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w2\Desktop\GFMIS\งานปี 2569\ก่อสร้างอาคารสำนักงาน\ราคากลาง\แบบรูป\ของเคหะ\"/>
    </mc:Choice>
  </mc:AlternateContent>
  <xr:revisionPtr revIDLastSave="0" documentId="13_ncr:1_{3475E0BE-9772-4F10-9E20-A17FEDAB345B}" xr6:coauthVersionLast="47" xr6:coauthVersionMax="47" xr10:uidLastSave="{00000000-0000-0000-0000-000000000000}"/>
  <bookViews>
    <workbookView xWindow="-108" yWindow="-108" windowWidth="19416" windowHeight="10416" tabRatio="779" firstSheet="2" activeTab="7" xr2:uid="{00000000-000D-0000-FFFF-FFFF00000000}"/>
  </bookViews>
  <sheets>
    <sheet name="Factor F" sheetId="22" state="hidden" r:id="rId1"/>
    <sheet name="2สรุปค่าก่อสร้าง)" sheetId="5" state="hidden" r:id="rId2"/>
    <sheet name="บก01" sheetId="44" r:id="rId3"/>
    <sheet name="Factor F." sheetId="51" r:id="rId4"/>
    <sheet name="ปร.6" sheetId="30" r:id="rId5"/>
    <sheet name="ปร.5ก" sheetId="28" r:id="rId6"/>
    <sheet name="ปร.5ข" sheetId="6" r:id="rId7"/>
    <sheet name="ค่าใช้จ่ายพิเศษ" sheetId="35" r:id="rId8"/>
    <sheet name="ปะหน้าอาคาร" sheetId="33" r:id="rId9"/>
    <sheet name="อาคาร" sheetId="24" r:id="rId10"/>
    <sheet name="สรุปปรับปรุง" sheetId="49" r:id="rId11"/>
    <sheet name="ปรับปรุง" sheetId="50" r:id="rId12"/>
    <sheet name="สรุปบริเวณ" sheetId="9" r:id="rId13"/>
    <sheet name="งานบริเวณ" sheetId="10" r:id="rId14"/>
    <sheet name="สรุปเสาธง" sheetId="48" r:id="rId15"/>
    <sheet name="เสาธง" sheetId="47" r:id="rId16"/>
    <sheet name="สรุปทดสอบ" sheetId="39" r:id="rId17"/>
    <sheet name="ทดสอบ" sheetId="38" r:id="rId18"/>
    <sheet name="สรุปรื้อถอน" sheetId="43" r:id="rId19"/>
    <sheet name="รื้อถอน" sheetId="42" r:id="rId20"/>
  </sheets>
  <definedNames>
    <definedName name="_xlnm.Print_Area" localSheetId="0">'Factor F'!$B$1:$K$35</definedName>
    <definedName name="_xlnm.Print_Area" localSheetId="3">'Factor F.'!$A$1:$G$28</definedName>
    <definedName name="_xlnm.Print_Area" localSheetId="7">ค่าใช้จ่ายพิเศษ!$A$1:$D$32</definedName>
    <definedName name="_xlnm.Print_Area" localSheetId="13">งานบริเวณ!$A$1:$J$32</definedName>
    <definedName name="_xlnm.Print_Area" localSheetId="17">ทดสอบ!$A$1:$J$16</definedName>
    <definedName name="_xlnm.Print_Area" localSheetId="2">บก01!$A$1:$J$39</definedName>
    <definedName name="_xlnm.Print_Area" localSheetId="5">ปร.5ก!$A$1:$F$26</definedName>
    <definedName name="_xlnm.Print_Area" localSheetId="6">ปร.5ข!$A$1:$H$41</definedName>
    <definedName name="_xlnm.Print_Area" localSheetId="4">ปร.6!$A$1:$E$31</definedName>
    <definedName name="_xlnm.Print_Area" localSheetId="11">ปรับปรุง!$A$1:$J$63</definedName>
    <definedName name="_xlnm.Print_Area" localSheetId="8">ปะหน้าอาคาร!$A$1:$C$27</definedName>
    <definedName name="_xlnm.Print_Area" localSheetId="19">รื้อถอน!$A$1:$J$86</definedName>
    <definedName name="_xlnm.Print_Area" localSheetId="16">สรุปทดสอบ!$A$1:$C$17</definedName>
    <definedName name="_xlnm.Print_Area" localSheetId="12">สรุปบริเวณ!$A$1:$C$19</definedName>
    <definedName name="_xlnm.Print_Area" localSheetId="10">สรุปปรับปรุง!$A$1:$C$23</definedName>
    <definedName name="_xlnm.Print_Area" localSheetId="18">สรุปรื้อถอน!$A$1:$C$17</definedName>
    <definedName name="_xlnm.Print_Area" localSheetId="14">สรุปเสาธง!$A$1:$C$22</definedName>
    <definedName name="_xlnm.Print_Area" localSheetId="15">เสาธง!$A$1:$J$37</definedName>
    <definedName name="_xlnm.Print_Area" localSheetId="9">อาคาร!$A$1:$J$1352</definedName>
    <definedName name="_xlnm.Print_Titles" localSheetId="13">งานบริเวณ!$1:$8</definedName>
    <definedName name="_xlnm.Print_Titles" localSheetId="11">ปรับปรุง!$1:$8</definedName>
    <definedName name="_xlnm.Print_Titles" localSheetId="19">รื้อถอน!$1:$8</definedName>
    <definedName name="_xlnm.Print_Titles" localSheetId="9">อาคาร!$1:$8</definedName>
    <definedName name="ราคาค่าก่อสร้าง" localSheetId="9">#REF!</definedName>
    <definedName name="ราคาค่าก่อสร้าง">#REF!</definedName>
  </definedNames>
  <calcPr calcId="181029"/>
</workbook>
</file>

<file path=xl/calcChain.xml><?xml version="1.0" encoding="utf-8"?>
<calcChain xmlns="http://schemas.openxmlformats.org/spreadsheetml/2006/main">
  <c r="G37" i="6" l="1"/>
  <c r="G33" i="6"/>
  <c r="G30" i="6"/>
  <c r="G29" i="6"/>
  <c r="G25" i="6"/>
  <c r="G24" i="6"/>
  <c r="G23" i="6"/>
  <c r="G21" i="6"/>
  <c r="G17" i="6"/>
  <c r="G16" i="6"/>
  <c r="G15" i="6"/>
  <c r="G13" i="6"/>
  <c r="C23" i="33"/>
  <c r="C22" i="33"/>
  <c r="H1349" i="24"/>
  <c r="H1348" i="24"/>
  <c r="I1348" i="24" s="1"/>
  <c r="F1348" i="24"/>
  <c r="I1347" i="24"/>
  <c r="H1347" i="24"/>
  <c r="F1347" i="24"/>
  <c r="H1346" i="24"/>
  <c r="F1346" i="24"/>
  <c r="E1349" i="24" s="1"/>
  <c r="F1349" i="24" s="1"/>
  <c r="H1344" i="24"/>
  <c r="H1343" i="24"/>
  <c r="F1343" i="24"/>
  <c r="E1344" i="24" s="1"/>
  <c r="F1344" i="24" s="1"/>
  <c r="H1341" i="24"/>
  <c r="I1341" i="24" s="1"/>
  <c r="F1341" i="24"/>
  <c r="H1338" i="24"/>
  <c r="H1337" i="24"/>
  <c r="F1337" i="24"/>
  <c r="H1336" i="24"/>
  <c r="I1336" i="24" s="1"/>
  <c r="F1336" i="24"/>
  <c r="H1335" i="24"/>
  <c r="F1335" i="24"/>
  <c r="E1338" i="24" s="1"/>
  <c r="F1338" i="24" s="1"/>
  <c r="H1333" i="24"/>
  <c r="I1333" i="24" s="1"/>
  <c r="F1333" i="24"/>
  <c r="H1332" i="24"/>
  <c r="I1332" i="24" s="1"/>
  <c r="F1332" i="24"/>
  <c r="E1333" i="24" s="1"/>
  <c r="I1330" i="24"/>
  <c r="H1330" i="24"/>
  <c r="F1330" i="24"/>
  <c r="H1327" i="24"/>
  <c r="E1327" i="24"/>
  <c r="F1327" i="24" s="1"/>
  <c r="H1326" i="24"/>
  <c r="F1326" i="24"/>
  <c r="I1326" i="24" s="1"/>
  <c r="H1325" i="24"/>
  <c r="I1325" i="24" s="1"/>
  <c r="F1325" i="24"/>
  <c r="H1324" i="24"/>
  <c r="I1324" i="24" s="1"/>
  <c r="F1324" i="24"/>
  <c r="H1322" i="24"/>
  <c r="F1322" i="24"/>
  <c r="E1322" i="24"/>
  <c r="H1321" i="24"/>
  <c r="I1321" i="24" s="1"/>
  <c r="F1321" i="24"/>
  <c r="H1319" i="24"/>
  <c r="I1319" i="24" s="1"/>
  <c r="F1319" i="24"/>
  <c r="H1316" i="24"/>
  <c r="H1315" i="24"/>
  <c r="I1315" i="24" s="1"/>
  <c r="F1315" i="24"/>
  <c r="H1314" i="24"/>
  <c r="F1314" i="24"/>
  <c r="E1316" i="24" s="1"/>
  <c r="F1316" i="24" s="1"/>
  <c r="I1313" i="24"/>
  <c r="H1313" i="24"/>
  <c r="F1313" i="24"/>
  <c r="H1312" i="24"/>
  <c r="F1312" i="24"/>
  <c r="H1310" i="24"/>
  <c r="H1309" i="24"/>
  <c r="I1309" i="24" s="1"/>
  <c r="F1309" i="24"/>
  <c r="E1310" i="24" s="1"/>
  <c r="F1310" i="24" s="1"/>
  <c r="G1306" i="24"/>
  <c r="H1306" i="24" s="1"/>
  <c r="F1306" i="24"/>
  <c r="H1305" i="24"/>
  <c r="I1305" i="24" s="1"/>
  <c r="G1305" i="24"/>
  <c r="F1305" i="24"/>
  <c r="G1304" i="24"/>
  <c r="H1304" i="24" s="1"/>
  <c r="F1304" i="24"/>
  <c r="G1303" i="24"/>
  <c r="H1303" i="24" s="1"/>
  <c r="F1303" i="24"/>
  <c r="G1302" i="24"/>
  <c r="H1302" i="24" s="1"/>
  <c r="F1302" i="24"/>
  <c r="G1301" i="24"/>
  <c r="H1301" i="24" s="1"/>
  <c r="I1301" i="24" s="1"/>
  <c r="F1301" i="24"/>
  <c r="G1298" i="24"/>
  <c r="H1298" i="24" s="1"/>
  <c r="F1298" i="24"/>
  <c r="G1297" i="24"/>
  <c r="H1297" i="24" s="1"/>
  <c r="I1297" i="24" s="1"/>
  <c r="F1297" i="24"/>
  <c r="H1296" i="24"/>
  <c r="I1296" i="24" s="1"/>
  <c r="G1296" i="24"/>
  <c r="F1296" i="24"/>
  <c r="G1295" i="24"/>
  <c r="H1295" i="24" s="1"/>
  <c r="F1295" i="24"/>
  <c r="G1294" i="24"/>
  <c r="H1294" i="24" s="1"/>
  <c r="I1294" i="24" s="1"/>
  <c r="F1294" i="24"/>
  <c r="G1293" i="24"/>
  <c r="H1293" i="24" s="1"/>
  <c r="F1293" i="24"/>
  <c r="H1287" i="24"/>
  <c r="H1286" i="24"/>
  <c r="I1286" i="24" s="1"/>
  <c r="F1286" i="24"/>
  <c r="E1287" i="24" s="1"/>
  <c r="F1287" i="24" s="1"/>
  <c r="H1284" i="24"/>
  <c r="I1284" i="24" s="1"/>
  <c r="H1283" i="24"/>
  <c r="F1283" i="24"/>
  <c r="E1284" i="24" s="1"/>
  <c r="F1284" i="24" s="1"/>
  <c r="H1279" i="24"/>
  <c r="H1278" i="24"/>
  <c r="F1278" i="24"/>
  <c r="E1279" i="24" s="1"/>
  <c r="F1279" i="24" s="1"/>
  <c r="I1279" i="24" s="1"/>
  <c r="H1276" i="24"/>
  <c r="E1276" i="24"/>
  <c r="F1276" i="24" s="1"/>
  <c r="I1275" i="24"/>
  <c r="H1275" i="24"/>
  <c r="F1275" i="24"/>
  <c r="H1271" i="24"/>
  <c r="E1271" i="24"/>
  <c r="F1271" i="24" s="1"/>
  <c r="I1271" i="24" s="1"/>
  <c r="I1270" i="24"/>
  <c r="H1270" i="24"/>
  <c r="F1270" i="24"/>
  <c r="H1268" i="24"/>
  <c r="E1268" i="24"/>
  <c r="F1268" i="24" s="1"/>
  <c r="H1267" i="24"/>
  <c r="I1267" i="24" s="1"/>
  <c r="F1267" i="24"/>
  <c r="H1263" i="24"/>
  <c r="H1262" i="24"/>
  <c r="F1262" i="24"/>
  <c r="H1261" i="24"/>
  <c r="I1261" i="24" s="1"/>
  <c r="F1261" i="24"/>
  <c r="E1263" i="24" s="1"/>
  <c r="F1263" i="24" s="1"/>
  <c r="H1259" i="24"/>
  <c r="E1259" i="24"/>
  <c r="F1259" i="24" s="1"/>
  <c r="I1258" i="24"/>
  <c r="H1258" i="24"/>
  <c r="F1258" i="24"/>
  <c r="H1254" i="24"/>
  <c r="F1254" i="24"/>
  <c r="G1253" i="24"/>
  <c r="H1253" i="24" s="1"/>
  <c r="I1253" i="24" s="1"/>
  <c r="F1253" i="24"/>
  <c r="G1252" i="24"/>
  <c r="H1252" i="24" s="1"/>
  <c r="I1252" i="24" s="1"/>
  <c r="F1252" i="24"/>
  <c r="G1251" i="24"/>
  <c r="H1251" i="24" s="1"/>
  <c r="F1251" i="24"/>
  <c r="G1250" i="24"/>
  <c r="H1250" i="24" s="1"/>
  <c r="I1250" i="24" s="1"/>
  <c r="F1250" i="24"/>
  <c r="G1249" i="24"/>
  <c r="H1249" i="24" s="1"/>
  <c r="I1249" i="24" s="1"/>
  <c r="F1249" i="24"/>
  <c r="G1248" i="24"/>
  <c r="H1248" i="24" s="1"/>
  <c r="F1248" i="24"/>
  <c r="H1242" i="24"/>
  <c r="E1242" i="24"/>
  <c r="F1242" i="24" s="1"/>
  <c r="H1241" i="24"/>
  <c r="F1241" i="24"/>
  <c r="I1241" i="24" s="1"/>
  <c r="H1239" i="24"/>
  <c r="H1238" i="24"/>
  <c r="F1238" i="24"/>
  <c r="E1239" i="24" s="1"/>
  <c r="F1239" i="24" s="1"/>
  <c r="I1237" i="24"/>
  <c r="H1237" i="24"/>
  <c r="F1237" i="24"/>
  <c r="H1235" i="24"/>
  <c r="F1235" i="24"/>
  <c r="H1234" i="24"/>
  <c r="I1234" i="24" s="1"/>
  <c r="F1234" i="24"/>
  <c r="H1233" i="24"/>
  <c r="F1233" i="24"/>
  <c r="H1232" i="24"/>
  <c r="I1232" i="24" s="1"/>
  <c r="F1232" i="24"/>
  <c r="H1229" i="24"/>
  <c r="E1229" i="24"/>
  <c r="F1229" i="24" s="1"/>
  <c r="H1228" i="24"/>
  <c r="I1228" i="24" s="1"/>
  <c r="F1228" i="24"/>
  <c r="H1226" i="24"/>
  <c r="E1226" i="24"/>
  <c r="F1226" i="24" s="1"/>
  <c r="H1225" i="24"/>
  <c r="F1225" i="24"/>
  <c r="I1225" i="24" s="1"/>
  <c r="I1224" i="24"/>
  <c r="H1224" i="24"/>
  <c r="F1224" i="24"/>
  <c r="H1222" i="24"/>
  <c r="I1222" i="24" s="1"/>
  <c r="F1222" i="24"/>
  <c r="H1221" i="24"/>
  <c r="F1221" i="24"/>
  <c r="H1220" i="24"/>
  <c r="I1220" i="24" s="1"/>
  <c r="F1220" i="24"/>
  <c r="H1219" i="24"/>
  <c r="I1219" i="24" s="1"/>
  <c r="F1219" i="24"/>
  <c r="H1216" i="24"/>
  <c r="I1216" i="24" s="1"/>
  <c r="F1216" i="24"/>
  <c r="E1216" i="24"/>
  <c r="H1215" i="24"/>
  <c r="I1215" i="24" s="1"/>
  <c r="F1215" i="24"/>
  <c r="H1213" i="24"/>
  <c r="I1212" i="24"/>
  <c r="H1212" i="24"/>
  <c r="F1212" i="24"/>
  <c r="E1213" i="24" s="1"/>
  <c r="F1213" i="24" s="1"/>
  <c r="H1211" i="24"/>
  <c r="I1211" i="24" s="1"/>
  <c r="F1211" i="24"/>
  <c r="I1209" i="24"/>
  <c r="H1209" i="24"/>
  <c r="F1209" i="24"/>
  <c r="H1208" i="24"/>
  <c r="F1208" i="24"/>
  <c r="H1207" i="24"/>
  <c r="F1207" i="24"/>
  <c r="I1206" i="24"/>
  <c r="H1206" i="24"/>
  <c r="F1206" i="24"/>
  <c r="H1203" i="24"/>
  <c r="H1202" i="24"/>
  <c r="F1202" i="24"/>
  <c r="H1201" i="24"/>
  <c r="I1201" i="24" s="1"/>
  <c r="F1201" i="24"/>
  <c r="E1203" i="24" s="1"/>
  <c r="F1203" i="24" s="1"/>
  <c r="I1203" i="24" s="1"/>
  <c r="H1199" i="24"/>
  <c r="F1199" i="24"/>
  <c r="H1198" i="24"/>
  <c r="I1198" i="24" s="1"/>
  <c r="F1198" i="24"/>
  <c r="H1197" i="24"/>
  <c r="F1197" i="24"/>
  <c r="E1199" i="24" s="1"/>
  <c r="G1195" i="24"/>
  <c r="H1195" i="24" s="1"/>
  <c r="F1195" i="24"/>
  <c r="I1194" i="24"/>
  <c r="H1194" i="24"/>
  <c r="F1194" i="24"/>
  <c r="H1189" i="24"/>
  <c r="H1188" i="24"/>
  <c r="I1188" i="24" s="1"/>
  <c r="F1188" i="24"/>
  <c r="E1189" i="24" s="1"/>
  <c r="F1189" i="24" s="1"/>
  <c r="H1186" i="24"/>
  <c r="E1186" i="24"/>
  <c r="F1186" i="24" s="1"/>
  <c r="H1185" i="24"/>
  <c r="I1185" i="24" s="1"/>
  <c r="F1185" i="24"/>
  <c r="C1183" i="24"/>
  <c r="H1183" i="24" s="1"/>
  <c r="I1182" i="24"/>
  <c r="H1182" i="24"/>
  <c r="F1182" i="24"/>
  <c r="H1181" i="24"/>
  <c r="F1181" i="24"/>
  <c r="H1178" i="24"/>
  <c r="I1178" i="24" s="1"/>
  <c r="H1177" i="24"/>
  <c r="F1177" i="24"/>
  <c r="E1178" i="24" s="1"/>
  <c r="F1178" i="24" s="1"/>
  <c r="H1175" i="24"/>
  <c r="E1175" i="24"/>
  <c r="F1175" i="24" s="1"/>
  <c r="I1174" i="24"/>
  <c r="H1174" i="24"/>
  <c r="F1174" i="24"/>
  <c r="H1172" i="24"/>
  <c r="I1172" i="24" s="1"/>
  <c r="C1172" i="24"/>
  <c r="F1172" i="24" s="1"/>
  <c r="I1171" i="24"/>
  <c r="H1171" i="24"/>
  <c r="F1171" i="24"/>
  <c r="H1170" i="24"/>
  <c r="F1170" i="24"/>
  <c r="H1167" i="24"/>
  <c r="I1167" i="24" s="1"/>
  <c r="E1167" i="24"/>
  <c r="F1167" i="24" s="1"/>
  <c r="I1166" i="24"/>
  <c r="H1166" i="24"/>
  <c r="F1166" i="24"/>
  <c r="H1164" i="24"/>
  <c r="H1163" i="24"/>
  <c r="F1163" i="24"/>
  <c r="E1164" i="24" s="1"/>
  <c r="F1164" i="24" s="1"/>
  <c r="H1161" i="24"/>
  <c r="I1161" i="24" s="1"/>
  <c r="C1161" i="24"/>
  <c r="F1161" i="24" s="1"/>
  <c r="I1160" i="24"/>
  <c r="H1160" i="24"/>
  <c r="F1160" i="24"/>
  <c r="H1159" i="24"/>
  <c r="F1159" i="24"/>
  <c r="H1154" i="24"/>
  <c r="I1154" i="24" s="1"/>
  <c r="H1153" i="24"/>
  <c r="I1153" i="24" s="1"/>
  <c r="F1153" i="24"/>
  <c r="H1152" i="24"/>
  <c r="F1152" i="24"/>
  <c r="H1151" i="24"/>
  <c r="I1151" i="24" s="1"/>
  <c r="F1151" i="24"/>
  <c r="H1150" i="24"/>
  <c r="I1150" i="24" s="1"/>
  <c r="F1150" i="24"/>
  <c r="E1154" i="24" s="1"/>
  <c r="F1154" i="24" s="1"/>
  <c r="H1148" i="24"/>
  <c r="H1147" i="24"/>
  <c r="F1147" i="24"/>
  <c r="H1146" i="24"/>
  <c r="I1146" i="24" s="1"/>
  <c r="F1146" i="24"/>
  <c r="E1148" i="24" s="1"/>
  <c r="F1148" i="24" s="1"/>
  <c r="F1156" i="24" s="1"/>
  <c r="H1145" i="24"/>
  <c r="I1145" i="24" s="1"/>
  <c r="F1145" i="24"/>
  <c r="H1143" i="24"/>
  <c r="F1143" i="24"/>
  <c r="H1142" i="24"/>
  <c r="I1142" i="24" s="1"/>
  <c r="F1142" i="24"/>
  <c r="H1141" i="24"/>
  <c r="I1141" i="24" s="1"/>
  <c r="F1141" i="24"/>
  <c r="H1139" i="24"/>
  <c r="I1139" i="24" s="1"/>
  <c r="F1139" i="24"/>
  <c r="I1135" i="24"/>
  <c r="H1135" i="24"/>
  <c r="H1134" i="24"/>
  <c r="I1134" i="24" s="1"/>
  <c r="F1134" i="24"/>
  <c r="E1135" i="24" s="1"/>
  <c r="F1135" i="24" s="1"/>
  <c r="H1133" i="24"/>
  <c r="H1132" i="24"/>
  <c r="I1132" i="24" s="1"/>
  <c r="F1132" i="24"/>
  <c r="E1133" i="24" s="1"/>
  <c r="F1133" i="24" s="1"/>
  <c r="I1133" i="24" s="1"/>
  <c r="H1131" i="24"/>
  <c r="I1131" i="24" s="1"/>
  <c r="F1131" i="24"/>
  <c r="I1130" i="24"/>
  <c r="H1130" i="24"/>
  <c r="F1130" i="24"/>
  <c r="H1126" i="24"/>
  <c r="G1125" i="24"/>
  <c r="H1125" i="24" s="1"/>
  <c r="I1125" i="24" s="1"/>
  <c r="E1125" i="24"/>
  <c r="F1125" i="24" s="1"/>
  <c r="H1124" i="24"/>
  <c r="F1124" i="24"/>
  <c r="E1126" i="24" s="1"/>
  <c r="F1126" i="24" s="1"/>
  <c r="H1123" i="24"/>
  <c r="I1123" i="24" s="1"/>
  <c r="F1123" i="24"/>
  <c r="M1121" i="24"/>
  <c r="M1122" i="24" s="1"/>
  <c r="H1120" i="24"/>
  <c r="H1119" i="24"/>
  <c r="F1119" i="24"/>
  <c r="E1120" i="24" s="1"/>
  <c r="F1120" i="24" s="1"/>
  <c r="H1118" i="24"/>
  <c r="E1118" i="24"/>
  <c r="F1118" i="24" s="1"/>
  <c r="I1117" i="24"/>
  <c r="H1117" i="24"/>
  <c r="F1117" i="24"/>
  <c r="H1116" i="24"/>
  <c r="I1116" i="24" s="1"/>
  <c r="F1116" i="24"/>
  <c r="H1115" i="24"/>
  <c r="I1115" i="24" s="1"/>
  <c r="F1115" i="24"/>
  <c r="H1112" i="24"/>
  <c r="E1112" i="24"/>
  <c r="F1112" i="24" s="1"/>
  <c r="H1111" i="24"/>
  <c r="F1111" i="24"/>
  <c r="H1110" i="24"/>
  <c r="H1109" i="24"/>
  <c r="F1109" i="24"/>
  <c r="H1103" i="24"/>
  <c r="F1103" i="24"/>
  <c r="I1102" i="24"/>
  <c r="H1102" i="24"/>
  <c r="F1102" i="24"/>
  <c r="H1101" i="24"/>
  <c r="F1101" i="24"/>
  <c r="H1100" i="24"/>
  <c r="I1100" i="24" s="1"/>
  <c r="F1100" i="24"/>
  <c r="H1099" i="24"/>
  <c r="I1099" i="24" s="1"/>
  <c r="F1099" i="24"/>
  <c r="H1098" i="24"/>
  <c r="I1098" i="24" s="1"/>
  <c r="F1098" i="24"/>
  <c r="H1095" i="24"/>
  <c r="F1095" i="24"/>
  <c r="H1094" i="24"/>
  <c r="F1094" i="24"/>
  <c r="H1093" i="24"/>
  <c r="I1093" i="24" s="1"/>
  <c r="F1093" i="24"/>
  <c r="H1092" i="24"/>
  <c r="F1092" i="24"/>
  <c r="H1091" i="24"/>
  <c r="I1091" i="24" s="1"/>
  <c r="F1091" i="24"/>
  <c r="H1090" i="24"/>
  <c r="F1090" i="24"/>
  <c r="H1087" i="24"/>
  <c r="I1087" i="24" s="1"/>
  <c r="F1087" i="24"/>
  <c r="H1086" i="24"/>
  <c r="F1086" i="24"/>
  <c r="H1085" i="24"/>
  <c r="F1085" i="24"/>
  <c r="H1084" i="24"/>
  <c r="I1084" i="24" s="1"/>
  <c r="F1084" i="24"/>
  <c r="H1083" i="24"/>
  <c r="I1083" i="24" s="1"/>
  <c r="F1083" i="24"/>
  <c r="H1082" i="24"/>
  <c r="I1082" i="24" s="1"/>
  <c r="F1082" i="24"/>
  <c r="H1081" i="24"/>
  <c r="F1081" i="24"/>
  <c r="I1080" i="24"/>
  <c r="H1080" i="24"/>
  <c r="F1080" i="24"/>
  <c r="H1079" i="24"/>
  <c r="F1079" i="24"/>
  <c r="C1074" i="24"/>
  <c r="H1074" i="24" s="1"/>
  <c r="H1073" i="24"/>
  <c r="I1073" i="24" s="1"/>
  <c r="F1073" i="24"/>
  <c r="H1072" i="24"/>
  <c r="F1072" i="24"/>
  <c r="H1071" i="24"/>
  <c r="I1071" i="24" s="1"/>
  <c r="F1071" i="24"/>
  <c r="H1070" i="24"/>
  <c r="F1070" i="24"/>
  <c r="H1069" i="24"/>
  <c r="I1069" i="24" s="1"/>
  <c r="F1069" i="24"/>
  <c r="C1066" i="24"/>
  <c r="C1065" i="24"/>
  <c r="I1064" i="24"/>
  <c r="H1064" i="24"/>
  <c r="F1064" i="24"/>
  <c r="H1062" i="24"/>
  <c r="I1062" i="24" s="1"/>
  <c r="F1062" i="24"/>
  <c r="H1061" i="24"/>
  <c r="I1061" i="24" s="1"/>
  <c r="F1061" i="24"/>
  <c r="H1060" i="24"/>
  <c r="F1060" i="24"/>
  <c r="H1059" i="24"/>
  <c r="I1059" i="24" s="1"/>
  <c r="F1059" i="24"/>
  <c r="H1058" i="24"/>
  <c r="I1058" i="24" s="1"/>
  <c r="F1058" i="24"/>
  <c r="I1057" i="24"/>
  <c r="H1057" i="24"/>
  <c r="F1057" i="24"/>
  <c r="C1054" i="24"/>
  <c r="C1053" i="24"/>
  <c r="H1053" i="24" s="1"/>
  <c r="I1052" i="24"/>
  <c r="H1052" i="24"/>
  <c r="F1052" i="24"/>
  <c r="I1050" i="24"/>
  <c r="H1050" i="24"/>
  <c r="F1050" i="24"/>
  <c r="H1049" i="24"/>
  <c r="F1049" i="24"/>
  <c r="H1048" i="24"/>
  <c r="F1048" i="24"/>
  <c r="H1047" i="24"/>
  <c r="I1047" i="24" s="1"/>
  <c r="F1047" i="24"/>
  <c r="I1046" i="24"/>
  <c r="H1046" i="24"/>
  <c r="F1046" i="24"/>
  <c r="H1045" i="24"/>
  <c r="F1045" i="24"/>
  <c r="H1044" i="24"/>
  <c r="F1044" i="24"/>
  <c r="H1043" i="24"/>
  <c r="I1043" i="24" s="1"/>
  <c r="F1043" i="24"/>
  <c r="H1038" i="24"/>
  <c r="H1037" i="24"/>
  <c r="I1037" i="24" s="1"/>
  <c r="F1037" i="24"/>
  <c r="E1038" i="24" s="1"/>
  <c r="F1038" i="24" s="1"/>
  <c r="H1035" i="24"/>
  <c r="H1034" i="24"/>
  <c r="F1034" i="24"/>
  <c r="H1033" i="24"/>
  <c r="I1033" i="24" s="1"/>
  <c r="F1033" i="24"/>
  <c r="H1032" i="24"/>
  <c r="I1032" i="24" s="1"/>
  <c r="F1032" i="24"/>
  <c r="H1028" i="24"/>
  <c r="H1027" i="24"/>
  <c r="F1027" i="24"/>
  <c r="E1028" i="24" s="1"/>
  <c r="F1028" i="24" s="1"/>
  <c r="I1025" i="24"/>
  <c r="H1025" i="24"/>
  <c r="I1024" i="24"/>
  <c r="H1024" i="24"/>
  <c r="F1024" i="24"/>
  <c r="H1023" i="24"/>
  <c r="F1023" i="24"/>
  <c r="H1022" i="24"/>
  <c r="I1022" i="24" s="1"/>
  <c r="F1022" i="24"/>
  <c r="E1025" i="24" s="1"/>
  <c r="F1025" i="24" s="1"/>
  <c r="H1018" i="24"/>
  <c r="E1018" i="24"/>
  <c r="F1018" i="24" s="1"/>
  <c r="I1018" i="24" s="1"/>
  <c r="H1017" i="24"/>
  <c r="I1017" i="24" s="1"/>
  <c r="F1017" i="24"/>
  <c r="H1015" i="24"/>
  <c r="H1014" i="24"/>
  <c r="I1014" i="24" s="1"/>
  <c r="F1014" i="24"/>
  <c r="E1015" i="24" s="1"/>
  <c r="F1015" i="24" s="1"/>
  <c r="H1013" i="24"/>
  <c r="I1013" i="24" s="1"/>
  <c r="F1013" i="24"/>
  <c r="I1012" i="24"/>
  <c r="H1012" i="24"/>
  <c r="F1012" i="24"/>
  <c r="H1008" i="24"/>
  <c r="I1008" i="24" s="1"/>
  <c r="H1007" i="24"/>
  <c r="I1007" i="24" s="1"/>
  <c r="F1007" i="24"/>
  <c r="H1006" i="24"/>
  <c r="F1006" i="24"/>
  <c r="E1008" i="24" s="1"/>
  <c r="F1008" i="24" s="1"/>
  <c r="H1004" i="24"/>
  <c r="E1004" i="24"/>
  <c r="F1004" i="24" s="1"/>
  <c r="H1003" i="24"/>
  <c r="I1003" i="24" s="1"/>
  <c r="F1003" i="24"/>
  <c r="H1002" i="24"/>
  <c r="I1002" i="24" s="1"/>
  <c r="F1002" i="24"/>
  <c r="H1001" i="24"/>
  <c r="I1001" i="24" s="1"/>
  <c r="F1001" i="24"/>
  <c r="F997" i="24"/>
  <c r="I997" i="24" s="1"/>
  <c r="E997" i="24"/>
  <c r="H996" i="24"/>
  <c r="I996" i="24" s="1"/>
  <c r="F996" i="24"/>
  <c r="H995" i="24"/>
  <c r="I995" i="24" s="1"/>
  <c r="F995" i="24"/>
  <c r="H994" i="24"/>
  <c r="I994" i="24" s="1"/>
  <c r="F994" i="24"/>
  <c r="H991" i="24"/>
  <c r="F991" i="24"/>
  <c r="I984" i="24"/>
  <c r="H984" i="24"/>
  <c r="F984" i="24"/>
  <c r="H983" i="24"/>
  <c r="F983" i="24"/>
  <c r="H982" i="24"/>
  <c r="F982" i="24"/>
  <c r="H981" i="24"/>
  <c r="I981" i="24" s="1"/>
  <c r="F981" i="24"/>
  <c r="H980" i="24"/>
  <c r="I980" i="24" s="1"/>
  <c r="F980" i="24"/>
  <c r="H979" i="24"/>
  <c r="F979" i="24"/>
  <c r="H976" i="24"/>
  <c r="F976" i="24"/>
  <c r="H975" i="24"/>
  <c r="I975" i="24" s="1"/>
  <c r="F975" i="24"/>
  <c r="H974" i="24"/>
  <c r="I974" i="24" s="1"/>
  <c r="F974" i="24"/>
  <c r="H973" i="24"/>
  <c r="F973" i="24"/>
  <c r="H972" i="24"/>
  <c r="F972" i="24"/>
  <c r="H971" i="24"/>
  <c r="F971" i="24"/>
  <c r="H968" i="24"/>
  <c r="I968" i="24" s="1"/>
  <c r="F968" i="24"/>
  <c r="H967" i="24"/>
  <c r="I967" i="24" s="1"/>
  <c r="F967" i="24"/>
  <c r="H966" i="24"/>
  <c r="F966" i="24"/>
  <c r="H965" i="24"/>
  <c r="I965" i="24" s="1"/>
  <c r="F965" i="24"/>
  <c r="H964" i="24"/>
  <c r="I964" i="24" s="1"/>
  <c r="F964" i="24"/>
  <c r="H963" i="24"/>
  <c r="I963" i="24" s="1"/>
  <c r="F963" i="24"/>
  <c r="H960" i="24"/>
  <c r="I960" i="24" s="1"/>
  <c r="F960" i="24"/>
  <c r="H959" i="24"/>
  <c r="I959" i="24" s="1"/>
  <c r="F959" i="24"/>
  <c r="H958" i="24"/>
  <c r="I958" i="24" s="1"/>
  <c r="F958" i="24"/>
  <c r="H957" i="24"/>
  <c r="I957" i="24" s="1"/>
  <c r="F957" i="24"/>
  <c r="I956" i="24"/>
  <c r="H956" i="24"/>
  <c r="F956" i="24"/>
  <c r="H955" i="24"/>
  <c r="F955" i="24"/>
  <c r="C947" i="24"/>
  <c r="H947" i="24" s="1"/>
  <c r="C946" i="24"/>
  <c r="I944" i="24"/>
  <c r="H944" i="24"/>
  <c r="F944" i="24"/>
  <c r="H942" i="24"/>
  <c r="I942" i="24" s="1"/>
  <c r="F942" i="24"/>
  <c r="E940" i="24"/>
  <c r="G940" i="24" s="1"/>
  <c r="H940" i="24" s="1"/>
  <c r="E939" i="24"/>
  <c r="E938" i="24"/>
  <c r="F938" i="24" s="1"/>
  <c r="I937" i="24"/>
  <c r="H937" i="24"/>
  <c r="F937" i="24"/>
  <c r="F935" i="24"/>
  <c r="E935" i="24"/>
  <c r="G935" i="24" s="1"/>
  <c r="H935" i="24" s="1"/>
  <c r="H934" i="24"/>
  <c r="I934" i="24" s="1"/>
  <c r="F934" i="24"/>
  <c r="H932" i="24"/>
  <c r="F932" i="24"/>
  <c r="H926" i="24"/>
  <c r="F926" i="24"/>
  <c r="E927" i="24" s="1"/>
  <c r="H924" i="24"/>
  <c r="I924" i="24" s="1"/>
  <c r="G924" i="24"/>
  <c r="I923" i="24"/>
  <c r="H923" i="24"/>
  <c r="F923" i="24"/>
  <c r="E924" i="24" s="1"/>
  <c r="F924" i="24" s="1"/>
  <c r="H920" i="24"/>
  <c r="I920" i="24" s="1"/>
  <c r="C920" i="24"/>
  <c r="F920" i="24" s="1"/>
  <c r="E921" i="24" s="1"/>
  <c r="I919" i="24"/>
  <c r="H919" i="24"/>
  <c r="C919" i="24"/>
  <c r="F919" i="24" s="1"/>
  <c r="E917" i="24"/>
  <c r="G917" i="24" s="1"/>
  <c r="H917" i="24" s="1"/>
  <c r="E916" i="24"/>
  <c r="I914" i="24"/>
  <c r="H914" i="24"/>
  <c r="F914" i="24"/>
  <c r="H913" i="24"/>
  <c r="F913" i="24"/>
  <c r="E915" i="24" s="1"/>
  <c r="C910" i="24"/>
  <c r="H910" i="24" s="1"/>
  <c r="C909" i="24"/>
  <c r="H909" i="24" s="1"/>
  <c r="C908" i="24"/>
  <c r="H908" i="24" s="1"/>
  <c r="E905" i="24"/>
  <c r="I903" i="24"/>
  <c r="H903" i="24"/>
  <c r="F903" i="24"/>
  <c r="H902" i="24"/>
  <c r="I902" i="24" s="1"/>
  <c r="F902" i="24"/>
  <c r="E904" i="24" s="1"/>
  <c r="F904" i="24" s="1"/>
  <c r="H901" i="24"/>
  <c r="I901" i="24" s="1"/>
  <c r="F901" i="24"/>
  <c r="E906" i="24" s="1"/>
  <c r="I899" i="24"/>
  <c r="H899" i="24"/>
  <c r="F899" i="24"/>
  <c r="I898" i="24"/>
  <c r="H898" i="24"/>
  <c r="F898" i="24"/>
  <c r="H897" i="24"/>
  <c r="F897" i="24"/>
  <c r="C889" i="24"/>
  <c r="H888" i="24"/>
  <c r="F888" i="24"/>
  <c r="H886" i="24"/>
  <c r="I886" i="24" s="1"/>
  <c r="F886" i="24"/>
  <c r="H884" i="24"/>
  <c r="I884" i="24" s="1"/>
  <c r="F884" i="24"/>
  <c r="G882" i="24"/>
  <c r="H882" i="24" s="1"/>
  <c r="I882" i="24" s="1"/>
  <c r="E882" i="24"/>
  <c r="F882" i="24" s="1"/>
  <c r="E881" i="24"/>
  <c r="G881" i="24" s="1"/>
  <c r="H881" i="24" s="1"/>
  <c r="E880" i="24"/>
  <c r="H879" i="24"/>
  <c r="I879" i="24" s="1"/>
  <c r="F879" i="24"/>
  <c r="I876" i="24"/>
  <c r="H876" i="24"/>
  <c r="F876" i="24"/>
  <c r="H874" i="24"/>
  <c r="F874" i="24"/>
  <c r="G869" i="24"/>
  <c r="H869" i="24" s="1"/>
  <c r="I869" i="24" s="1"/>
  <c r="F869" i="24"/>
  <c r="H868" i="24"/>
  <c r="F868" i="24"/>
  <c r="E869" i="24" s="1"/>
  <c r="H865" i="24"/>
  <c r="F865" i="24"/>
  <c r="E866" i="24" s="1"/>
  <c r="F866" i="24" s="1"/>
  <c r="H862" i="24"/>
  <c r="I862" i="24" s="1"/>
  <c r="C862" i="24"/>
  <c r="F862" i="24" s="1"/>
  <c r="E863" i="24" s="1"/>
  <c r="H861" i="24"/>
  <c r="I861" i="24" s="1"/>
  <c r="F861" i="24"/>
  <c r="C861" i="24"/>
  <c r="E859" i="24"/>
  <c r="G858" i="24"/>
  <c r="H858" i="24" s="1"/>
  <c r="I858" i="24" s="1"/>
  <c r="H856" i="24"/>
  <c r="I856" i="24" s="1"/>
  <c r="F856" i="24"/>
  <c r="H855" i="24"/>
  <c r="I855" i="24" s="1"/>
  <c r="F855" i="24"/>
  <c r="E858" i="24" s="1"/>
  <c r="F858" i="24" s="1"/>
  <c r="C852" i="24"/>
  <c r="H852" i="24" s="1"/>
  <c r="C851" i="24"/>
  <c r="F851" i="24" s="1"/>
  <c r="C850" i="24"/>
  <c r="C849" i="24"/>
  <c r="H849" i="24" s="1"/>
  <c r="C848" i="24"/>
  <c r="H848" i="24" s="1"/>
  <c r="H843" i="24"/>
  <c r="I843" i="24" s="1"/>
  <c r="F843" i="24"/>
  <c r="E839" i="24"/>
  <c r="I838" i="24"/>
  <c r="H838" i="24"/>
  <c r="F838" i="24"/>
  <c r="I837" i="24"/>
  <c r="H837" i="24"/>
  <c r="F837" i="24"/>
  <c r="H836" i="24"/>
  <c r="I836" i="24" s="1"/>
  <c r="F836" i="24"/>
  <c r="H835" i="24"/>
  <c r="F835" i="24"/>
  <c r="H833" i="24"/>
  <c r="I833" i="24" s="1"/>
  <c r="F833" i="24"/>
  <c r="I832" i="24"/>
  <c r="H832" i="24"/>
  <c r="F832" i="24"/>
  <c r="H831" i="24"/>
  <c r="I831" i="24" s="1"/>
  <c r="F831" i="24"/>
  <c r="H830" i="24"/>
  <c r="F830" i="24"/>
  <c r="H828" i="24"/>
  <c r="G828" i="24"/>
  <c r="F828" i="24"/>
  <c r="H827" i="24"/>
  <c r="F827" i="24"/>
  <c r="H819" i="24"/>
  <c r="I819" i="24" s="1"/>
  <c r="F819" i="24"/>
  <c r="C819" i="24"/>
  <c r="H818" i="24"/>
  <c r="F818" i="24"/>
  <c r="H816" i="24"/>
  <c r="I816" i="24" s="1"/>
  <c r="F816" i="24"/>
  <c r="H814" i="24"/>
  <c r="F814" i="24"/>
  <c r="H809" i="24"/>
  <c r="F809" i="24"/>
  <c r="E807" i="24"/>
  <c r="G807" i="24" s="1"/>
  <c r="H807" i="24" s="1"/>
  <c r="H806" i="24"/>
  <c r="F806" i="24"/>
  <c r="H804" i="24"/>
  <c r="F804" i="24"/>
  <c r="I804" i="24" s="1"/>
  <c r="E799" i="24"/>
  <c r="G799" i="24" s="1"/>
  <c r="H799" i="24" s="1"/>
  <c r="I798" i="24"/>
  <c r="H798" i="24"/>
  <c r="F798" i="24"/>
  <c r="H795" i="24"/>
  <c r="F795" i="24"/>
  <c r="E796" i="24" s="1"/>
  <c r="F796" i="24" s="1"/>
  <c r="C792" i="24"/>
  <c r="H792" i="24" s="1"/>
  <c r="C791" i="24"/>
  <c r="I786" i="24"/>
  <c r="H786" i="24"/>
  <c r="F786" i="24"/>
  <c r="I785" i="24"/>
  <c r="H785" i="24"/>
  <c r="F785" i="24"/>
  <c r="C782" i="24"/>
  <c r="C781" i="24"/>
  <c r="H781" i="24" s="1"/>
  <c r="H780" i="24"/>
  <c r="I780" i="24" s="1"/>
  <c r="F780" i="24"/>
  <c r="C780" i="24"/>
  <c r="C779" i="24"/>
  <c r="H779" i="24" s="1"/>
  <c r="C778" i="24"/>
  <c r="H778" i="24" s="1"/>
  <c r="H773" i="24"/>
  <c r="F773" i="24"/>
  <c r="I768" i="24"/>
  <c r="H768" i="24"/>
  <c r="F768" i="24"/>
  <c r="H767" i="24"/>
  <c r="F767" i="24"/>
  <c r="H766" i="24"/>
  <c r="F766" i="24"/>
  <c r="H765" i="24"/>
  <c r="I765" i="24" s="1"/>
  <c r="F765" i="24"/>
  <c r="H763" i="24"/>
  <c r="I763" i="24" s="1"/>
  <c r="F763" i="24"/>
  <c r="H762" i="24"/>
  <c r="F762" i="24"/>
  <c r="H761" i="24"/>
  <c r="F761" i="24"/>
  <c r="I761" i="24" s="1"/>
  <c r="H760" i="24"/>
  <c r="I760" i="24" s="1"/>
  <c r="F760" i="24"/>
  <c r="H758" i="24"/>
  <c r="I758" i="24" s="1"/>
  <c r="F758" i="24"/>
  <c r="I947" i="24" l="1"/>
  <c r="G863" i="24"/>
  <c r="H863" i="24" s="1"/>
  <c r="F863" i="24"/>
  <c r="F839" i="24"/>
  <c r="G839" i="24"/>
  <c r="H839" i="24" s="1"/>
  <c r="I839" i="24" s="1"/>
  <c r="I1092" i="24"/>
  <c r="F852" i="24"/>
  <c r="I852" i="24" s="1"/>
  <c r="G906" i="24"/>
  <c r="H906" i="24" s="1"/>
  <c r="F906" i="24"/>
  <c r="H1137" i="24"/>
  <c r="I1207" i="24"/>
  <c r="H1351" i="24"/>
  <c r="I1293" i="24"/>
  <c r="F792" i="24"/>
  <c r="I792" i="24" s="1"/>
  <c r="I881" i="24"/>
  <c r="I1028" i="24"/>
  <c r="F909" i="24"/>
  <c r="I909" i="24" s="1"/>
  <c r="I1189" i="24"/>
  <c r="H1191" i="24"/>
  <c r="I1302" i="24"/>
  <c r="I1335" i="24"/>
  <c r="I976" i="24"/>
  <c r="I1004" i="24"/>
  <c r="I1034" i="24"/>
  <c r="I1072" i="24"/>
  <c r="I1103" i="24"/>
  <c r="F1183" i="24"/>
  <c r="I1183" i="24" s="1"/>
  <c r="F1244" i="24"/>
  <c r="I1242" i="24"/>
  <c r="G859" i="24"/>
  <c r="H859" i="24" s="1"/>
  <c r="I859" i="24" s="1"/>
  <c r="F859" i="24"/>
  <c r="F791" i="24"/>
  <c r="H791" i="24"/>
  <c r="I791" i="24" s="1"/>
  <c r="I814" i="24"/>
  <c r="G905" i="24"/>
  <c r="H905" i="24" s="1"/>
  <c r="F905" i="24"/>
  <c r="E992" i="24"/>
  <c r="F992" i="24" s="1"/>
  <c r="I992" i="24" s="1"/>
  <c r="H1066" i="24"/>
  <c r="I1066" i="24" s="1"/>
  <c r="F1066" i="24"/>
  <c r="G916" i="24"/>
  <c r="H916" i="24" s="1"/>
  <c r="F916" i="24"/>
  <c r="H946" i="24"/>
  <c r="F946" i="24"/>
  <c r="H1040" i="24"/>
  <c r="I1027" i="24"/>
  <c r="I1343" i="24"/>
  <c r="E841" i="24"/>
  <c r="E840" i="24"/>
  <c r="E844" i="24"/>
  <c r="E845" i="24"/>
  <c r="E846" i="24"/>
  <c r="I991" i="24"/>
  <c r="F1053" i="24"/>
  <c r="I1053" i="24" s="1"/>
  <c r="I1111" i="24"/>
  <c r="I781" i="24"/>
  <c r="I806" i="24"/>
  <c r="I828" i="24"/>
  <c r="G927" i="24"/>
  <c r="H927" i="24" s="1"/>
  <c r="F927" i="24"/>
  <c r="F947" i="24"/>
  <c r="I1199" i="24"/>
  <c r="I766" i="24"/>
  <c r="E769" i="24"/>
  <c r="G939" i="24"/>
  <c r="H939" i="24" s="1"/>
  <c r="F939" i="24"/>
  <c r="F949" i="24" s="1"/>
  <c r="H1105" i="24"/>
  <c r="I1239" i="24"/>
  <c r="F807" i="24"/>
  <c r="I807" i="24" s="1"/>
  <c r="F986" i="24"/>
  <c r="I982" i="24"/>
  <c r="F1105" i="24"/>
  <c r="F848" i="24"/>
  <c r="I848" i="24" s="1"/>
  <c r="G921" i="24"/>
  <c r="H921" i="24" s="1"/>
  <c r="F921" i="24"/>
  <c r="I1044" i="24"/>
  <c r="E788" i="24"/>
  <c r="E789" i="24"/>
  <c r="I971" i="24"/>
  <c r="H1244" i="24"/>
  <c r="I1195" i="24"/>
  <c r="I1338" i="24"/>
  <c r="I1314" i="24"/>
  <c r="I917" i="24"/>
  <c r="I1085" i="24"/>
  <c r="I1344" i="24"/>
  <c r="I835" i="24"/>
  <c r="H1076" i="24"/>
  <c r="I1163" i="24"/>
  <c r="I1238" i="24"/>
  <c r="F781" i="24"/>
  <c r="I926" i="24"/>
  <c r="I1048" i="24"/>
  <c r="I830" i="24"/>
  <c r="F910" i="24"/>
  <c r="I910" i="24" s="1"/>
  <c r="I1120" i="24"/>
  <c r="I1259" i="24"/>
  <c r="I767" i="24"/>
  <c r="I1327" i="24"/>
  <c r="G904" i="24"/>
  <c r="H904" i="24" s="1"/>
  <c r="I904" i="24" s="1"/>
  <c r="I799" i="24"/>
  <c r="I935" i="24"/>
  <c r="H1065" i="24"/>
  <c r="F1065" i="24"/>
  <c r="F1076" i="24" s="1"/>
  <c r="I1124" i="24"/>
  <c r="I1143" i="24"/>
  <c r="I1156" i="24" s="1"/>
  <c r="H1156" i="24"/>
  <c r="I1175" i="24"/>
  <c r="H1289" i="24"/>
  <c r="I1248" i="24"/>
  <c r="I1322" i="24"/>
  <c r="G880" i="24"/>
  <c r="H880" i="24" s="1"/>
  <c r="F880" i="24"/>
  <c r="I1060" i="24"/>
  <c r="I1233" i="24"/>
  <c r="I1268" i="24"/>
  <c r="I1346" i="24"/>
  <c r="I773" i="24"/>
  <c r="E776" i="24"/>
  <c r="E775" i="24"/>
  <c r="H1054" i="24"/>
  <c r="I1054" i="24" s="1"/>
  <c r="F1054" i="24"/>
  <c r="I1119" i="24"/>
  <c r="E774" i="24"/>
  <c r="I1045" i="24"/>
  <c r="F881" i="24"/>
  <c r="I1181" i="24"/>
  <c r="F908" i="24"/>
  <c r="I908" i="24" s="1"/>
  <c r="G938" i="24"/>
  <c r="H938" i="24" s="1"/>
  <c r="I938" i="24" s="1"/>
  <c r="I1023" i="24"/>
  <c r="I1262" i="24"/>
  <c r="I1304" i="24"/>
  <c r="I1170" i="24"/>
  <c r="I1276" i="24"/>
  <c r="I1287" i="24"/>
  <c r="I1306" i="24"/>
  <c r="E810" i="24"/>
  <c r="E812" i="24"/>
  <c r="I1006" i="24"/>
  <c r="I1112" i="24"/>
  <c r="I1177" i="24"/>
  <c r="F1351" i="24"/>
  <c r="F799" i="24"/>
  <c r="I1086" i="24"/>
  <c r="I1213" i="24"/>
  <c r="I1226" i="24"/>
  <c r="I1278" i="24"/>
  <c r="F778" i="24"/>
  <c r="E783" i="24" s="1"/>
  <c r="H850" i="24"/>
  <c r="F850" i="24"/>
  <c r="I874" i="24"/>
  <c r="I972" i="24"/>
  <c r="I1049" i="24"/>
  <c r="F1074" i="24"/>
  <c r="I1074" i="24" s="1"/>
  <c r="I1186" i="24"/>
  <c r="G866" i="24"/>
  <c r="H866" i="24" s="1"/>
  <c r="I866" i="24" s="1"/>
  <c r="F917" i="24"/>
  <c r="I1109" i="24"/>
  <c r="E1110" i="24"/>
  <c r="F1110" i="24" s="1"/>
  <c r="F1137" i="24" s="1"/>
  <c r="I1152" i="24"/>
  <c r="I888" i="24"/>
  <c r="I966" i="24"/>
  <c r="I1310" i="24"/>
  <c r="I795" i="24"/>
  <c r="I955" i="24"/>
  <c r="I1126" i="24"/>
  <c r="I1147" i="24"/>
  <c r="E787" i="24"/>
  <c r="G796" i="24"/>
  <c r="H796" i="24" s="1"/>
  <c r="I796" i="24" s="1"/>
  <c r="H851" i="24"/>
  <c r="I851" i="24" s="1"/>
  <c r="E857" i="24"/>
  <c r="E877" i="24"/>
  <c r="I932" i="24"/>
  <c r="I1015" i="24"/>
  <c r="I1038" i="24"/>
  <c r="I1090" i="24"/>
  <c r="I1197" i="24"/>
  <c r="I1263" i="24"/>
  <c r="I1118" i="24"/>
  <c r="I1081" i="24"/>
  <c r="I762" i="24"/>
  <c r="I809" i="24"/>
  <c r="I1208" i="24"/>
  <c r="F782" i="24"/>
  <c r="H782" i="24"/>
  <c r="I865" i="24"/>
  <c r="I897" i="24"/>
  <c r="I1221" i="24"/>
  <c r="I1303" i="24"/>
  <c r="G915" i="24"/>
  <c r="H915" i="24" s="1"/>
  <c r="F915" i="24"/>
  <c r="E1035" i="24"/>
  <c r="F1035" i="24" s="1"/>
  <c r="I1035" i="24" s="1"/>
  <c r="I1070" i="24"/>
  <c r="I1094" i="24"/>
  <c r="I1202" i="24"/>
  <c r="I1244" i="24" s="1"/>
  <c r="E770" i="24"/>
  <c r="E771" i="24"/>
  <c r="I913" i="24"/>
  <c r="I1235" i="24"/>
  <c r="I1254" i="24"/>
  <c r="I1283" i="24"/>
  <c r="E811" i="24"/>
  <c r="I868" i="24"/>
  <c r="H986" i="24"/>
  <c r="I1079" i="24"/>
  <c r="I1148" i="24"/>
  <c r="I1229" i="24"/>
  <c r="I1298" i="24"/>
  <c r="I1349" i="24"/>
  <c r="I818" i="24"/>
  <c r="I827" i="24"/>
  <c r="I1159" i="24"/>
  <c r="I1295" i="24"/>
  <c r="F779" i="24"/>
  <c r="I779" i="24" s="1"/>
  <c r="F849" i="24"/>
  <c r="I849" i="24" s="1"/>
  <c r="H889" i="24"/>
  <c r="F889" i="24"/>
  <c r="F940" i="24"/>
  <c r="I940" i="24" s="1"/>
  <c r="I979" i="24"/>
  <c r="I1101" i="24"/>
  <c r="I1251" i="24"/>
  <c r="I983" i="24"/>
  <c r="I1164" i="24"/>
  <c r="I973" i="24"/>
  <c r="I1095" i="24"/>
  <c r="F1289" i="24"/>
  <c r="I1312" i="24"/>
  <c r="I1316" i="24"/>
  <c r="I1337" i="24"/>
  <c r="I1076" i="24" l="1"/>
  <c r="G789" i="24"/>
  <c r="H789" i="24" s="1"/>
  <c r="F789" i="24"/>
  <c r="I850" i="24"/>
  <c r="I889" i="24"/>
  <c r="F783" i="24"/>
  <c r="G783" i="24"/>
  <c r="H783" i="24" s="1"/>
  <c r="I783" i="24" s="1"/>
  <c r="F787" i="24"/>
  <c r="G787" i="24"/>
  <c r="H787" i="24" s="1"/>
  <c r="F811" i="24"/>
  <c r="G811" i="24"/>
  <c r="H811" i="24" s="1"/>
  <c r="I811" i="24" s="1"/>
  <c r="G810" i="24"/>
  <c r="H810" i="24" s="1"/>
  <c r="F810" i="24"/>
  <c r="I1351" i="24"/>
  <c r="I986" i="24"/>
  <c r="G769" i="24"/>
  <c r="H769" i="24" s="1"/>
  <c r="F769" i="24"/>
  <c r="I880" i="24"/>
  <c r="I946" i="24"/>
  <c r="I949" i="24" s="1"/>
  <c r="G846" i="24"/>
  <c r="H846" i="24" s="1"/>
  <c r="I846" i="24" s="1"/>
  <c r="F846" i="24"/>
  <c r="F821" i="24"/>
  <c r="G857" i="24"/>
  <c r="H857" i="24" s="1"/>
  <c r="I857" i="24" s="1"/>
  <c r="F857" i="24"/>
  <c r="F788" i="24"/>
  <c r="G788" i="24"/>
  <c r="H788" i="24" s="1"/>
  <c r="I788" i="24" s="1"/>
  <c r="I927" i="24"/>
  <c r="I1105" i="24"/>
  <c r="F1040" i="24"/>
  <c r="E911" i="24"/>
  <c r="I905" i="24"/>
  <c r="I1110" i="24"/>
  <c r="I915" i="24"/>
  <c r="G812" i="24"/>
  <c r="H812" i="24" s="1"/>
  <c r="I812" i="24" s="1"/>
  <c r="F812" i="24"/>
  <c r="I1065" i="24"/>
  <c r="I939" i="24"/>
  <c r="E853" i="24"/>
  <c r="I1191" i="24"/>
  <c r="F1191" i="24"/>
  <c r="I1040" i="24"/>
  <c r="I863" i="24"/>
  <c r="H949" i="24"/>
  <c r="E793" i="24"/>
  <c r="G771" i="24"/>
  <c r="H771" i="24" s="1"/>
  <c r="I771" i="24" s="1"/>
  <c r="F771" i="24"/>
  <c r="I782" i="24"/>
  <c r="I1289" i="24"/>
  <c r="G845" i="24"/>
  <c r="H845" i="24" s="1"/>
  <c r="F845" i="24"/>
  <c r="I916" i="24"/>
  <c r="F877" i="24"/>
  <c r="F891" i="24" s="1"/>
  <c r="G877" i="24"/>
  <c r="H877" i="24" s="1"/>
  <c r="G775" i="24"/>
  <c r="H775" i="24" s="1"/>
  <c r="F775" i="24"/>
  <c r="G840" i="24"/>
  <c r="H840" i="24" s="1"/>
  <c r="F840" i="24"/>
  <c r="F776" i="24"/>
  <c r="G776" i="24"/>
  <c r="H776" i="24" s="1"/>
  <c r="I776" i="24" s="1"/>
  <c r="F841" i="24"/>
  <c r="G841" i="24"/>
  <c r="H841" i="24" s="1"/>
  <c r="I841" i="24" s="1"/>
  <c r="I1137" i="24"/>
  <c r="I921" i="24"/>
  <c r="G774" i="24"/>
  <c r="H774" i="24" s="1"/>
  <c r="I774" i="24" s="1"/>
  <c r="F774" i="24"/>
  <c r="F770" i="24"/>
  <c r="G770" i="24"/>
  <c r="H770" i="24" s="1"/>
  <c r="I770" i="24" s="1"/>
  <c r="I778" i="24"/>
  <c r="F844" i="24"/>
  <c r="G844" i="24"/>
  <c r="H844" i="24" s="1"/>
  <c r="I844" i="24" s="1"/>
  <c r="I906" i="24"/>
  <c r="I845" i="24" l="1"/>
  <c r="I789" i="24"/>
  <c r="G853" i="24"/>
  <c r="H853" i="24" s="1"/>
  <c r="F853" i="24"/>
  <c r="F871" i="24" s="1"/>
  <c r="F892" i="24" s="1"/>
  <c r="I1352" i="24"/>
  <c r="G793" i="24"/>
  <c r="H793" i="24" s="1"/>
  <c r="F793" i="24"/>
  <c r="F911" i="24"/>
  <c r="F929" i="24" s="1"/>
  <c r="G911" i="24"/>
  <c r="H911" i="24" s="1"/>
  <c r="F801" i="24"/>
  <c r="F822" i="24" s="1"/>
  <c r="I769" i="24"/>
  <c r="I840" i="24"/>
  <c r="I810" i="24"/>
  <c r="I821" i="24" s="1"/>
  <c r="H821" i="24"/>
  <c r="I775" i="24"/>
  <c r="I877" i="24"/>
  <c r="I891" i="24" s="1"/>
  <c r="H891" i="24"/>
  <c r="I787" i="24"/>
  <c r="I911" i="24" l="1"/>
  <c r="I929" i="24" s="1"/>
  <c r="I950" i="24" s="1"/>
  <c r="H929" i="24"/>
  <c r="I793" i="24"/>
  <c r="I801" i="24" s="1"/>
  <c r="I822" i="24" s="1"/>
  <c r="I951" i="24" s="1"/>
  <c r="I853" i="24"/>
  <c r="H871" i="24"/>
  <c r="H892" i="24" s="1"/>
  <c r="I871" i="24"/>
  <c r="I892" i="24" s="1"/>
  <c r="H801" i="24"/>
  <c r="H822" i="24" s="1"/>
  <c r="M382" i="24" l="1"/>
  <c r="M383" i="24"/>
  <c r="L383" i="24"/>
  <c r="K383" i="24"/>
  <c r="G25" i="51" l="1"/>
  <c r="C25" i="51"/>
  <c r="A25" i="51"/>
  <c r="H21" i="10" l="1"/>
  <c r="F21" i="10"/>
  <c r="K382" i="24"/>
  <c r="L382" i="24" s="1"/>
  <c r="K381" i="24"/>
  <c r="L381" i="24" s="1"/>
  <c r="K350" i="24"/>
  <c r="K343" i="24"/>
  <c r="K333" i="24"/>
  <c r="I21" i="10" l="1"/>
  <c r="H60" i="50"/>
  <c r="H59" i="50"/>
  <c r="F59" i="50"/>
  <c r="H58" i="50"/>
  <c r="F58" i="50"/>
  <c r="H57" i="50"/>
  <c r="F57" i="50"/>
  <c r="H56" i="50"/>
  <c r="F56" i="50"/>
  <c r="E60" i="50" s="1"/>
  <c r="F60" i="50" s="1"/>
  <c r="H54" i="50"/>
  <c r="E54" i="50"/>
  <c r="F54" i="50" s="1"/>
  <c r="H53" i="50"/>
  <c r="I53" i="50" s="1"/>
  <c r="F53" i="50"/>
  <c r="H52" i="50"/>
  <c r="F52" i="50"/>
  <c r="H51" i="50"/>
  <c r="F51" i="50"/>
  <c r="H49" i="50"/>
  <c r="F49" i="50"/>
  <c r="H48" i="50"/>
  <c r="F48" i="50"/>
  <c r="H47" i="50"/>
  <c r="F47" i="50"/>
  <c r="H45" i="50"/>
  <c r="F45" i="50"/>
  <c r="C39" i="42"/>
  <c r="C41" i="42"/>
  <c r="H51" i="42"/>
  <c r="I51" i="42" s="1"/>
  <c r="H54" i="42"/>
  <c r="I54" i="42" s="1"/>
  <c r="B12" i="43"/>
  <c r="H84" i="42"/>
  <c r="I84" i="42" s="1"/>
  <c r="H82" i="42"/>
  <c r="I82" i="42" s="1"/>
  <c r="H81" i="42"/>
  <c r="I81" i="42" s="1"/>
  <c r="H80" i="42"/>
  <c r="I80" i="42" s="1"/>
  <c r="H78" i="42"/>
  <c r="I78" i="42" s="1"/>
  <c r="H77" i="42"/>
  <c r="I77" i="42" s="1"/>
  <c r="H76" i="42"/>
  <c r="I76" i="42" s="1"/>
  <c r="H75" i="42"/>
  <c r="I75" i="42" s="1"/>
  <c r="H18" i="42"/>
  <c r="I18" i="42" s="1"/>
  <c r="H24" i="42"/>
  <c r="I24" i="42" s="1"/>
  <c r="H13" i="42"/>
  <c r="I13" i="42" s="1"/>
  <c r="B11" i="43"/>
  <c r="B10" i="43"/>
  <c r="B9" i="43"/>
  <c r="B8" i="43"/>
  <c r="H70" i="42"/>
  <c r="I70" i="42" s="1"/>
  <c r="H69" i="42"/>
  <c r="I69" i="42" s="1"/>
  <c r="H67" i="42"/>
  <c r="I67" i="42" s="1"/>
  <c r="H62" i="42"/>
  <c r="I62" i="42" s="1"/>
  <c r="H60" i="42"/>
  <c r="I60" i="42" s="1"/>
  <c r="H59" i="42"/>
  <c r="I59" i="42" s="1"/>
  <c r="H53" i="42"/>
  <c r="I53" i="42" s="1"/>
  <c r="H52" i="42"/>
  <c r="I52" i="42" s="1"/>
  <c r="H50" i="42"/>
  <c r="I50" i="42" s="1"/>
  <c r="H48" i="42"/>
  <c r="I48" i="42" s="1"/>
  <c r="H47" i="42"/>
  <c r="I47" i="42" s="1"/>
  <c r="H46" i="42"/>
  <c r="I46" i="42" s="1"/>
  <c r="H45" i="42"/>
  <c r="I45" i="42" s="1"/>
  <c r="H44" i="42"/>
  <c r="I44" i="42" s="1"/>
  <c r="H43" i="42"/>
  <c r="I43" i="42" s="1"/>
  <c r="H41" i="42"/>
  <c r="I41" i="42" s="1"/>
  <c r="H40" i="42"/>
  <c r="I40" i="42" s="1"/>
  <c r="H39" i="42"/>
  <c r="I39" i="42" s="1"/>
  <c r="H38" i="42"/>
  <c r="I38" i="42" s="1"/>
  <c r="H37" i="42"/>
  <c r="I37" i="42" s="1"/>
  <c r="H36" i="42"/>
  <c r="I36" i="42" s="1"/>
  <c r="H35" i="42"/>
  <c r="I35" i="42" s="1"/>
  <c r="H25" i="42"/>
  <c r="I25" i="42" s="1"/>
  <c r="H15" i="42"/>
  <c r="I15" i="42" s="1"/>
  <c r="H17" i="42"/>
  <c r="I17" i="42" s="1"/>
  <c r="H16" i="42"/>
  <c r="I16" i="42" s="1"/>
  <c r="H20" i="42"/>
  <c r="I20" i="42" s="1"/>
  <c r="C26" i="35"/>
  <c r="C25" i="35"/>
  <c r="C24" i="35"/>
  <c r="C28" i="35"/>
  <c r="C27" i="35"/>
  <c r="I47" i="50" l="1"/>
  <c r="I48" i="50"/>
  <c r="I56" i="50"/>
  <c r="I49" i="50"/>
  <c r="I57" i="50"/>
  <c r="I51" i="50"/>
  <c r="I58" i="50"/>
  <c r="I52" i="50"/>
  <c r="H62" i="50"/>
  <c r="I59" i="50"/>
  <c r="F62" i="50"/>
  <c r="I54" i="50"/>
  <c r="I60" i="50"/>
  <c r="I45" i="50"/>
  <c r="I56" i="42"/>
  <c r="I86" i="42"/>
  <c r="C12" i="43" s="1"/>
  <c r="I72" i="42"/>
  <c r="C11" i="43" s="1"/>
  <c r="I62" i="50" l="1"/>
  <c r="P29" i="10"/>
  <c r="H29" i="10"/>
  <c r="F29" i="10"/>
  <c r="P28" i="10"/>
  <c r="H28" i="10"/>
  <c r="F28" i="10"/>
  <c r="P27" i="10"/>
  <c r="H27" i="10"/>
  <c r="F27" i="10"/>
  <c r="H26" i="10"/>
  <c r="F26" i="10"/>
  <c r="H25" i="10"/>
  <c r="F25" i="10"/>
  <c r="H19" i="10"/>
  <c r="F19" i="10"/>
  <c r="H18" i="10"/>
  <c r="F18" i="10"/>
  <c r="P20" i="10"/>
  <c r="H20" i="10"/>
  <c r="F20" i="10"/>
  <c r="C13" i="49" l="1"/>
  <c r="I63" i="50"/>
  <c r="I29" i="10"/>
  <c r="I28" i="10"/>
  <c r="I25" i="10"/>
  <c r="I26" i="10"/>
  <c r="I27" i="10"/>
  <c r="I19" i="10"/>
  <c r="I20" i="10"/>
  <c r="I18" i="10"/>
  <c r="H750" i="24"/>
  <c r="F750" i="24"/>
  <c r="I750" i="24" s="1"/>
  <c r="H745" i="24"/>
  <c r="F745" i="24"/>
  <c r="E747" i="24" s="1"/>
  <c r="G747" i="24" s="1"/>
  <c r="H747" i="24" s="1"/>
  <c r="H738" i="24"/>
  <c r="F738" i="24"/>
  <c r="H737" i="24"/>
  <c r="F737" i="24"/>
  <c r="H736" i="24"/>
  <c r="F736" i="24"/>
  <c r="G734" i="24"/>
  <c r="H734" i="24" s="1"/>
  <c r="F734" i="24"/>
  <c r="H733" i="24"/>
  <c r="F733" i="24"/>
  <c r="H732" i="24"/>
  <c r="F732" i="24"/>
  <c r="H731" i="24"/>
  <c r="F731" i="24"/>
  <c r="H726" i="24"/>
  <c r="F726" i="24"/>
  <c r="H725" i="24"/>
  <c r="F725" i="24"/>
  <c r="H724" i="24"/>
  <c r="F724" i="24"/>
  <c r="G718" i="24"/>
  <c r="H718" i="24" s="1"/>
  <c r="F718" i="24"/>
  <c r="H717" i="24"/>
  <c r="F717" i="24"/>
  <c r="H712" i="24"/>
  <c r="F712" i="24"/>
  <c r="H711" i="24"/>
  <c r="F711" i="24"/>
  <c r="H710" i="24"/>
  <c r="F710" i="24"/>
  <c r="H709" i="24"/>
  <c r="F709" i="24"/>
  <c r="G703" i="24"/>
  <c r="H703" i="24" s="1"/>
  <c r="F703" i="24"/>
  <c r="H702" i="24"/>
  <c r="F702" i="24"/>
  <c r="H697" i="24"/>
  <c r="F697" i="24"/>
  <c r="H696" i="24"/>
  <c r="F696" i="24"/>
  <c r="H695" i="24"/>
  <c r="F695" i="24"/>
  <c r="H694" i="24"/>
  <c r="F694" i="24"/>
  <c r="G688" i="24"/>
  <c r="H688" i="24" s="1"/>
  <c r="F688" i="24"/>
  <c r="H687" i="24"/>
  <c r="F687" i="24"/>
  <c r="H682" i="24"/>
  <c r="F682" i="24"/>
  <c r="H681" i="24"/>
  <c r="F681" i="24"/>
  <c r="H680" i="24"/>
  <c r="F680" i="24"/>
  <c r="H679" i="24"/>
  <c r="F679" i="24"/>
  <c r="H672" i="24"/>
  <c r="F672" i="24"/>
  <c r="H670" i="24"/>
  <c r="F670" i="24"/>
  <c r="H669" i="24"/>
  <c r="F669" i="24"/>
  <c r="H668" i="24"/>
  <c r="F668" i="24"/>
  <c r="H667" i="24"/>
  <c r="F667" i="24"/>
  <c r="H666" i="24"/>
  <c r="F666" i="24"/>
  <c r="H660" i="24"/>
  <c r="F660" i="24"/>
  <c r="H659" i="24"/>
  <c r="F659" i="24"/>
  <c r="H653" i="24"/>
  <c r="F653" i="24"/>
  <c r="E655" i="24" s="1"/>
  <c r="H647" i="24"/>
  <c r="F647" i="24"/>
  <c r="H642" i="24"/>
  <c r="F642" i="24"/>
  <c r="H641" i="24"/>
  <c r="F641" i="24"/>
  <c r="H640" i="24"/>
  <c r="F640" i="24"/>
  <c r="H634" i="24"/>
  <c r="F634" i="24"/>
  <c r="H629" i="24"/>
  <c r="F629" i="24"/>
  <c r="H628" i="24"/>
  <c r="F628" i="24"/>
  <c r="H627" i="24"/>
  <c r="F627" i="24"/>
  <c r="H621" i="24"/>
  <c r="F621" i="24"/>
  <c r="H616" i="24"/>
  <c r="F616" i="24"/>
  <c r="H615" i="24"/>
  <c r="F615" i="24"/>
  <c r="I615" i="24" s="1"/>
  <c r="H614" i="24"/>
  <c r="F614" i="24"/>
  <c r="I695" i="24" l="1"/>
  <c r="I628" i="24"/>
  <c r="I668" i="24"/>
  <c r="I696" i="24"/>
  <c r="I738" i="24"/>
  <c r="I659" i="24"/>
  <c r="I670" i="24"/>
  <c r="I687" i="24"/>
  <c r="I629" i="24"/>
  <c r="I669" i="24"/>
  <c r="I726" i="24"/>
  <c r="I737" i="24"/>
  <c r="I621" i="24"/>
  <c r="I641" i="24"/>
  <c r="I666" i="24"/>
  <c r="E617" i="24"/>
  <c r="G617" i="24" s="1"/>
  <c r="H617" i="24" s="1"/>
  <c r="I697" i="24"/>
  <c r="I733" i="24"/>
  <c r="E748" i="24"/>
  <c r="G748" i="24" s="1"/>
  <c r="H748" i="24" s="1"/>
  <c r="I642" i="24"/>
  <c r="I667" i="24"/>
  <c r="I712" i="24"/>
  <c r="I725" i="24"/>
  <c r="I736" i="24"/>
  <c r="I23" i="10"/>
  <c r="C9" i="9" s="1"/>
  <c r="I31" i="10"/>
  <c r="C10" i="9" s="1"/>
  <c r="I734" i="24"/>
  <c r="I703" i="24"/>
  <c r="I710" i="24"/>
  <c r="I718" i="24"/>
  <c r="F747" i="24"/>
  <c r="I747" i="24" s="1"/>
  <c r="E683" i="24"/>
  <c r="G683" i="24" s="1"/>
  <c r="H683" i="24" s="1"/>
  <c r="E631" i="24"/>
  <c r="G631" i="24" s="1"/>
  <c r="H631" i="24" s="1"/>
  <c r="I702" i="24"/>
  <c r="I711" i="24"/>
  <c r="I634" i="24"/>
  <c r="E643" i="24"/>
  <c r="F643" i="24" s="1"/>
  <c r="E663" i="24"/>
  <c r="F663" i="24" s="1"/>
  <c r="E698" i="24"/>
  <c r="I745" i="24"/>
  <c r="I682" i="24"/>
  <c r="I694" i="24"/>
  <c r="E746" i="24"/>
  <c r="G746" i="24" s="1"/>
  <c r="H746" i="24" s="1"/>
  <c r="I647" i="24"/>
  <c r="I709" i="24"/>
  <c r="I731" i="24"/>
  <c r="I627" i="24"/>
  <c r="I717" i="24"/>
  <c r="E644" i="24"/>
  <c r="G644" i="24" s="1"/>
  <c r="H644" i="24" s="1"/>
  <c r="I672" i="24"/>
  <c r="E619" i="24"/>
  <c r="G619" i="24" s="1"/>
  <c r="H619" i="24" s="1"/>
  <c r="I680" i="24"/>
  <c r="I732" i="24"/>
  <c r="E729" i="24"/>
  <c r="E728" i="24"/>
  <c r="E727" i="24"/>
  <c r="I724" i="24"/>
  <c r="G655" i="24"/>
  <c r="H655" i="24" s="1"/>
  <c r="F655" i="24"/>
  <c r="E662" i="24"/>
  <c r="E661" i="24"/>
  <c r="I681" i="24"/>
  <c r="I660" i="24"/>
  <c r="I640" i="24"/>
  <c r="E714" i="24"/>
  <c r="E715" i="24"/>
  <c r="I616" i="24"/>
  <c r="E699" i="24"/>
  <c r="E618" i="24"/>
  <c r="I614" i="24"/>
  <c r="E632" i="24"/>
  <c r="E684" i="24"/>
  <c r="I679" i="24"/>
  <c r="E630" i="24"/>
  <c r="E654" i="24"/>
  <c r="I653" i="24"/>
  <c r="E656" i="24"/>
  <c r="E685" i="24"/>
  <c r="I688" i="24"/>
  <c r="E713" i="24"/>
  <c r="E645" i="24"/>
  <c r="E700" i="24"/>
  <c r="F619" i="24" l="1"/>
  <c r="I619" i="24" s="1"/>
  <c r="F617" i="24"/>
  <c r="I617" i="24" s="1"/>
  <c r="F631" i="24"/>
  <c r="I631" i="24" s="1"/>
  <c r="G643" i="24"/>
  <c r="H643" i="24" s="1"/>
  <c r="I643" i="24" s="1"/>
  <c r="F748" i="24"/>
  <c r="I748" i="24" s="1"/>
  <c r="I655" i="24"/>
  <c r="F746" i="24"/>
  <c r="I746" i="24" s="1"/>
  <c r="F683" i="24"/>
  <c r="I683" i="24" s="1"/>
  <c r="G663" i="24"/>
  <c r="H663" i="24" s="1"/>
  <c r="I663" i="24" s="1"/>
  <c r="F644" i="24"/>
  <c r="I644" i="24" s="1"/>
  <c r="F698" i="24"/>
  <c r="G698" i="24"/>
  <c r="H698" i="24" s="1"/>
  <c r="F645" i="24"/>
  <c r="G645" i="24"/>
  <c r="H645" i="24" s="1"/>
  <c r="G632" i="24"/>
  <c r="H632" i="24" s="1"/>
  <c r="F632" i="24"/>
  <c r="G713" i="24"/>
  <c r="H713" i="24" s="1"/>
  <c r="F713" i="24"/>
  <c r="G618" i="24"/>
  <c r="H618" i="24" s="1"/>
  <c r="F618" i="24"/>
  <c r="I618" i="24" s="1"/>
  <c r="G685" i="24"/>
  <c r="H685" i="24" s="1"/>
  <c r="F685" i="24"/>
  <c r="G699" i="24"/>
  <c r="H699" i="24" s="1"/>
  <c r="F699" i="24"/>
  <c r="I699" i="24" s="1"/>
  <c r="G656" i="24"/>
  <c r="H656" i="24" s="1"/>
  <c r="F656" i="24"/>
  <c r="I656" i="24" s="1"/>
  <c r="G661" i="24"/>
  <c r="H661" i="24" s="1"/>
  <c r="F661" i="24"/>
  <c r="F654" i="24"/>
  <c r="G654" i="24"/>
  <c r="H654" i="24" s="1"/>
  <c r="G715" i="24"/>
  <c r="H715" i="24" s="1"/>
  <c r="F715" i="24"/>
  <c r="I715" i="24" s="1"/>
  <c r="G662" i="24"/>
  <c r="H662" i="24" s="1"/>
  <c r="F662" i="24"/>
  <c r="G630" i="24"/>
  <c r="H630" i="24" s="1"/>
  <c r="F630" i="24"/>
  <c r="I630" i="24" s="1"/>
  <c r="G714" i="24"/>
  <c r="H714" i="24" s="1"/>
  <c r="F714" i="24"/>
  <c r="F727" i="24"/>
  <c r="G727" i="24"/>
  <c r="H727" i="24" s="1"/>
  <c r="G728" i="24"/>
  <c r="H728" i="24" s="1"/>
  <c r="F728" i="24"/>
  <c r="F729" i="24"/>
  <c r="G729" i="24"/>
  <c r="H729" i="24" s="1"/>
  <c r="G684" i="24"/>
  <c r="H684" i="24" s="1"/>
  <c r="F684" i="24"/>
  <c r="G700" i="24"/>
  <c r="H700" i="24" s="1"/>
  <c r="F700" i="24"/>
  <c r="I700" i="24" s="1"/>
  <c r="I684" i="24" l="1"/>
  <c r="I662" i="24"/>
  <c r="I685" i="24"/>
  <c r="I690" i="24" s="1"/>
  <c r="I714" i="24"/>
  <c r="I752" i="24"/>
  <c r="C21" i="33" s="1"/>
  <c r="I728" i="24"/>
  <c r="I713" i="24"/>
  <c r="I661" i="24"/>
  <c r="I632" i="24"/>
  <c r="I636" i="24" s="1"/>
  <c r="I623" i="24"/>
  <c r="I698" i="24"/>
  <c r="I705" i="24" s="1"/>
  <c r="I654" i="24"/>
  <c r="I727" i="24"/>
  <c r="I645" i="24"/>
  <c r="I649" i="24" s="1"/>
  <c r="I729" i="24"/>
  <c r="I720" i="24" l="1"/>
  <c r="I674" i="24"/>
  <c r="I675" i="24" s="1"/>
  <c r="C19" i="33" s="1"/>
  <c r="I740" i="24"/>
  <c r="I741" i="24" l="1"/>
  <c r="C20" i="33" s="1"/>
  <c r="H231" i="24" l="1"/>
  <c r="F231" i="24"/>
  <c r="H413" i="24"/>
  <c r="F413" i="24"/>
  <c r="H412" i="24"/>
  <c r="F412" i="24"/>
  <c r="H411" i="24"/>
  <c r="F411" i="24"/>
  <c r="H410" i="24"/>
  <c r="F410" i="24"/>
  <c r="H409" i="24"/>
  <c r="F409" i="24"/>
  <c r="H407" i="24"/>
  <c r="F407" i="24"/>
  <c r="L406" i="24"/>
  <c r="H406" i="24"/>
  <c r="F406" i="24"/>
  <c r="L405" i="24"/>
  <c r="H405" i="24"/>
  <c r="F405" i="24"/>
  <c r="L404" i="24"/>
  <c r="H404" i="24"/>
  <c r="F404" i="24"/>
  <c r="L403" i="24"/>
  <c r="H403" i="24"/>
  <c r="F403" i="24"/>
  <c r="H399" i="24"/>
  <c r="F399" i="24"/>
  <c r="H398" i="24"/>
  <c r="F398" i="24"/>
  <c r="H397" i="24"/>
  <c r="F397" i="24"/>
  <c r="H396" i="24"/>
  <c r="F396" i="24"/>
  <c r="H394" i="24"/>
  <c r="F394" i="24"/>
  <c r="L393" i="24"/>
  <c r="H393" i="24"/>
  <c r="F393" i="24"/>
  <c r="L392" i="24"/>
  <c r="H392" i="24"/>
  <c r="F392" i="24"/>
  <c r="L391" i="24"/>
  <c r="H391" i="24"/>
  <c r="F391" i="24"/>
  <c r="L390" i="24"/>
  <c r="H390" i="24"/>
  <c r="F390" i="24"/>
  <c r="L389" i="24"/>
  <c r="H389" i="24"/>
  <c r="F389" i="24"/>
  <c r="L388" i="24"/>
  <c r="H388" i="24"/>
  <c r="F388" i="24"/>
  <c r="L371" i="24"/>
  <c r="L372" i="24"/>
  <c r="L373" i="24"/>
  <c r="L374" i="24"/>
  <c r="L375" i="24"/>
  <c r="L376" i="24"/>
  <c r="L377" i="24"/>
  <c r="L379" i="24"/>
  <c r="L370" i="24"/>
  <c r="P362" i="24"/>
  <c r="P361" i="24"/>
  <c r="O259" i="24"/>
  <c r="H259" i="24"/>
  <c r="F259" i="24"/>
  <c r="O244" i="24"/>
  <c r="H244" i="24"/>
  <c r="F244" i="24"/>
  <c r="H269" i="24"/>
  <c r="F269" i="24"/>
  <c r="H252" i="24"/>
  <c r="F252" i="24"/>
  <c r="H237" i="24"/>
  <c r="F237" i="24"/>
  <c r="O228" i="24"/>
  <c r="H228" i="24"/>
  <c r="F228" i="24"/>
  <c r="H271" i="24"/>
  <c r="F271" i="24"/>
  <c r="H254" i="24"/>
  <c r="F254" i="24"/>
  <c r="H239" i="24"/>
  <c r="F239" i="24"/>
  <c r="H262" i="24"/>
  <c r="F262" i="24"/>
  <c r="C286" i="24"/>
  <c r="F286" i="24" s="1"/>
  <c r="B8" i="9"/>
  <c r="C11" i="10"/>
  <c r="C14" i="10" s="1"/>
  <c r="G12" i="10"/>
  <c r="E13" i="10"/>
  <c r="H31" i="50"/>
  <c r="F31" i="50"/>
  <c r="H30" i="50"/>
  <c r="F30" i="50"/>
  <c r="H29" i="50"/>
  <c r="F29" i="50"/>
  <c r="H28" i="50"/>
  <c r="F28" i="50"/>
  <c r="H27" i="50"/>
  <c r="F27" i="50"/>
  <c r="H26" i="50"/>
  <c r="F26" i="50"/>
  <c r="H24" i="50"/>
  <c r="F24" i="50"/>
  <c r="H595" i="24"/>
  <c r="F595" i="24"/>
  <c r="H594" i="24"/>
  <c r="F594" i="24"/>
  <c r="H593" i="24"/>
  <c r="F593" i="24"/>
  <c r="H592" i="24"/>
  <c r="F592" i="24"/>
  <c r="H591" i="24"/>
  <c r="F591" i="24"/>
  <c r="H590" i="24"/>
  <c r="F590" i="24"/>
  <c r="H588" i="24"/>
  <c r="F588" i="24"/>
  <c r="H569" i="24"/>
  <c r="H570" i="24"/>
  <c r="H571" i="24"/>
  <c r="F569" i="24"/>
  <c r="F570" i="24"/>
  <c r="F571" i="24"/>
  <c r="H568" i="24"/>
  <c r="F568" i="24"/>
  <c r="H567" i="24"/>
  <c r="F567" i="24"/>
  <c r="H566" i="24"/>
  <c r="F566" i="24"/>
  <c r="H564" i="24"/>
  <c r="F564" i="24"/>
  <c r="H560" i="24"/>
  <c r="F560" i="24"/>
  <c r="H559" i="24"/>
  <c r="F559" i="24"/>
  <c r="H558" i="24"/>
  <c r="F558" i="24"/>
  <c r="H557" i="24"/>
  <c r="F557" i="24"/>
  <c r="O556" i="24"/>
  <c r="H556" i="24"/>
  <c r="F556" i="24"/>
  <c r="K555" i="24"/>
  <c r="H555" i="24"/>
  <c r="F555" i="24"/>
  <c r="K554" i="24"/>
  <c r="H554" i="24"/>
  <c r="F554" i="24"/>
  <c r="H553" i="24"/>
  <c r="F553" i="24"/>
  <c r="H552" i="24"/>
  <c r="F552" i="24"/>
  <c r="H551" i="24"/>
  <c r="F551" i="24"/>
  <c r="L584" i="24"/>
  <c r="M584" i="24" s="1"/>
  <c r="L583" i="24"/>
  <c r="M583" i="24" s="1"/>
  <c r="L582" i="24"/>
  <c r="M582" i="24" s="1"/>
  <c r="L606" i="24"/>
  <c r="M606" i="24" s="1"/>
  <c r="K606" i="24"/>
  <c r="H606" i="24"/>
  <c r="F606" i="24"/>
  <c r="K584" i="24"/>
  <c r="K582" i="24"/>
  <c r="H548" i="24"/>
  <c r="F548" i="24"/>
  <c r="H547" i="24"/>
  <c r="F547" i="24"/>
  <c r="H546" i="24"/>
  <c r="F546" i="24"/>
  <c r="H545" i="24"/>
  <c r="F545" i="24"/>
  <c r="H584" i="24"/>
  <c r="F584" i="24"/>
  <c r="H583" i="24"/>
  <c r="F583" i="24"/>
  <c r="H582" i="24"/>
  <c r="F582" i="24"/>
  <c r="H317" i="24"/>
  <c r="F317" i="24"/>
  <c r="A5" i="10"/>
  <c r="A5" i="9"/>
  <c r="A5" i="50"/>
  <c r="A5" i="33"/>
  <c r="A5" i="24" s="1"/>
  <c r="A5" i="49" s="1"/>
  <c r="A5" i="35"/>
  <c r="A5" i="48" s="1"/>
  <c r="A5" i="6"/>
  <c r="A5" i="28"/>
  <c r="A5" i="47" s="1"/>
  <c r="A5" i="39" s="1"/>
  <c r="H315" i="24"/>
  <c r="F315" i="24"/>
  <c r="H313" i="24"/>
  <c r="F313" i="24"/>
  <c r="H323" i="24"/>
  <c r="F323" i="24"/>
  <c r="H312" i="24"/>
  <c r="F312" i="24"/>
  <c r="H310" i="24"/>
  <c r="F310" i="24"/>
  <c r="H320" i="24"/>
  <c r="F320" i="24"/>
  <c r="H603" i="24"/>
  <c r="F603" i="24"/>
  <c r="H601" i="24"/>
  <c r="F601" i="24"/>
  <c r="H600" i="24"/>
  <c r="F600" i="24"/>
  <c r="H579" i="24"/>
  <c r="F579" i="24"/>
  <c r="H577" i="24"/>
  <c r="F577" i="24"/>
  <c r="H576" i="24"/>
  <c r="F576" i="24"/>
  <c r="H541" i="24"/>
  <c r="H539" i="24"/>
  <c r="H538" i="24"/>
  <c r="F541" i="24"/>
  <c r="F539" i="24"/>
  <c r="F538" i="24"/>
  <c r="H531" i="24"/>
  <c r="F531" i="24"/>
  <c r="H530" i="24"/>
  <c r="F530" i="24"/>
  <c r="H493" i="24"/>
  <c r="F493" i="24"/>
  <c r="H461" i="24"/>
  <c r="F461" i="24"/>
  <c r="H529" i="24"/>
  <c r="F529" i="24"/>
  <c r="H528" i="24"/>
  <c r="F528" i="24"/>
  <c r="H526" i="24"/>
  <c r="F526" i="24"/>
  <c r="H524" i="24"/>
  <c r="F524" i="24"/>
  <c r="H523" i="24"/>
  <c r="F523" i="24"/>
  <c r="H522" i="24"/>
  <c r="F522" i="24"/>
  <c r="H521" i="24"/>
  <c r="F521" i="24"/>
  <c r="F519" i="24"/>
  <c r="I519" i="24" s="1"/>
  <c r="H518" i="24"/>
  <c r="F518" i="24"/>
  <c r="F515" i="24"/>
  <c r="I515" i="24" s="1"/>
  <c r="H514" i="24"/>
  <c r="F514" i="24"/>
  <c r="H510" i="24"/>
  <c r="F510" i="24"/>
  <c r="F508" i="24"/>
  <c r="I508" i="24" s="1"/>
  <c r="F507" i="24"/>
  <c r="I507" i="24" s="1"/>
  <c r="F506" i="24"/>
  <c r="I506" i="24" s="1"/>
  <c r="F505" i="24"/>
  <c r="I505" i="24" s="1"/>
  <c r="F504" i="24"/>
  <c r="I504" i="24" s="1"/>
  <c r="H503" i="24"/>
  <c r="F503" i="24"/>
  <c r="F500" i="24"/>
  <c r="I500" i="24" s="1"/>
  <c r="F499" i="24"/>
  <c r="I499" i="24" s="1"/>
  <c r="H498" i="24"/>
  <c r="F498" i="24"/>
  <c r="H492" i="24"/>
  <c r="F492" i="24"/>
  <c r="H491" i="24"/>
  <c r="F491" i="24"/>
  <c r="H489" i="24"/>
  <c r="F489" i="24"/>
  <c r="H487" i="24"/>
  <c r="F487" i="24"/>
  <c r="H486" i="24"/>
  <c r="F486" i="24"/>
  <c r="H485" i="24"/>
  <c r="F485" i="24"/>
  <c r="F483" i="24"/>
  <c r="I483" i="24" s="1"/>
  <c r="H482" i="24"/>
  <c r="F482" i="24"/>
  <c r="H478" i="24"/>
  <c r="F478" i="24"/>
  <c r="F476" i="24"/>
  <c r="I476" i="24" s="1"/>
  <c r="F475" i="24"/>
  <c r="I475" i="24" s="1"/>
  <c r="F474" i="24"/>
  <c r="I474" i="24" s="1"/>
  <c r="F473" i="24"/>
  <c r="I473" i="24" s="1"/>
  <c r="F472" i="24"/>
  <c r="I472" i="24" s="1"/>
  <c r="H471" i="24"/>
  <c r="F471" i="24"/>
  <c r="F468" i="24"/>
  <c r="I468" i="24" s="1"/>
  <c r="F467" i="24"/>
  <c r="I467" i="24" s="1"/>
  <c r="H466" i="24"/>
  <c r="F466" i="24"/>
  <c r="H460" i="24"/>
  <c r="H459" i="24"/>
  <c r="H457" i="24"/>
  <c r="H455" i="24"/>
  <c r="H453" i="24"/>
  <c r="H451" i="24"/>
  <c r="H449" i="24"/>
  <c r="H448" i="24"/>
  <c r="H447" i="24"/>
  <c r="H444" i="24"/>
  <c r="H440" i="24"/>
  <c r="H433" i="24"/>
  <c r="H425" i="24"/>
  <c r="F460" i="24"/>
  <c r="F459" i="24"/>
  <c r="F457" i="24"/>
  <c r="F455" i="24"/>
  <c r="F453" i="24"/>
  <c r="F451" i="24"/>
  <c r="F449" i="24"/>
  <c r="F448" i="24"/>
  <c r="F447" i="24"/>
  <c r="F445" i="24"/>
  <c r="F444" i="24"/>
  <c r="F440" i="24"/>
  <c r="F438" i="24"/>
  <c r="I438" i="24" s="1"/>
  <c r="F437" i="24"/>
  <c r="I437" i="24" s="1"/>
  <c r="F436" i="24"/>
  <c r="I436" i="24" s="1"/>
  <c r="F435" i="24"/>
  <c r="I435" i="24" s="1"/>
  <c r="F434" i="24"/>
  <c r="I434" i="24" s="1"/>
  <c r="F433" i="24"/>
  <c r="F430" i="24"/>
  <c r="I430" i="24" s="1"/>
  <c r="F429" i="24"/>
  <c r="I429" i="24" s="1"/>
  <c r="F428" i="24"/>
  <c r="I428" i="24" s="1"/>
  <c r="F427" i="24"/>
  <c r="I427" i="24" s="1"/>
  <c r="F426" i="24"/>
  <c r="I426" i="24" s="1"/>
  <c r="F425" i="24"/>
  <c r="F422" i="24"/>
  <c r="F421" i="24"/>
  <c r="H420" i="24"/>
  <c r="F420" i="24"/>
  <c r="H383" i="24"/>
  <c r="F383" i="24"/>
  <c r="H382" i="24"/>
  <c r="F382" i="24"/>
  <c r="H381" i="24"/>
  <c r="F381" i="24"/>
  <c r="H379" i="24"/>
  <c r="F379" i="24"/>
  <c r="H378" i="24"/>
  <c r="F378" i="24"/>
  <c r="H377" i="24"/>
  <c r="F377" i="24"/>
  <c r="H375" i="24"/>
  <c r="H376" i="24"/>
  <c r="F375" i="24"/>
  <c r="F376" i="24"/>
  <c r="H374" i="24"/>
  <c r="H373" i="24"/>
  <c r="H372" i="24"/>
  <c r="H371" i="24"/>
  <c r="H370" i="24"/>
  <c r="F374" i="24"/>
  <c r="F373" i="24"/>
  <c r="F372" i="24"/>
  <c r="F371" i="24"/>
  <c r="F370" i="24"/>
  <c r="E17" i="50"/>
  <c r="F17" i="50" s="1"/>
  <c r="H20" i="50"/>
  <c r="F20" i="50"/>
  <c r="H41" i="50"/>
  <c r="F41" i="50"/>
  <c r="H40" i="50"/>
  <c r="F40" i="50"/>
  <c r="F364" i="24"/>
  <c r="H13" i="50"/>
  <c r="F13" i="50"/>
  <c r="H36" i="50"/>
  <c r="H35" i="50"/>
  <c r="H17" i="50"/>
  <c r="H11" i="50"/>
  <c r="F36" i="50"/>
  <c r="F35" i="50"/>
  <c r="F11" i="50"/>
  <c r="H365" i="24"/>
  <c r="H364" i="24"/>
  <c r="H363" i="24"/>
  <c r="H362" i="24"/>
  <c r="H361" i="24"/>
  <c r="H355" i="24"/>
  <c r="H350" i="24"/>
  <c r="H348" i="24"/>
  <c r="H343" i="24"/>
  <c r="H341" i="24"/>
  <c r="H339" i="24"/>
  <c r="H338" i="24"/>
  <c r="H333" i="24"/>
  <c r="H331" i="24"/>
  <c r="H329" i="24"/>
  <c r="H328" i="24"/>
  <c r="H322" i="24"/>
  <c r="H321" i="24"/>
  <c r="H311" i="24"/>
  <c r="H304" i="24"/>
  <c r="H300" i="24"/>
  <c r="H299" i="24"/>
  <c r="H298" i="24"/>
  <c r="H297" i="24"/>
  <c r="H293" i="24"/>
  <c r="H292" i="24"/>
  <c r="H291" i="24"/>
  <c r="H290" i="24"/>
  <c r="H285" i="24"/>
  <c r="H284" i="24"/>
  <c r="H283" i="24"/>
  <c r="F365" i="24"/>
  <c r="F363" i="24"/>
  <c r="F362" i="24"/>
  <c r="F361" i="24"/>
  <c r="F355" i="24"/>
  <c r="F350" i="24"/>
  <c r="F348" i="24"/>
  <c r="F343" i="24"/>
  <c r="F341" i="24"/>
  <c r="F339" i="24"/>
  <c r="F338" i="24"/>
  <c r="F333" i="24"/>
  <c r="F331" i="24"/>
  <c r="F329" i="24"/>
  <c r="F328" i="24"/>
  <c r="F322" i="24"/>
  <c r="F321" i="24"/>
  <c r="F311" i="24"/>
  <c r="F300" i="24"/>
  <c r="F299" i="24"/>
  <c r="F298" i="24"/>
  <c r="F293" i="24"/>
  <c r="F292" i="24"/>
  <c r="F291" i="24"/>
  <c r="F285" i="24"/>
  <c r="F284" i="24"/>
  <c r="F283" i="24"/>
  <c r="A5" i="42" l="1"/>
  <c r="A5" i="38"/>
  <c r="A5" i="43"/>
  <c r="I231" i="24"/>
  <c r="I413" i="24"/>
  <c r="I412" i="24"/>
  <c r="I389" i="24"/>
  <c r="I409" i="24"/>
  <c r="I410" i="24"/>
  <c r="I403" i="24"/>
  <c r="I411" i="24"/>
  <c r="I404" i="24"/>
  <c r="I406" i="24"/>
  <c r="I407" i="24"/>
  <c r="I405" i="24"/>
  <c r="I396" i="24"/>
  <c r="I388" i="24"/>
  <c r="I397" i="24"/>
  <c r="I392" i="24"/>
  <c r="I399" i="24"/>
  <c r="I393" i="24"/>
  <c r="I394" i="24"/>
  <c r="I398" i="24"/>
  <c r="I390" i="24"/>
  <c r="I391" i="24"/>
  <c r="I259" i="24"/>
  <c r="I244" i="24"/>
  <c r="I269" i="24"/>
  <c r="I252" i="24"/>
  <c r="I237" i="24"/>
  <c r="I228" i="24"/>
  <c r="I254" i="24"/>
  <c r="I271" i="24"/>
  <c r="I594" i="24"/>
  <c r="I595" i="24"/>
  <c r="H286" i="24"/>
  <c r="I239" i="24"/>
  <c r="I593" i="24"/>
  <c r="I591" i="24"/>
  <c r="I557" i="24"/>
  <c r="I262" i="24"/>
  <c r="I570" i="24"/>
  <c r="I590" i="24"/>
  <c r="I552" i="24"/>
  <c r="I31" i="50"/>
  <c r="I41" i="50"/>
  <c r="I43" i="50" s="1"/>
  <c r="C12" i="49" s="1"/>
  <c r="I27" i="50"/>
  <c r="I28" i="50"/>
  <c r="I29" i="50"/>
  <c r="I30" i="50"/>
  <c r="I24" i="50"/>
  <c r="I26" i="50"/>
  <c r="I592" i="24"/>
  <c r="I588" i="24"/>
  <c r="I571" i="24"/>
  <c r="I566" i="24"/>
  <c r="I567" i="24"/>
  <c r="I569" i="24"/>
  <c r="I568" i="24"/>
  <c r="I564" i="24"/>
  <c r="I560" i="24"/>
  <c r="I554" i="24"/>
  <c r="I556" i="24"/>
  <c r="I553" i="24"/>
  <c r="I559" i="24"/>
  <c r="I558" i="24"/>
  <c r="I555" i="24"/>
  <c r="I579" i="24"/>
  <c r="I551" i="24"/>
  <c r="I583" i="24"/>
  <c r="I313" i="24"/>
  <c r="I606" i="24"/>
  <c r="I547" i="24"/>
  <c r="I582" i="24"/>
  <c r="I548" i="24"/>
  <c r="I545" i="24"/>
  <c r="I546" i="24"/>
  <c r="I584" i="24"/>
  <c r="I315" i="24"/>
  <c r="I317" i="24"/>
  <c r="I577" i="24"/>
  <c r="I323" i="24"/>
  <c r="I312" i="24"/>
  <c r="I600" i="24"/>
  <c r="I310" i="24"/>
  <c r="I603" i="24"/>
  <c r="I541" i="24"/>
  <c r="I320" i="24"/>
  <c r="I538" i="24"/>
  <c r="I601" i="24"/>
  <c r="I576" i="24"/>
  <c r="I539" i="24"/>
  <c r="I518" i="24"/>
  <c r="I482" i="24"/>
  <c r="I531" i="24"/>
  <c r="I514" i="24"/>
  <c r="I530" i="24"/>
  <c r="I493" i="24"/>
  <c r="I478" i="24"/>
  <c r="I510" i="24"/>
  <c r="I498" i="24"/>
  <c r="I528" i="24"/>
  <c r="I524" i="24"/>
  <c r="I461" i="24"/>
  <c r="I522" i="24"/>
  <c r="I523" i="24"/>
  <c r="I503" i="24"/>
  <c r="I453" i="24"/>
  <c r="I521" i="24"/>
  <c r="I440" i="24"/>
  <c r="I526" i="24"/>
  <c r="I529" i="24"/>
  <c r="I487" i="24"/>
  <c r="I492" i="24"/>
  <c r="I449" i="24"/>
  <c r="I489" i="24"/>
  <c r="I491" i="24"/>
  <c r="I485" i="24"/>
  <c r="I471" i="24"/>
  <c r="I466" i="24"/>
  <c r="I486" i="24"/>
  <c r="I455" i="24"/>
  <c r="I457" i="24"/>
  <c r="I447" i="24"/>
  <c r="I448" i="24"/>
  <c r="I433" i="24"/>
  <c r="I425" i="24"/>
  <c r="I451" i="24"/>
  <c r="I378" i="24"/>
  <c r="I383" i="24"/>
  <c r="I382" i="24"/>
  <c r="I379" i="24"/>
  <c r="I377" i="24"/>
  <c r="I381" i="24"/>
  <c r="I375" i="24"/>
  <c r="I376" i="24"/>
  <c r="I20" i="50"/>
  <c r="I40" i="50"/>
  <c r="I13" i="50"/>
  <c r="I11" i="50"/>
  <c r="I17" i="50"/>
  <c r="I35" i="50"/>
  <c r="I36" i="50"/>
  <c r="N364" i="24"/>
  <c r="N363" i="24"/>
  <c r="I355" i="24"/>
  <c r="I358" i="24" s="1"/>
  <c r="I343" i="24"/>
  <c r="I341" i="24"/>
  <c r="I339" i="24"/>
  <c r="K286" i="24"/>
  <c r="K293" i="24"/>
  <c r="K300" i="24"/>
  <c r="E304" i="24"/>
  <c r="F304" i="24" s="1"/>
  <c r="E297" i="24"/>
  <c r="F297" i="24" s="1"/>
  <c r="E290" i="24"/>
  <c r="F290" i="24" s="1"/>
  <c r="H277" i="24"/>
  <c r="F277" i="24"/>
  <c r="H276" i="24"/>
  <c r="F276" i="24"/>
  <c r="O275" i="24"/>
  <c r="H275" i="24"/>
  <c r="F275" i="24"/>
  <c r="H270" i="24"/>
  <c r="F270" i="24"/>
  <c r="H268" i="24"/>
  <c r="F268" i="24"/>
  <c r="H267" i="24"/>
  <c r="F267" i="24"/>
  <c r="H266" i="24"/>
  <c r="F266" i="24"/>
  <c r="H265" i="24"/>
  <c r="F265" i="24"/>
  <c r="H264" i="24"/>
  <c r="F264" i="24"/>
  <c r="H260" i="24"/>
  <c r="F260" i="24"/>
  <c r="O258" i="24"/>
  <c r="H258" i="24"/>
  <c r="F258" i="24"/>
  <c r="H253" i="24"/>
  <c r="F253" i="24"/>
  <c r="H251" i="24"/>
  <c r="F251" i="24"/>
  <c r="H250" i="24"/>
  <c r="F250" i="24"/>
  <c r="H249" i="24"/>
  <c r="F249" i="24"/>
  <c r="H248" i="24"/>
  <c r="F248" i="24"/>
  <c r="H247" i="24"/>
  <c r="F247" i="24"/>
  <c r="H245" i="24"/>
  <c r="F245" i="24"/>
  <c r="O243" i="24"/>
  <c r="H243" i="24"/>
  <c r="F243" i="24"/>
  <c r="H222" i="24"/>
  <c r="H221" i="24"/>
  <c r="H220" i="24"/>
  <c r="H219" i="24"/>
  <c r="H217" i="24"/>
  <c r="H216" i="24"/>
  <c r="H215" i="24"/>
  <c r="H214" i="24"/>
  <c r="H238" i="24"/>
  <c r="H236" i="24"/>
  <c r="H235" i="24"/>
  <c r="H234" i="24"/>
  <c r="H233" i="24"/>
  <c r="H232" i="24"/>
  <c r="H229" i="24"/>
  <c r="H227" i="24"/>
  <c r="F238" i="24"/>
  <c r="F236" i="24"/>
  <c r="F235" i="24"/>
  <c r="F234" i="24"/>
  <c r="F233" i="24"/>
  <c r="F232" i="24"/>
  <c r="F229" i="24"/>
  <c r="F227" i="24"/>
  <c r="F222" i="24"/>
  <c r="F221" i="24"/>
  <c r="F220" i="24"/>
  <c r="F219" i="24"/>
  <c r="F217" i="24"/>
  <c r="F216" i="24"/>
  <c r="F215" i="24"/>
  <c r="F214" i="24"/>
  <c r="K101" i="24"/>
  <c r="K100" i="24"/>
  <c r="H95" i="24"/>
  <c r="F95" i="24"/>
  <c r="H94" i="24"/>
  <c r="F94" i="24"/>
  <c r="H97" i="24"/>
  <c r="F97" i="24"/>
  <c r="H101" i="24"/>
  <c r="F101" i="24"/>
  <c r="H100" i="24"/>
  <c r="F100" i="24"/>
  <c r="H99" i="24"/>
  <c r="F99" i="24"/>
  <c r="H98" i="24"/>
  <c r="F98" i="24"/>
  <c r="H96" i="24"/>
  <c r="F96" i="24"/>
  <c r="K31" i="24"/>
  <c r="K30" i="24"/>
  <c r="K22" i="24"/>
  <c r="K21" i="24"/>
  <c r="K189" i="24"/>
  <c r="K188" i="24"/>
  <c r="K140" i="24"/>
  <c r="K139" i="24"/>
  <c r="K71" i="24"/>
  <c r="K70" i="24"/>
  <c r="K200" i="24"/>
  <c r="K199" i="24"/>
  <c r="K162" i="24"/>
  <c r="K161" i="24"/>
  <c r="K113" i="24"/>
  <c r="K112" i="24"/>
  <c r="K44" i="24"/>
  <c r="K43" i="24"/>
  <c r="K208" i="24"/>
  <c r="K207" i="24"/>
  <c r="K170" i="24"/>
  <c r="K169" i="24"/>
  <c r="K121" i="24"/>
  <c r="K120" i="24"/>
  <c r="K52" i="24"/>
  <c r="K51" i="24"/>
  <c r="K180" i="24"/>
  <c r="K179" i="24"/>
  <c r="K131" i="24"/>
  <c r="K130" i="24"/>
  <c r="K62" i="24"/>
  <c r="K61" i="24"/>
  <c r="C59" i="24"/>
  <c r="K150" i="24"/>
  <c r="K149" i="24"/>
  <c r="K90" i="24"/>
  <c r="K89" i="24"/>
  <c r="H88" i="24"/>
  <c r="F88" i="24"/>
  <c r="K80" i="24"/>
  <c r="K79" i="24"/>
  <c r="H90" i="24"/>
  <c r="F90" i="24"/>
  <c r="H89" i="24"/>
  <c r="F89" i="24"/>
  <c r="H87" i="24"/>
  <c r="F87" i="24"/>
  <c r="H86" i="24"/>
  <c r="F86" i="24"/>
  <c r="H85" i="24"/>
  <c r="F85" i="24"/>
  <c r="H84" i="24"/>
  <c r="F84" i="24"/>
  <c r="H80" i="24"/>
  <c r="F80" i="24"/>
  <c r="H79" i="24"/>
  <c r="F79" i="24"/>
  <c r="H78" i="24"/>
  <c r="F78" i="24"/>
  <c r="H77" i="24"/>
  <c r="F77" i="24"/>
  <c r="H76" i="24"/>
  <c r="F76" i="24"/>
  <c r="H75" i="24"/>
  <c r="F75" i="24"/>
  <c r="H180" i="24"/>
  <c r="F180" i="24"/>
  <c r="H179" i="24"/>
  <c r="F179" i="24"/>
  <c r="H178" i="24"/>
  <c r="F178" i="24"/>
  <c r="H177" i="24"/>
  <c r="F177" i="24"/>
  <c r="H176" i="24"/>
  <c r="F176" i="24"/>
  <c r="H175" i="24"/>
  <c r="F175" i="24"/>
  <c r="H174" i="24"/>
  <c r="F174" i="24"/>
  <c r="H131" i="24"/>
  <c r="F131" i="24"/>
  <c r="H130" i="24"/>
  <c r="F130" i="24"/>
  <c r="H129" i="24"/>
  <c r="F129" i="24"/>
  <c r="H128" i="24"/>
  <c r="F128" i="24"/>
  <c r="H127" i="24"/>
  <c r="F127" i="24"/>
  <c r="H126" i="24"/>
  <c r="F126" i="24"/>
  <c r="H125" i="24"/>
  <c r="F125" i="24"/>
  <c r="H62" i="24"/>
  <c r="F62" i="24"/>
  <c r="H61" i="24"/>
  <c r="F61" i="24"/>
  <c r="H58" i="24"/>
  <c r="F58" i="24"/>
  <c r="H57" i="24"/>
  <c r="F57" i="24"/>
  <c r="H60" i="24"/>
  <c r="F60" i="24"/>
  <c r="H200" i="24"/>
  <c r="F200" i="24"/>
  <c r="H199" i="24"/>
  <c r="F199" i="24"/>
  <c r="H198" i="24"/>
  <c r="F198" i="24"/>
  <c r="H197" i="24"/>
  <c r="F197" i="24"/>
  <c r="H196" i="24"/>
  <c r="F196" i="24"/>
  <c r="H195" i="24"/>
  <c r="F195" i="24"/>
  <c r="H189" i="24"/>
  <c r="F189" i="24"/>
  <c r="H188" i="24"/>
  <c r="F188" i="24"/>
  <c r="H187" i="24"/>
  <c r="F187" i="24"/>
  <c r="H186" i="24"/>
  <c r="F186" i="24"/>
  <c r="H185" i="24"/>
  <c r="F185" i="24"/>
  <c r="H184" i="24"/>
  <c r="F184" i="24"/>
  <c r="H162" i="24"/>
  <c r="F162" i="24"/>
  <c r="H161" i="24"/>
  <c r="F161" i="24"/>
  <c r="H160" i="24"/>
  <c r="F160" i="24"/>
  <c r="H159" i="24"/>
  <c r="F159" i="24"/>
  <c r="H158" i="24"/>
  <c r="F158" i="24"/>
  <c r="H157" i="24"/>
  <c r="F157" i="24"/>
  <c r="H156" i="24"/>
  <c r="F156" i="24"/>
  <c r="H150" i="24"/>
  <c r="F150" i="24"/>
  <c r="H149" i="24"/>
  <c r="F149" i="24"/>
  <c r="H148" i="24"/>
  <c r="F148" i="24"/>
  <c r="H147" i="24"/>
  <c r="F147" i="24"/>
  <c r="H146" i="24"/>
  <c r="F146" i="24"/>
  <c r="H145" i="24"/>
  <c r="F145" i="24"/>
  <c r="H144" i="24"/>
  <c r="F144" i="24"/>
  <c r="H140" i="24"/>
  <c r="F140" i="24"/>
  <c r="H139" i="24"/>
  <c r="F139" i="24"/>
  <c r="H138" i="24"/>
  <c r="F138" i="24"/>
  <c r="H137" i="24"/>
  <c r="F137" i="24"/>
  <c r="H136" i="24"/>
  <c r="F136" i="24"/>
  <c r="H135" i="24"/>
  <c r="F135" i="24"/>
  <c r="H113" i="24"/>
  <c r="F113" i="24"/>
  <c r="H112" i="24"/>
  <c r="F112" i="24"/>
  <c r="H111" i="24"/>
  <c r="F111" i="24"/>
  <c r="H110" i="24"/>
  <c r="F110" i="24"/>
  <c r="H109" i="24"/>
  <c r="F109" i="24"/>
  <c r="H108" i="24"/>
  <c r="F108" i="24"/>
  <c r="H107" i="24"/>
  <c r="F107" i="24"/>
  <c r="H71" i="24"/>
  <c r="F71" i="24"/>
  <c r="H70" i="24"/>
  <c r="F70" i="24"/>
  <c r="H69" i="24"/>
  <c r="F69" i="24"/>
  <c r="H68" i="24"/>
  <c r="F68" i="24"/>
  <c r="H67" i="24"/>
  <c r="F67" i="24"/>
  <c r="H66" i="24"/>
  <c r="F66" i="24"/>
  <c r="H208" i="24"/>
  <c r="F208" i="24"/>
  <c r="H207" i="24"/>
  <c r="F207" i="24"/>
  <c r="H206" i="24"/>
  <c r="F206" i="24"/>
  <c r="H205" i="24"/>
  <c r="F205" i="24"/>
  <c r="H204" i="24"/>
  <c r="F204" i="24"/>
  <c r="H170" i="24"/>
  <c r="F170" i="24"/>
  <c r="H169" i="24"/>
  <c r="F169" i="24"/>
  <c r="H168" i="24"/>
  <c r="F168" i="24"/>
  <c r="H167" i="24"/>
  <c r="F167" i="24"/>
  <c r="H166" i="24"/>
  <c r="F166" i="24"/>
  <c r="H121" i="24"/>
  <c r="F121" i="24"/>
  <c r="H120" i="24"/>
  <c r="F120" i="24"/>
  <c r="H119" i="24"/>
  <c r="F119" i="24"/>
  <c r="H118" i="24"/>
  <c r="F118" i="24"/>
  <c r="H117" i="24"/>
  <c r="F117" i="24"/>
  <c r="H52" i="24"/>
  <c r="F52" i="24"/>
  <c r="H51" i="24"/>
  <c r="F51" i="24"/>
  <c r="H50" i="24"/>
  <c r="F50" i="24"/>
  <c r="H49" i="24"/>
  <c r="F49" i="24"/>
  <c r="H48" i="24"/>
  <c r="F48" i="24"/>
  <c r="H44" i="24"/>
  <c r="F44" i="24"/>
  <c r="H43" i="24"/>
  <c r="F43" i="24"/>
  <c r="H42" i="24"/>
  <c r="F42" i="24"/>
  <c r="H41" i="24"/>
  <c r="F41" i="24"/>
  <c r="H40" i="24"/>
  <c r="F40" i="24"/>
  <c r="H39" i="24"/>
  <c r="F39" i="24"/>
  <c r="H38" i="24"/>
  <c r="F38" i="24"/>
  <c r="H31" i="24"/>
  <c r="F31" i="24"/>
  <c r="H30" i="24"/>
  <c r="F30" i="24"/>
  <c r="H29" i="24"/>
  <c r="F29" i="24"/>
  <c r="H28" i="24"/>
  <c r="F28" i="24"/>
  <c r="H27" i="24"/>
  <c r="F27" i="24"/>
  <c r="H26" i="24"/>
  <c r="F26" i="24"/>
  <c r="I234" i="24" l="1"/>
  <c r="I232" i="24"/>
  <c r="I233" i="24"/>
  <c r="I608" i="24"/>
  <c r="I533" i="24"/>
  <c r="I495" i="24"/>
  <c r="I415" i="24"/>
  <c r="I401" i="24"/>
  <c r="K595" i="24"/>
  <c r="I15" i="50"/>
  <c r="C9" i="49" s="1"/>
  <c r="K571" i="24"/>
  <c r="I247" i="24"/>
  <c r="I38" i="50"/>
  <c r="C11" i="49" s="1"/>
  <c r="I33" i="50"/>
  <c r="C10" i="49" s="1"/>
  <c r="I96" i="24"/>
  <c r="I348" i="24"/>
  <c r="I350" i="24"/>
  <c r="I338" i="24"/>
  <c r="I346" i="24" s="1"/>
  <c r="I94" i="24"/>
  <c r="I264" i="24"/>
  <c r="I333" i="24"/>
  <c r="I331" i="24"/>
  <c r="I267" i="24"/>
  <c r="I293" i="24"/>
  <c r="I97" i="24"/>
  <c r="I260" i="24"/>
  <c r="I298" i="24"/>
  <c r="I291" i="24"/>
  <c r="I299" i="24"/>
  <c r="I300" i="24"/>
  <c r="I292" i="24"/>
  <c r="I249" i="24"/>
  <c r="I253" i="24"/>
  <c r="I304" i="24"/>
  <c r="I297" i="24"/>
  <c r="I290" i="24"/>
  <c r="I248" i="24"/>
  <c r="I276" i="24"/>
  <c r="I258" i="24"/>
  <c r="I100" i="24"/>
  <c r="I268" i="24"/>
  <c r="I245" i="24"/>
  <c r="I251" i="24"/>
  <c r="I277" i="24"/>
  <c r="I270" i="24"/>
  <c r="I250" i="24"/>
  <c r="I275" i="24"/>
  <c r="I265" i="24"/>
  <c r="I243" i="24"/>
  <c r="I266" i="24"/>
  <c r="I99" i="24"/>
  <c r="I229" i="24"/>
  <c r="I127" i="24"/>
  <c r="I75" i="24"/>
  <c r="I84" i="24"/>
  <c r="I125" i="24"/>
  <c r="I179" i="24"/>
  <c r="I79" i="24"/>
  <c r="I101" i="24"/>
  <c r="I98" i="24"/>
  <c r="I95" i="24"/>
  <c r="I28" i="24"/>
  <c r="I176" i="24"/>
  <c r="I135" i="24"/>
  <c r="I167" i="24"/>
  <c r="I184" i="24"/>
  <c r="I60" i="24"/>
  <c r="I126" i="24"/>
  <c r="I180" i="24"/>
  <c r="I129" i="24"/>
  <c r="I185" i="24"/>
  <c r="I41" i="24"/>
  <c r="I50" i="24"/>
  <c r="I66" i="24"/>
  <c r="I89" i="24"/>
  <c r="I49" i="24"/>
  <c r="I178" i="24"/>
  <c r="I78" i="24"/>
  <c r="I87" i="24"/>
  <c r="I70" i="24"/>
  <c r="I39" i="24"/>
  <c r="I43" i="24"/>
  <c r="I158" i="24"/>
  <c r="I162" i="24"/>
  <c r="I199" i="24"/>
  <c r="I118" i="24"/>
  <c r="I204" i="24"/>
  <c r="I109" i="24"/>
  <c r="I113" i="24"/>
  <c r="I156" i="24"/>
  <c r="I166" i="24"/>
  <c r="I208" i="24"/>
  <c r="I108" i="24"/>
  <c r="I112" i="24"/>
  <c r="I144" i="24"/>
  <c r="I150" i="24"/>
  <c r="I159" i="24"/>
  <c r="I197" i="24"/>
  <c r="I200" i="24"/>
  <c r="I149" i="24"/>
  <c r="I131" i="24"/>
  <c r="I146" i="24"/>
  <c r="I175" i="24"/>
  <c r="I80" i="24"/>
  <c r="I88" i="24"/>
  <c r="I187" i="24"/>
  <c r="I62" i="24"/>
  <c r="I130" i="24"/>
  <c r="I76" i="24"/>
  <c r="I90" i="24"/>
  <c r="I85" i="24"/>
  <c r="I86" i="24"/>
  <c r="I40" i="24"/>
  <c r="I206" i="24"/>
  <c r="I110" i="24"/>
  <c r="I58" i="24"/>
  <c r="I177" i="24"/>
  <c r="I77" i="24"/>
  <c r="I52" i="24"/>
  <c r="I137" i="24"/>
  <c r="I140" i="24"/>
  <c r="I157" i="24"/>
  <c r="I161" i="24"/>
  <c r="I195" i="24"/>
  <c r="I128" i="24"/>
  <c r="I174" i="24"/>
  <c r="I27" i="24"/>
  <c r="I30" i="24"/>
  <c r="I48" i="24"/>
  <c r="I170" i="24"/>
  <c r="I61" i="24"/>
  <c r="I38" i="24"/>
  <c r="I42" i="24"/>
  <c r="I205" i="24"/>
  <c r="I138" i="24"/>
  <c r="I29" i="24"/>
  <c r="I68" i="24"/>
  <c r="I71" i="24"/>
  <c r="I136" i="24"/>
  <c r="I186" i="24"/>
  <c r="I57" i="24"/>
  <c r="I69" i="24"/>
  <c r="I145" i="24"/>
  <c r="I67" i="24"/>
  <c r="I188" i="24"/>
  <c r="I169" i="24"/>
  <c r="I139" i="24"/>
  <c r="I160" i="24"/>
  <c r="I198" i="24"/>
  <c r="I148" i="24"/>
  <c r="I196" i="24"/>
  <c r="I121" i="24"/>
  <c r="I207" i="24"/>
  <c r="I107" i="24"/>
  <c r="I111" i="24"/>
  <c r="I147" i="24"/>
  <c r="I189" i="24"/>
  <c r="I117" i="24"/>
  <c r="I120" i="24"/>
  <c r="I119" i="24"/>
  <c r="I44" i="24"/>
  <c r="I51" i="24"/>
  <c r="I168" i="24"/>
  <c r="I26" i="24"/>
  <c r="I31" i="24"/>
  <c r="H22" i="24"/>
  <c r="F22" i="24"/>
  <c r="H16" i="24"/>
  <c r="H17" i="24"/>
  <c r="F16" i="24"/>
  <c r="F17" i="24"/>
  <c r="F14" i="47"/>
  <c r="F18" i="47"/>
  <c r="F17" i="47"/>
  <c r="H33" i="47"/>
  <c r="H32" i="47"/>
  <c r="H31" i="47"/>
  <c r="H30" i="47"/>
  <c r="H29" i="47"/>
  <c r="H27" i="47"/>
  <c r="H25" i="47"/>
  <c r="H23" i="47"/>
  <c r="H19" i="47"/>
  <c r="H18" i="47"/>
  <c r="H17" i="47"/>
  <c r="H16" i="47"/>
  <c r="H14" i="47"/>
  <c r="H13" i="47"/>
  <c r="H12" i="47"/>
  <c r="H11" i="47"/>
  <c r="I11" i="47" s="1"/>
  <c r="F33" i="47"/>
  <c r="F32" i="47"/>
  <c r="F31" i="47"/>
  <c r="F30" i="47"/>
  <c r="F29" i="47"/>
  <c r="I29" i="47" s="1"/>
  <c r="F27" i="47"/>
  <c r="F25" i="47"/>
  <c r="F23" i="47"/>
  <c r="F19" i="47"/>
  <c r="F16" i="47"/>
  <c r="F13" i="47"/>
  <c r="I13" i="47" s="1"/>
  <c r="F12" i="47"/>
  <c r="H15" i="47"/>
  <c r="F15" i="47"/>
  <c r="H11" i="38"/>
  <c r="I11" i="38" s="1"/>
  <c r="H10" i="38"/>
  <c r="I10" i="38" s="1"/>
  <c r="H21" i="24"/>
  <c r="F21" i="24"/>
  <c r="H20" i="24"/>
  <c r="F20" i="24"/>
  <c r="H19" i="24"/>
  <c r="F19" i="24"/>
  <c r="H18" i="24"/>
  <c r="F18" i="24"/>
  <c r="H15" i="24"/>
  <c r="F15" i="24"/>
  <c r="H14" i="24"/>
  <c r="F14" i="24"/>
  <c r="H13" i="24"/>
  <c r="F13" i="24"/>
  <c r="H12" i="24"/>
  <c r="F12" i="24"/>
  <c r="H11" i="24"/>
  <c r="F11" i="24"/>
  <c r="H30" i="42"/>
  <c r="I30" i="42" s="1"/>
  <c r="H29" i="42"/>
  <c r="I29" i="42" s="1"/>
  <c r="H28" i="42"/>
  <c r="I28" i="42" s="1"/>
  <c r="H26" i="42"/>
  <c r="I26" i="42" s="1"/>
  <c r="H23" i="42"/>
  <c r="I23" i="42" s="1"/>
  <c r="H22" i="42"/>
  <c r="I22" i="42" s="1"/>
  <c r="H21" i="42"/>
  <c r="I21" i="42" s="1"/>
  <c r="H14" i="42"/>
  <c r="I14" i="42" s="1"/>
  <c r="H12" i="42"/>
  <c r="I12" i="42" s="1"/>
  <c r="H11" i="42"/>
  <c r="I11" i="42" s="1"/>
  <c r="C30" i="35"/>
  <c r="C31" i="35" s="1"/>
  <c r="D11" i="30" s="1"/>
  <c r="C18" i="35"/>
  <c r="C17" i="35"/>
  <c r="C16" i="35"/>
  <c r="C15" i="35"/>
  <c r="C20" i="35" s="1"/>
  <c r="I353" i="24" l="1"/>
  <c r="C23" i="49"/>
  <c r="C10" i="28" s="1"/>
  <c r="I30" i="47"/>
  <c r="I14" i="47"/>
  <c r="I103" i="24"/>
  <c r="I19" i="24"/>
  <c r="I217" i="24"/>
  <c r="I16" i="24"/>
  <c r="I215" i="24"/>
  <c r="I216" i="24"/>
  <c r="I17" i="24"/>
  <c r="I214" i="24"/>
  <c r="I13" i="24"/>
  <c r="I22" i="24"/>
  <c r="I11" i="24"/>
  <c r="I15" i="24"/>
  <c r="I220" i="24"/>
  <c r="I14" i="24"/>
  <c r="I20" i="24"/>
  <c r="I219" i="24"/>
  <c r="I15" i="47"/>
  <c r="I23" i="47"/>
  <c r="I36" i="47" s="1"/>
  <c r="C10" i="48" s="1"/>
  <c r="I17" i="47"/>
  <c r="I12" i="47"/>
  <c r="I18" i="47"/>
  <c r="I31" i="47"/>
  <c r="I25" i="47"/>
  <c r="I32" i="47"/>
  <c r="I27" i="47"/>
  <c r="I33" i="47"/>
  <c r="I16" i="47"/>
  <c r="I19" i="47"/>
  <c r="I12" i="24"/>
  <c r="I21" i="24"/>
  <c r="I18" i="24"/>
  <c r="C9" i="43"/>
  <c r="I64" i="42"/>
  <c r="C10" i="43" s="1"/>
  <c r="I32" i="42"/>
  <c r="C8" i="43" s="1"/>
  <c r="I21" i="47" l="1"/>
  <c r="C9" i="48" s="1"/>
  <c r="C22" i="48" s="1"/>
  <c r="C12" i="28" s="1"/>
  <c r="I37" i="47"/>
  <c r="O227" i="24" l="1"/>
  <c r="I363" i="24" l="1"/>
  <c r="I364" i="24"/>
  <c r="I283" i="24" l="1"/>
  <c r="I286" i="24"/>
  <c r="C17" i="43" l="1"/>
  <c r="C14" i="28" s="1"/>
  <c r="H13" i="10" l="1"/>
  <c r="F13" i="10"/>
  <c r="H12" i="10"/>
  <c r="F12" i="10"/>
  <c r="H10" i="10"/>
  <c r="I10" i="10" s="1"/>
  <c r="I13" i="10" l="1"/>
  <c r="I12" i="10"/>
  <c r="H11" i="10"/>
  <c r="F11" i="10"/>
  <c r="I11" i="10" l="1"/>
  <c r="F14" i="10"/>
  <c r="H14" i="10"/>
  <c r="I14" i="10" l="1"/>
  <c r="I16" i="10" s="1"/>
  <c r="C8" i="9" l="1"/>
  <c r="B18" i="33"/>
  <c r="B17" i="33"/>
  <c r="B16" i="33"/>
  <c r="B15" i="33"/>
  <c r="B14" i="33"/>
  <c r="B13" i="33"/>
  <c r="B12" i="33"/>
  <c r="B11" i="33"/>
  <c r="B8" i="33"/>
  <c r="B9" i="33"/>
  <c r="B10" i="33"/>
  <c r="I16" i="38" l="1"/>
  <c r="C13" i="28" l="1"/>
  <c r="C8" i="39"/>
  <c r="C17" i="39" s="1"/>
  <c r="I445" i="24"/>
  <c r="I422" i="24"/>
  <c r="I421" i="24"/>
  <c r="I374" i="24"/>
  <c r="I373" i="24"/>
  <c r="I372" i="24"/>
  <c r="I371" i="24"/>
  <c r="Q221" i="24"/>
  <c r="H59" i="24"/>
  <c r="F59" i="24"/>
  <c r="H56" i="24"/>
  <c r="F56" i="24"/>
  <c r="I311" i="24" l="1"/>
  <c r="I365" i="24"/>
  <c r="I238" i="24"/>
  <c r="I285" i="24"/>
  <c r="I370" i="24"/>
  <c r="I386" i="24" s="1"/>
  <c r="I416" i="24" s="1"/>
  <c r="I284" i="24"/>
  <c r="I361" i="24"/>
  <c r="I328" i="24"/>
  <c r="I460" i="24"/>
  <c r="I235" i="24"/>
  <c r="I236" i="24"/>
  <c r="I222" i="24"/>
  <c r="I56" i="24"/>
  <c r="I221" i="24"/>
  <c r="I59" i="24"/>
  <c r="I321" i="24"/>
  <c r="I329" i="24"/>
  <c r="I362" i="24"/>
  <c r="I444" i="24"/>
  <c r="I322" i="24"/>
  <c r="I459" i="24"/>
  <c r="I420" i="24"/>
  <c r="I463" i="24" s="1"/>
  <c r="I227" i="24"/>
  <c r="I325" i="24" l="1"/>
  <c r="I336" i="24"/>
  <c r="I359" i="24" s="1"/>
  <c r="I306" i="24"/>
  <c r="I46" i="24"/>
  <c r="I92" i="24"/>
  <c r="I302" i="24"/>
  <c r="I182" i="24"/>
  <c r="I295" i="24"/>
  <c r="I288" i="24"/>
  <c r="I82" i="24"/>
  <c r="I73" i="24"/>
  <c r="I115" i="24"/>
  <c r="I64" i="24"/>
  <c r="I210" i="24"/>
  <c r="I24" i="24"/>
  <c r="I33" i="24"/>
  <c r="I279" i="24"/>
  <c r="I191" i="24"/>
  <c r="I224" i="24"/>
  <c r="I133" i="24"/>
  <c r="I597" i="24"/>
  <c r="I273" i="24"/>
  <c r="I573" i="24"/>
  <c r="I256" i="24"/>
  <c r="I142" i="24"/>
  <c r="I241" i="24"/>
  <c r="I367" i="24"/>
  <c r="C15" i="33" s="1"/>
  <c r="I164" i="24"/>
  <c r="I152" i="24"/>
  <c r="I202" i="24"/>
  <c r="I534" i="24" l="1"/>
  <c r="C17" i="33" s="1"/>
  <c r="C16" i="33"/>
  <c r="I609" i="24"/>
  <c r="C18" i="33" s="1"/>
  <c r="C13" i="33"/>
  <c r="I307" i="24"/>
  <c r="C12" i="33" s="1"/>
  <c r="I280" i="24"/>
  <c r="C11" i="33" s="1"/>
  <c r="I211" i="24"/>
  <c r="I34" i="24"/>
  <c r="C8" i="33" s="1"/>
  <c r="C10" i="33"/>
  <c r="C14" i="33"/>
  <c r="I172" i="24" l="1"/>
  <c r="I192" i="24" s="1"/>
  <c r="I54" i="24"/>
  <c r="I104" i="24" s="1"/>
  <c r="I123" i="24"/>
  <c r="I153" i="24" s="1"/>
  <c r="I212" i="24" l="1"/>
  <c r="C9" i="33" s="1"/>
  <c r="C27" i="33" l="1"/>
  <c r="F33" i="22"/>
  <c r="G33" i="22" s="1"/>
  <c r="F32" i="22"/>
  <c r="G32" i="22" s="1"/>
  <c r="F31" i="22"/>
  <c r="G31" i="22" s="1"/>
  <c r="F30" i="22"/>
  <c r="G30" i="22" s="1"/>
  <c r="F29" i="22"/>
  <c r="G29" i="22" s="1"/>
  <c r="F28" i="22"/>
  <c r="G28" i="22" s="1"/>
  <c r="F27" i="22"/>
  <c r="G27" i="22" s="1"/>
  <c r="F26" i="22"/>
  <c r="G26" i="22" s="1"/>
  <c r="F25" i="22"/>
  <c r="G25" i="22" s="1"/>
  <c r="F24" i="22"/>
  <c r="G24" i="22" s="1"/>
  <c r="F23" i="22"/>
  <c r="G23" i="22" s="1"/>
  <c r="F22" i="22"/>
  <c r="G22" i="22" s="1"/>
  <c r="F21" i="22"/>
  <c r="G21" i="22" s="1"/>
  <c r="F20" i="22"/>
  <c r="G20" i="22" s="1"/>
  <c r="F19" i="22"/>
  <c r="G19" i="22" s="1"/>
  <c r="F18" i="22"/>
  <c r="G18" i="22" s="1"/>
  <c r="F17" i="22"/>
  <c r="G17" i="22" s="1"/>
  <c r="F16" i="22"/>
  <c r="G16" i="22" s="1"/>
  <c r="F15" i="22"/>
  <c r="G15" i="22" s="1"/>
  <c r="F14" i="22"/>
  <c r="G14" i="22" s="1"/>
  <c r="F13" i="22"/>
  <c r="G13" i="22" s="1"/>
  <c r="F12" i="22"/>
  <c r="G12" i="22" s="1"/>
  <c r="F11" i="22"/>
  <c r="G11" i="22" s="1"/>
  <c r="Q10" i="22"/>
  <c r="H10" i="22"/>
  <c r="H27" i="22" s="1"/>
  <c r="F10" i="22"/>
  <c r="G10" i="22" s="1"/>
  <c r="C9" i="28" l="1"/>
  <c r="I10" i="22"/>
  <c r="I27" i="22"/>
  <c r="H11" i="22"/>
  <c r="I11" i="22" s="1"/>
  <c r="H13" i="22"/>
  <c r="I13" i="22" s="1"/>
  <c r="H19" i="22"/>
  <c r="I19" i="22" s="1"/>
  <c r="H25" i="22"/>
  <c r="I25" i="22" s="1"/>
  <c r="H29" i="22"/>
  <c r="I29" i="22" s="1"/>
  <c r="H31" i="22"/>
  <c r="I31" i="22" s="1"/>
  <c r="H33" i="22"/>
  <c r="I33" i="22" s="1"/>
  <c r="H12" i="22"/>
  <c r="I12" i="22" s="1"/>
  <c r="H14" i="22"/>
  <c r="I14" i="22" s="1"/>
  <c r="H18" i="22"/>
  <c r="I18" i="22" s="1"/>
  <c r="H20" i="22"/>
  <c r="I20" i="22" s="1"/>
  <c r="H24" i="22"/>
  <c r="I24" i="22" s="1"/>
  <c r="H28" i="22"/>
  <c r="I28" i="22" s="1"/>
  <c r="H30" i="22"/>
  <c r="I30" i="22" s="1"/>
  <c r="H32" i="22"/>
  <c r="I32" i="22" s="1"/>
  <c r="H16" i="22"/>
  <c r="I16" i="22" s="1"/>
  <c r="H21" i="22"/>
  <c r="I21" i="22" s="1"/>
  <c r="H23" i="22"/>
  <c r="I23" i="22" s="1"/>
  <c r="H26" i="22"/>
  <c r="I26" i="22" s="1"/>
  <c r="H15" i="22"/>
  <c r="I15" i="22" s="1"/>
  <c r="H17" i="22"/>
  <c r="I17" i="22" s="1"/>
  <c r="H22" i="22"/>
  <c r="I22" i="22" s="1"/>
  <c r="K17" i="22" l="1"/>
  <c r="K14" i="22"/>
  <c r="K20" i="22"/>
  <c r="I34" i="22"/>
  <c r="K23" i="22"/>
  <c r="K27" i="22"/>
  <c r="K25" i="22"/>
  <c r="C8" i="5" l="1"/>
  <c r="G41" i="6" l="1"/>
  <c r="D10" i="30" s="1"/>
  <c r="C7" i="5" l="1"/>
  <c r="C6" i="5"/>
  <c r="C19" i="9"/>
  <c r="C11" i="28" s="1"/>
  <c r="C5" i="5" l="1"/>
  <c r="C4" i="5" l="1"/>
  <c r="C15" i="5" s="1"/>
  <c r="I3" i="22" l="1"/>
  <c r="C20" i="28" l="1"/>
  <c r="M21" i="22"/>
  <c r="M13" i="22"/>
  <c r="M20" i="22"/>
  <c r="M11" i="22"/>
  <c r="M14" i="22"/>
  <c r="L22" i="22"/>
  <c r="M23" i="22"/>
  <c r="M31" i="22"/>
  <c r="L17" i="22"/>
  <c r="M32" i="22"/>
  <c r="L20" i="22"/>
  <c r="L15" i="22"/>
  <c r="L32" i="22"/>
  <c r="L12" i="22"/>
  <c r="L31" i="22"/>
  <c r="M25" i="22"/>
  <c r="M19" i="22"/>
  <c r="L30" i="22"/>
  <c r="L26" i="22"/>
  <c r="L29" i="22"/>
  <c r="M22" i="22"/>
  <c r="M12" i="22"/>
  <c r="M18" i="22"/>
  <c r="M17" i="22"/>
  <c r="M24" i="22"/>
  <c r="L13" i="22"/>
  <c r="L19" i="22"/>
  <c r="M30" i="22"/>
  <c r="L25" i="22"/>
  <c r="M27" i="22"/>
  <c r="L33" i="22"/>
  <c r="L18" i="22"/>
  <c r="L24" i="22"/>
  <c r="M16" i="22"/>
  <c r="L16" i="22"/>
  <c r="M29" i="22"/>
  <c r="L28" i="22"/>
  <c r="L21" i="22"/>
  <c r="M15" i="22"/>
  <c r="M28" i="22"/>
  <c r="M26" i="22"/>
  <c r="L11" i="22"/>
  <c r="L23" i="22"/>
  <c r="L27" i="22"/>
  <c r="M10" i="22"/>
  <c r="M9" i="22" s="1"/>
  <c r="M8" i="22" s="1"/>
  <c r="L14" i="22"/>
  <c r="M33" i="22"/>
  <c r="L10" i="22"/>
  <c r="L9" i="22" s="1"/>
  <c r="L8" i="22" s="1"/>
  <c r="G17" i="51" l="1"/>
  <c r="E25" i="51" s="1"/>
  <c r="F27" i="51" s="1"/>
  <c r="E20" i="28"/>
  <c r="D7" i="30" s="1"/>
  <c r="L7" i="22"/>
  <c r="L6" i="22" s="1"/>
  <c r="M7" i="22"/>
  <c r="D15" i="30" l="1"/>
  <c r="M6" i="22"/>
  <c r="M4" i="22" s="1"/>
  <c r="I4" i="22" s="1"/>
  <c r="C16" i="5" s="1"/>
  <c r="C17" i="5" s="1"/>
  <c r="H18" i="30" l="1"/>
  <c r="H19" i="30" s="1"/>
  <c r="I5" i="22"/>
</calcChain>
</file>

<file path=xl/sharedStrings.xml><?xml version="1.0" encoding="utf-8"?>
<sst xmlns="http://schemas.openxmlformats.org/spreadsheetml/2006/main" count="2943" uniqueCount="957">
  <si>
    <t xml:space="preserve"> โครงการอาคารเช่าสำหรับผู้มีรายได้น้อยจังหวัดหนองบัวลำภู</t>
  </si>
  <si>
    <t>รายการ</t>
  </si>
  <si>
    <t>ค่าก่อสร้าง</t>
  </si>
  <si>
    <t>หมายเหตุ</t>
  </si>
  <si>
    <t>สรุปค่าก่อสร้าง</t>
  </si>
  <si>
    <t>ตารางที่</t>
  </si>
  <si>
    <t>จำนวนเงิน (บาท)</t>
  </si>
  <si>
    <t>อาคารแฟลตเช่า 4 ชั้น  แบบ 28 ตร.ม.  จำนวน 25  หน่วย จำนวน 3 หลัง</t>
  </si>
  <si>
    <t>งานรั้วรอบโครงการ</t>
  </si>
  <si>
    <t>งานภูมิสถาปัตยกรรม</t>
  </si>
  <si>
    <t xml:space="preserve">รวมเงิน                    </t>
  </si>
  <si>
    <t>เงื่อนไขการใช้ตาราง FACTOR F</t>
  </si>
  <si>
    <t xml:space="preserve">                         FACTOR F.</t>
  </si>
  <si>
    <t xml:space="preserve">เงินล่วงหน้าจ่าย            </t>
  </si>
  <si>
    <t xml:space="preserve">                        รวมเงินทั้งสิ้น</t>
  </si>
  <si>
    <t xml:space="preserve">เงินประกันผลงาน            </t>
  </si>
  <si>
    <t xml:space="preserve">ดอกเบี้ยเงินกู้                </t>
  </si>
  <si>
    <t xml:space="preserve"> ต่อปี</t>
  </si>
  <si>
    <t xml:space="preserve">ค่าภาษีมูลค่าเพิ่ม (VAT)    </t>
  </si>
  <si>
    <t>ลำดับที่</t>
  </si>
  <si>
    <t>หน่วย</t>
  </si>
  <si>
    <t>จำนวน</t>
  </si>
  <si>
    <t>ราคาต่อหน่วย</t>
  </si>
  <si>
    <t>ภาษีมูลค่าเพิ่ม</t>
  </si>
  <si>
    <t>รวมเงิน</t>
  </si>
  <si>
    <t>ชุด</t>
  </si>
  <si>
    <t>รวมภาษีมูลค่าเพิ่มแล้ว</t>
  </si>
  <si>
    <t>จำนวนเงิน ( บาท )</t>
  </si>
  <si>
    <t>ค่าวัสดุ</t>
  </si>
  <si>
    <t>ค่าแรงงาน</t>
  </si>
  <si>
    <t>ราคา/หน่วย</t>
  </si>
  <si>
    <t>จำนวนเงิน</t>
  </si>
  <si>
    <t>ต้น</t>
  </si>
  <si>
    <t>ลบ.ม.</t>
  </si>
  <si>
    <t>ตร.ม.</t>
  </si>
  <si>
    <t>กก.</t>
  </si>
  <si>
    <t>ม.</t>
  </si>
  <si>
    <t>ตัว</t>
  </si>
  <si>
    <t>อัน</t>
  </si>
  <si>
    <t xml:space="preserve"> </t>
  </si>
  <si>
    <t xml:space="preserve">  -แบบหล่อคอนกรีต</t>
  </si>
  <si>
    <t xml:space="preserve">  -ลวดผูกเหล็ก</t>
  </si>
  <si>
    <t xml:space="preserve">  -ตะปู</t>
  </si>
  <si>
    <t>ตรม.</t>
  </si>
  <si>
    <t>รวม</t>
  </si>
  <si>
    <t xml:space="preserve">รวมเงิน  </t>
  </si>
  <si>
    <t>เป็นเงิน</t>
  </si>
  <si>
    <t>รวมเงิน 4</t>
  </si>
  <si>
    <t>รวมเงิน 5</t>
  </si>
  <si>
    <t>ตาราง  Factor  F  งานก่อสร้างอาคาร</t>
  </si>
  <si>
    <t>เงินล่วงหน้าจ่าย</t>
  </si>
  <si>
    <t>ดอกเบี้ยเงินกู้</t>
  </si>
  <si>
    <t>ค่างาน</t>
  </si>
  <si>
    <t>เฉลี่ย</t>
  </si>
  <si>
    <t>Factor ฝนชุก</t>
  </si>
  <si>
    <t>F  ปกติ</t>
  </si>
  <si>
    <t>ระยะเบิกจ่าย</t>
  </si>
  <si>
    <t>เงินประกันผลงานหัก</t>
  </si>
  <si>
    <t>ค่าภาษีมูลค่าเพิ่ม (VAT)</t>
  </si>
  <si>
    <t>Factor  F</t>
  </si>
  <si>
    <t xml:space="preserve">                   ค่าใช้จ่ายในการดำเนินการก่อสร้าง</t>
  </si>
  <si>
    <t>ภาษี</t>
  </si>
  <si>
    <t>ระยะเวลา</t>
  </si>
  <si>
    <t>(ทุน)</t>
  </si>
  <si>
    <t>%</t>
  </si>
  <si>
    <t>ในรูป</t>
  </si>
  <si>
    <t>มูลค่าเพิ่ม</t>
  </si>
  <si>
    <t>ทางาน</t>
  </si>
  <si>
    <t>ค่า</t>
  </si>
  <si>
    <t>Factor</t>
  </si>
  <si>
    <t>VAT</t>
  </si>
  <si>
    <t>ล้านบาท</t>
  </si>
  <si>
    <t>อำนวยการ</t>
  </si>
  <si>
    <t>ดอกเบี้ย</t>
  </si>
  <si>
    <t>กำไร</t>
  </si>
  <si>
    <t>ค่าใช้จ่าย</t>
  </si>
  <si>
    <t>ปกติ</t>
  </si>
  <si>
    <t>เดือน</t>
  </si>
  <si>
    <t xml:space="preserve"> - ลวดผูกเหล็ก</t>
  </si>
  <si>
    <t>รวมเงิน 1.1</t>
  </si>
  <si>
    <t>รวมเงิน 1.2</t>
  </si>
  <si>
    <t>รวมเงิน 1</t>
  </si>
  <si>
    <t>รวมเงิน 2.1</t>
  </si>
  <si>
    <t>รวมเงิน 2.2</t>
  </si>
  <si>
    <t>รวมเงิน 2.3</t>
  </si>
  <si>
    <t>รวมเงิน 2</t>
  </si>
  <si>
    <t>รวมเงิน 3</t>
  </si>
  <si>
    <t>รวมเงิน 4.1</t>
  </si>
  <si>
    <t>รวมเงิน 4.2</t>
  </si>
  <si>
    <t>รวมเงิน 4.3</t>
  </si>
  <si>
    <t>รวมเงิน 5.1</t>
  </si>
  <si>
    <t>รวมเงิน 5.2</t>
  </si>
  <si>
    <t>รวมเงิน 5.3</t>
  </si>
  <si>
    <t>รวมเงิน 6</t>
  </si>
  <si>
    <t xml:space="preserve">  -ทาสีพลาสติกภายนอก</t>
  </si>
  <si>
    <t xml:space="preserve">  -ทาสีพลาสติกภายใน</t>
  </si>
  <si>
    <t xml:space="preserve">  -ทาสีสำหรับไม้สังเคราะห์</t>
  </si>
  <si>
    <t>รวมเงิน 7</t>
  </si>
  <si>
    <t>รวมเงิน 8</t>
  </si>
  <si>
    <t>รวมเงิน 10.1</t>
  </si>
  <si>
    <t>รวมเงิน 10.2</t>
  </si>
  <si>
    <t>รวมเงิน 10</t>
  </si>
  <si>
    <t>รวมเงิน 11.2</t>
  </si>
  <si>
    <t>รวมเงิน 12.1</t>
  </si>
  <si>
    <t>รวมเงิน 12.2</t>
  </si>
  <si>
    <t>รวมเงิน 13</t>
  </si>
  <si>
    <t>งานวิศวกรรมโยธา</t>
  </si>
  <si>
    <t>งานทดสอบเสาเข็มอาคาร</t>
  </si>
  <si>
    <t xml:space="preserve">      - โถส้วมนั่งราบแบบชักโครก</t>
  </si>
  <si>
    <t xml:space="preserve">      - สายน้ำดี ขนาดยาว 16''</t>
  </si>
  <si>
    <t xml:space="preserve">      - แองเกิ้ลวาล์ว ชนิด 1 ออก 1</t>
  </si>
  <si>
    <t xml:space="preserve">      - อ่างล่างหน้าชนิดแขวน</t>
  </si>
  <si>
    <t xml:space="preserve">      - สะดืออ่างล้างหน้า</t>
  </si>
  <si>
    <t xml:space="preserve">      - ชุดน้ำทิ้งอ่างล้างหน้า</t>
  </si>
  <si>
    <t xml:space="preserve">      - ฝักบัวสายอ่อน</t>
  </si>
  <si>
    <t xml:space="preserve">      - วาล์ว </t>
  </si>
  <si>
    <t xml:space="preserve">      - สายอ่อนชำระ</t>
  </si>
  <si>
    <t xml:space="preserve">  -โถส้วมนั่งราบแบบชักโครก พร้อมอุปกรณ์และแองเกิ้ลวาล์ว </t>
  </si>
  <si>
    <t xml:space="preserve">  -อ่างล่างหน้าชนิดแขวนพร้อมอุปกรณ์+แองเกิ้ลวาล์ว </t>
  </si>
  <si>
    <t xml:space="preserve">      - ก็อกอ่างล่างหน้า</t>
  </si>
  <si>
    <t>รวมเงิน 7.1</t>
  </si>
  <si>
    <t>รวมเงิน 7.2</t>
  </si>
  <si>
    <t>รวมเงิน 7.3</t>
  </si>
  <si>
    <t>รวมเงิน 7.4</t>
  </si>
  <si>
    <t>รวมเงิน 13.1</t>
  </si>
  <si>
    <t>รวมเงิน 13.2</t>
  </si>
  <si>
    <t>รวมเงิน 13.3</t>
  </si>
  <si>
    <t>ตารางตรวจสอบค่า  FACTOR  F    (15 ก.ย 59)</t>
  </si>
  <si>
    <t xml:space="preserve">  หมายเหตุ   กรณีกรณีค่างานอยู่ระหว่างช่วงของค่างานต้นทุนที่กำหนด   ให้เทียบอัตราส่วนเพื่อหาค่า Factor  F          (15 กันยายน 2559  )</t>
  </si>
  <si>
    <t xml:space="preserve">                   กรมบัญชีกลางปรับปรุงค่า Factor F  ( ที่ กค 0405.3/ว364   ลว 15 กันยายน 59)</t>
  </si>
  <si>
    <t>รวมเงิน 10.3</t>
  </si>
  <si>
    <t xml:space="preserve">ลำดับที่ </t>
  </si>
  <si>
    <t xml:space="preserve">หมวดงานครุภัณฑ์จัดซื้อ  </t>
  </si>
  <si>
    <t>ค่างานต้นทุน</t>
  </si>
  <si>
    <t>Factor F</t>
  </si>
  <si>
    <t>เงื่อนไขการใช้ตาราง Factor F</t>
  </si>
  <si>
    <t>เงินประกันผลงานหัก      0 %</t>
  </si>
  <si>
    <t>รวมเงินค่าก่อสร้าง</t>
  </si>
  <si>
    <t xml:space="preserve">  -ตะแกรงเหล็กสำเร็จรูป Dia 4 มม. @ 0.20x0.20 ม.</t>
  </si>
  <si>
    <t>2.1.1</t>
  </si>
  <si>
    <t>รวมเงิน 2.1.1</t>
  </si>
  <si>
    <t>รวมเงิน 4.4</t>
  </si>
  <si>
    <t>รวมเงิน 12.3</t>
  </si>
  <si>
    <t>สรุปค่าครุภัณฑ์จัดซื้อ</t>
  </si>
  <si>
    <t>แบบแสดงรายการ ปริมาณงาน และราคา</t>
  </si>
  <si>
    <t>งบประมาณ</t>
  </si>
  <si>
    <t>รวมค่าวัสดุและแรงงาน</t>
  </si>
  <si>
    <t xml:space="preserve"> งานฐานราก </t>
  </si>
  <si>
    <t xml:space="preserve"> งานเสาตอม่อ</t>
  </si>
  <si>
    <t xml:space="preserve"> งานโครงสร้างอาคารชั้นที่ 1</t>
  </si>
  <si>
    <t>งานคานชั้นที่ 1</t>
  </si>
  <si>
    <t>2.1.4</t>
  </si>
  <si>
    <t xml:space="preserve"> งานพื้นหล่อในที่ ชั้นที่ 1</t>
  </si>
  <si>
    <t>รวมเงิน 2.1.4</t>
  </si>
  <si>
    <t>2.1.5</t>
  </si>
  <si>
    <t xml:space="preserve"> งานพื้นสำเร็จรูป ชั้นที่ 1</t>
  </si>
  <si>
    <t xml:space="preserve">  -พื้นสำเร็จรูป รับ นน. 200 กก./ตร.ม.</t>
  </si>
  <si>
    <t>รวมเงิน 2.1.5</t>
  </si>
  <si>
    <t>2.1.6</t>
  </si>
  <si>
    <t xml:space="preserve"> งานเสารับคานชั้นที่ 2</t>
  </si>
  <si>
    <t>รวมเงิน 2.1.6</t>
  </si>
  <si>
    <t>2.1.7</t>
  </si>
  <si>
    <t xml:space="preserve"> งานบันได ค.ส.ล. ชั้นที่ 1 </t>
  </si>
  <si>
    <t>รวมเงิน 2.1.7</t>
  </si>
  <si>
    <t>2.1.8</t>
  </si>
  <si>
    <t xml:space="preserve"> งานบันได ค.ส.ล. ชั้นที่ 1 ขึ้นชั้นที่ 2</t>
  </si>
  <si>
    <t>รวมเงิน 2.1.8</t>
  </si>
  <si>
    <t xml:space="preserve"> งานโครงสร้างอาคารชั้นที่ 2</t>
  </si>
  <si>
    <t>2.2.1</t>
  </si>
  <si>
    <t xml:space="preserve"> งานคานชั้นที่ 2</t>
  </si>
  <si>
    <t>รวมเงิน 2.2.1</t>
  </si>
  <si>
    <t>2.2.2</t>
  </si>
  <si>
    <t xml:space="preserve"> งานพื้นหล่อในที่ชั้นที่ 2</t>
  </si>
  <si>
    <t>รวมเงิน 2.2.2</t>
  </si>
  <si>
    <t>2.2.3</t>
  </si>
  <si>
    <t xml:space="preserve"> งานพื้นสำเร็จรูปชั้นที่ 2</t>
  </si>
  <si>
    <t>รวมเงิน 2.2.3</t>
  </si>
  <si>
    <t>2.2.4</t>
  </si>
  <si>
    <t xml:space="preserve"> งานเสารับคานชั้นที่ 3</t>
  </si>
  <si>
    <t>รวมเงิน 2.2.4</t>
  </si>
  <si>
    <t>2.2.5</t>
  </si>
  <si>
    <t xml:space="preserve"> งานบันไดชั้นที่ 2 ขึ้นชั้นที่ 3</t>
  </si>
  <si>
    <t>รวมเงิน 2.2.5</t>
  </si>
  <si>
    <t xml:space="preserve"> งานโครงสร้างอาคารชั้นที่ 3</t>
  </si>
  <si>
    <t>2.3.1</t>
  </si>
  <si>
    <t xml:space="preserve"> งานคานชั้นที่ 3</t>
  </si>
  <si>
    <t>รวมเงิน 2.3.1</t>
  </si>
  <si>
    <t>2.3.2</t>
  </si>
  <si>
    <t xml:space="preserve"> งานพื้นหล่อในที่ชั้นที่ 3</t>
  </si>
  <si>
    <t>รวมเงิน 2.3.2</t>
  </si>
  <si>
    <t>2.3.3</t>
  </si>
  <si>
    <t xml:space="preserve"> งานพื้นสำเร็จรูปชั้นที่ 3</t>
  </si>
  <si>
    <t>รวมเงิน 2.3.3</t>
  </si>
  <si>
    <t>2.3.4</t>
  </si>
  <si>
    <t>รวมเงิน 2.3.4</t>
  </si>
  <si>
    <t>2.4.1</t>
  </si>
  <si>
    <t>รวมเงิน 2.4.1</t>
  </si>
  <si>
    <t>2.4.2</t>
  </si>
  <si>
    <t>รวมเงิน 2.4.2</t>
  </si>
  <si>
    <t xml:space="preserve"> งานโครงสร้างอาคารชั้นหลังคา</t>
  </si>
  <si>
    <t xml:space="preserve"> งานคานชั้นหลังคา</t>
  </si>
  <si>
    <t xml:space="preserve"> งานพื้นหล่อในที่ชั้นหลังคา</t>
  </si>
  <si>
    <t xml:space="preserve">  -ฉาบปูนเรียบโครงสร้างภายใน</t>
  </si>
  <si>
    <t xml:space="preserve"> งานผนังและตกแต่ง ชั้นที่ 2</t>
  </si>
  <si>
    <t xml:space="preserve"> งานผนังและตกแต่ง ชั้นที่ 3</t>
  </si>
  <si>
    <t xml:space="preserve"> งานผิวพื้นและตกแต่ง ชั้นที่ 1</t>
  </si>
  <si>
    <t xml:space="preserve"> งานผิวพื้นและตกแต่ง ชั้นที่ 2</t>
  </si>
  <si>
    <t xml:space="preserve"> งานผิวพื้นและตกแต่ง ชั้นที่ 3</t>
  </si>
  <si>
    <t>รวมเงิน 5.4</t>
  </si>
  <si>
    <t xml:space="preserve"> งานผิวพื้นและตกแต่ง ชั้นหลังคา+ถังน้ำ</t>
  </si>
  <si>
    <t xml:space="preserve"> งานฝ้าเพดาน ชั้นที่ 1</t>
  </si>
  <si>
    <t xml:space="preserve"> งานฝ้าเพดาน ชั้นที่ 2</t>
  </si>
  <si>
    <t xml:space="preserve"> งานฝ้าเพดาน ชั้นที่ 3</t>
  </si>
  <si>
    <t xml:space="preserve"> งานสุขภัณฑ์ ชั้นที่ 1</t>
  </si>
  <si>
    <t xml:space="preserve"> งานสุขภัณฑ์ ชั้นที่ 2</t>
  </si>
  <si>
    <t xml:space="preserve"> งานสุขภัณฑ์ ชั้นที่ 3</t>
  </si>
  <si>
    <t xml:space="preserve">งานเบ็ดเตล็ดชั้นที่ 1 </t>
  </si>
  <si>
    <t xml:space="preserve"> -แบบหล่อคอนกรีต</t>
  </si>
  <si>
    <t>งานเบ็ดเตล็ดชั้นที่ 2</t>
  </si>
  <si>
    <t>งานเบ็ดเตล็ดชั้นที่ 3</t>
  </si>
  <si>
    <t>รายการค่าใช้จ่าย</t>
  </si>
  <si>
    <t>จุด</t>
  </si>
  <si>
    <t xml:space="preserve">งานทดสอบการรับน้ำหนักบรรทุกเสาเข็ม </t>
  </si>
  <si>
    <t>รวมเป็นเงินทั้งสิ้น</t>
  </si>
  <si>
    <t>พ.ท.  =  51.30 ตร.ม.</t>
  </si>
  <si>
    <t xml:space="preserve">          รวมเป็นเงิน</t>
  </si>
  <si>
    <t xml:space="preserve"> -ปรับบดอัดดิน</t>
  </si>
  <si>
    <t xml:space="preserve"> -ทรายอัดแน่น หนา 0.05 ม.</t>
  </si>
  <si>
    <t xml:space="preserve"> -คอนกรีต รูปทรงกระบอก 210 กก./ตร.ซม.</t>
  </si>
  <si>
    <t xml:space="preserve"> -เหล็กตะแกรงสำเร็จรูป dia 6 มม. @ 0.30x0.30 ม.</t>
  </si>
  <si>
    <t>4</t>
  </si>
  <si>
    <t>ค่าภาษีมูลค่าเพิ่ม          7 %</t>
  </si>
  <si>
    <t>งานรื้อถอน</t>
  </si>
  <si>
    <t>ตารางที่ 6 งานรื้อถอน</t>
  </si>
  <si>
    <t>รื้อกอง</t>
  </si>
  <si>
    <t>รวมเป็นเงิน</t>
  </si>
  <si>
    <t xml:space="preserve"> - คอนกรีตหยาบ </t>
  </si>
  <si>
    <t>ดอกเบี้ยเงินกู้               7 %</t>
  </si>
  <si>
    <t>ตารางแสดงวงเงินงบประมาณที่ได้รับจัดสรรและราคากลางในงานจ้างก่อสร้าง</t>
  </si>
  <si>
    <t>บก.01</t>
  </si>
  <si>
    <t>ชื่อโครงการ</t>
  </si>
  <si>
    <t>ระบุชื่อตามราคากลาง</t>
  </si>
  <si>
    <t>หน่วยงานเจ้าของโครงการ</t>
  </si>
  <si>
    <t>ระบุกอง/ฝ่าย/กคช. เช่น พส.ปบ.กคช.</t>
  </si>
  <si>
    <t>วงเงินงบประมาณที่ได้รับจัดสรร</t>
  </si>
  <si>
    <t>บาท</t>
  </si>
  <si>
    <t>ตามที่ได้รับอนุมัติ(พร้อมแนบใบอนุมัติงบ)</t>
  </si>
  <si>
    <t>ลักษณะงาน (โดยสังเขป)</t>
  </si>
  <si>
    <t>ราคากลางคำนวณ ณ วันที่</t>
  </si>
  <si>
    <t>...................................</t>
  </si>
  <si>
    <t>...................................  บาท</t>
  </si>
  <si>
    <t>ไม่ต้องระบุ</t>
  </si>
  <si>
    <t>บัญชีประมาณการราคากลาง</t>
  </si>
  <si>
    <t>ปร.6</t>
  </si>
  <si>
    <t>ปร.5(ก)</t>
  </si>
  <si>
    <t>ปร.5(ข)</t>
  </si>
  <si>
    <t>ติ๊กเฉพาะที่อยู่ในราคากลางเท่านั้น</t>
  </si>
  <si>
    <t>ปร.4(พิเศษ)</t>
  </si>
  <si>
    <t>กำหนดสีม่วงเฉพาะที่มีในราคากลางเท่านั้น</t>
  </si>
  <si>
    <t>ปร.4(พ)</t>
  </si>
  <si>
    <t>ปร.4</t>
  </si>
  <si>
    <t>รายชื่อคณะกรรมการกำหนดราคากลาง</t>
  </si>
  <si>
    <t>นายไพศาล เพชรอักษร</t>
  </si>
  <si>
    <t>แบบสรุปราคากลาง</t>
  </si>
  <si>
    <t>งานรื้อถอนอาคารและสิ่งปลูกสร้าง</t>
  </si>
  <si>
    <t>งานสาธารณูปโภค สาธารณูปการและอื่นๆ</t>
  </si>
  <si>
    <t>งานครุภัณฑ์จัดซื้อ</t>
  </si>
  <si>
    <t>ค่าใช้จ่ายพิเศษตามข้อกำหนดฯ</t>
  </si>
  <si>
    <t>ราคากลาง</t>
  </si>
  <si>
    <t>ต่ำกว่างบประมาณ</t>
  </si>
  <si>
    <t xml:space="preserve">  -ทาสีพลาสติกภายนอก (ฝ้าเพดาน)</t>
  </si>
  <si>
    <t xml:space="preserve">  -ทาสีพลาสติกภายใน (ฝ้าเพดาน)</t>
  </si>
  <si>
    <t>2.1.9</t>
  </si>
  <si>
    <t>รวมเงิน 2.1.9</t>
  </si>
  <si>
    <t>งานเบ็ดเตล็ด</t>
  </si>
  <si>
    <t>งานสุขภัณฑ์</t>
  </si>
  <si>
    <t>งานทาสี</t>
  </si>
  <si>
    <t>งานฝ้าเพดาน</t>
  </si>
  <si>
    <t>งานผิวพื้นและตกแต่ง</t>
  </si>
  <si>
    <t>งานผนังและตกแต่ง</t>
  </si>
  <si>
    <t>งานหลังคาประกอบพร้อมมุงเสร็จ</t>
  </si>
  <si>
    <t>งานโครงสร้างอาคาร</t>
  </si>
  <si>
    <t>งานฐานรากและเสาตอม่อ</t>
  </si>
  <si>
    <t>ท่อน</t>
  </si>
  <si>
    <t>แบบแสดงการคำนวณและเหตุผลความจำเป็นสำหรับค่าใช้จ่ายพิเศษตามข้อกำหนด</t>
  </si>
  <si>
    <t>ประมาณการค่า  ก่อสร้างอาคารสำนักงานสิ่งประกอบและรื้อถอน จำนวน 1 แห่ง</t>
  </si>
  <si>
    <t>สถานที่ดำเนินการ   สถานคุ้มครองและพัฒนาคนพิการบ้านราชาวดี (ชาย) จังหวัดนนทบุรี</t>
  </si>
  <si>
    <t>แบบเลขที่ พก. 69002</t>
  </si>
  <si>
    <t>หน่วยงานออกแบบแปลนและรายการ กลุ่มออกแบบสภาพแวดล้อมที่เอื้อต่อคนพิการ กสส. พก.</t>
  </si>
  <si>
    <t>ประมาณการเลขที่  002/2569</t>
  </si>
  <si>
    <t xml:space="preserve">รายการเลขที่   </t>
  </si>
  <si>
    <t>1. เหตุผลและความจำเป็นที่ต้องมีค่าใช้จ่ายพิเศษตามข้อกำหนดฯ รายการนี้</t>
  </si>
  <si>
    <t xml:space="preserve">    ลำดับ 1 เป็นไปตามกฏหมาย และข้อกำหนด</t>
  </si>
  <si>
    <t xml:space="preserve">    ลำดับ 2 เป็นไปตามกฏหมาย และข้อกำหนด</t>
  </si>
  <si>
    <t>2. รายการคำนวณ</t>
  </si>
  <si>
    <t>รวมเป็นเงิน (บาท)</t>
  </si>
  <si>
    <t>ค่าใช้จ่ายในการจัดทำระบบป้องกันเสียงกันฝุ่น (รอบอาคาร)</t>
  </si>
  <si>
    <t xml:space="preserve">โครงสร้างเหล็กพร้อม Support ต่างๆ และตาข่ายกันฝุ่น Mesh Sheet ความหนาแน่น 370 gsm. </t>
  </si>
  <si>
    <t>พื้นที่ทั้งหมด (ยาวรอบอาคาร 98.60 ม. x สูง 11.10 ม. = 1,094.50 ตร.ม.)</t>
  </si>
  <si>
    <t>- โครงเคร่าเหล็ก พร้อมตาข่ายกันฝุ่น Mesh Sheet ความหนาแน่น 370 gsm. ขนาด 1.80 x 5.10 ม. (165.00 บาท/ตร.ม.)</t>
  </si>
  <si>
    <t>- (คิดราคางานป้องกันฝุ่น ที่ 80% = 165x0.80 = 132.00 บาท/ตร.ม.)</t>
  </si>
  <si>
    <t xml:space="preserve"> รวมเงิน 1</t>
  </si>
  <si>
    <t xml:space="preserve">ค่าใช้จ่ายงานรั้วชั่วคราวระหว่างก่อสร้าง </t>
  </si>
  <si>
    <t xml:space="preserve"> รวมเงิน 2</t>
  </si>
  <si>
    <t xml:space="preserve"> รวมเป็นเงินทั้งสิ้น</t>
  </si>
  <si>
    <t>รวมภาษีมูลค่าเพิ่ม</t>
  </si>
  <si>
    <t xml:space="preserve">แบบแสดงรายการ ปริมาณงานและราคา </t>
  </si>
  <si>
    <t>1</t>
  </si>
  <si>
    <t>งานรื้อถอนอาคารห้องประชุม 1 ชั้น</t>
  </si>
  <si>
    <t>งานโครงสร้าง (รื้อขนไป)</t>
  </si>
  <si>
    <t xml:space="preserve"> - งานรื้อถอนผนังก่ออิฐฉาบปูน</t>
  </si>
  <si>
    <t>งานสถาปัตยกรรม (รื้อกอง)</t>
  </si>
  <si>
    <t>งานรื้อถอนอาคารสำนักงาน 2 ชั้น</t>
  </si>
  <si>
    <t>3</t>
  </si>
  <si>
    <t>พก. 69002</t>
  </si>
  <si>
    <t>-</t>
  </si>
  <si>
    <t xml:space="preserve"> - ค่าตัด และสกัดหัวเสาเข็มเจาะ</t>
  </si>
  <si>
    <t xml:space="preserve"> - ค่าทดสอบ Seismic Inteqrity Test</t>
  </si>
  <si>
    <t xml:space="preserve"> - ดินขุด และถมกลับ</t>
  </si>
  <si>
    <t xml:space="preserve"> - ทรายหยาบรองพื้น</t>
  </si>
  <si>
    <t xml:space="preserve"> - คอนกรีต รูปทรงกระบอก  210 ksc. กก/ตร.ซม</t>
  </si>
  <si>
    <t xml:space="preserve"> - เหล็กเสริมคอนกรีต RB 6 มม.</t>
  </si>
  <si>
    <t xml:space="preserve"> - เหล็กเสริมคอนกรีต RB 9 มม.</t>
  </si>
  <si>
    <t xml:space="preserve"> - เหล็กเสริมคอนกรีต DB 12 มม.</t>
  </si>
  <si>
    <t xml:space="preserve"> - เหล็กเสริมคอนกรีต DB 16 มม.</t>
  </si>
  <si>
    <t xml:space="preserve"> - เหล็กเสริมคอนกรีต DB 20 มม.</t>
  </si>
  <si>
    <t xml:space="preserve"> - เหล็กตัวซี ขนาด 150x50x20x2.3 มม. </t>
  </si>
  <si>
    <t xml:space="preserve"> - เหล็กตัวซี ขนาด 100x50x20x2.3 มม. </t>
  </si>
  <si>
    <t xml:space="preserve"> - เหล็กตัวซี ขนาด 75x45x15x2.3 มม. </t>
  </si>
  <si>
    <t xml:space="preserve"> - เมทัลชีทสี หนา 0.35 มม. พร้อมฉนวน PU FOAM</t>
  </si>
  <si>
    <t xml:space="preserve">   หนา 25 มม. พร้อมอุปกรณ์</t>
  </si>
  <si>
    <t xml:space="preserve"> - Flashing เมทัลชีท</t>
  </si>
  <si>
    <t xml:space="preserve"> งานผนังและตกแต่ง ชั้นที่ 1 </t>
  </si>
  <si>
    <t>งานประตู-หน้าต่างพร้อมอุปกรณ์  ชั้นที่ 1</t>
  </si>
  <si>
    <t xml:space="preserve">งานประตู-หน้าต่างพร้อมอุปกรณ์ </t>
  </si>
  <si>
    <t>งานประตู-หน้าต่างพร้อมอุปกรณ์ ชั้นที่ 2</t>
  </si>
  <si>
    <t>งานประตู-หน้าต่างพร้อมอุปกรณ์  ชั้นที่ 3</t>
  </si>
  <si>
    <t>งานทดสอบ</t>
  </si>
  <si>
    <t>ตารางที่ 5 งานทดสอบ</t>
  </si>
  <si>
    <t>ตารางที่ 1  งานอาคารสำนักงาน</t>
  </si>
  <si>
    <t xml:space="preserve">แบบเลขที่ </t>
  </si>
  <si>
    <t xml:space="preserve">รวมเป็นเงิน </t>
  </si>
  <si>
    <t>งานก่อสร้างเสาธง สูง 9.00 ม. (แบบมาตรฐานเลขที่ พก. 69008)</t>
  </si>
  <si>
    <t>งานฐานราก และฐานเสาธง</t>
  </si>
  <si>
    <t xml:space="preserve"> - ขุดดินถมกลบฐานราก</t>
  </si>
  <si>
    <t xml:space="preserve"> - ทราบหยาบบดอัดแน่น</t>
  </si>
  <si>
    <t xml:space="preserve"> - เสาเข็ม คสล. ขนาด 0.15x0.15x6.00 ม.</t>
  </si>
  <si>
    <t xml:space="preserve"> - เหล็กเสริม RB 9 มม.</t>
  </si>
  <si>
    <t xml:space="preserve"> - เหล็กเสริม DB 12 มม.</t>
  </si>
  <si>
    <t>งานเสาธง</t>
  </si>
  <si>
    <t xml:space="preserve"> - ท่อเหล็กอาบสังกะสี ศก. 1/2" หนา 2.8 มม. </t>
  </si>
  <si>
    <t xml:space="preserve">   ยาว 6.00 ม.</t>
  </si>
  <si>
    <t xml:space="preserve"> - ท่อเหล็กอาบสังกะสี ศก. 3" หนา 3.2 มม. </t>
  </si>
  <si>
    <t xml:space="preserve"> - ท่อเหล็กอาบสังกะสี ศก. 4" หนา 3.5 มม. </t>
  </si>
  <si>
    <t xml:space="preserve"> - บัวเสาเหล็ก ศก. 1/2"</t>
  </si>
  <si>
    <t xml:space="preserve"> - บัวเสาเหล็ก ศก. 3"</t>
  </si>
  <si>
    <t xml:space="preserve"> - บัวเสาเหล็ก ศก. 4"</t>
  </si>
  <si>
    <t>งาน</t>
  </si>
  <si>
    <t xml:space="preserve"> - เบ็ดเตล็ด (ข้อต่อลด, อื่นๆ)</t>
  </si>
  <si>
    <t xml:space="preserve"> - เสาเข็มเจาะ Dia. 0.35 ม. ยาว 21.00 ม. Dry Process</t>
  </si>
  <si>
    <t xml:space="preserve"> งานเสารับคานหลังคา</t>
  </si>
  <si>
    <t xml:space="preserve"> งานทางลาด ด้านหลังอาคาร</t>
  </si>
  <si>
    <t xml:space="preserve"> - เสาเข็มหกเหลี่ยมกลวง ขนาด 0.15 ม. ยาว 3.00 ม.</t>
  </si>
  <si>
    <t xml:space="preserve"> - เชิงชายไม้สังเคราะห์ ชนิด 2in1 กว้าง 23.5 ซม. หนา 2.2 ซม.</t>
  </si>
  <si>
    <t xml:space="preserve"> - ผนังก่ออิฐมวลเบา ขนาด 20 X 60 X 7.5 ซม. (G4)</t>
  </si>
  <si>
    <t xml:space="preserve">  -ฉาบปูนเรียบผนังมวลเบาภายใน</t>
  </si>
  <si>
    <t xml:space="preserve"> - ผนังบุสมาร์ทบอร์ด หนา 10 มม. บุ 2 ด้าน รอยต่อฉาบเรียบ</t>
  </si>
  <si>
    <t xml:space="preserve">   พร้อมโครงเคร่าเหล็กชุบสังกะสี ตามมาตรฐานผู้ผลิต</t>
  </si>
  <si>
    <t xml:space="preserve"> งานผนังและตกแต่ง ชั้นหลังคา</t>
  </si>
  <si>
    <t xml:space="preserve">  -พื้นผิวขัดมันเรียบ พร้อมทาสีกันซึม (รวมปูนทราย)</t>
  </si>
  <si>
    <t xml:space="preserve">  -พื้นผิวปูกระเบื้องแกรนิตโต้ ขนาด 24"x24" (รวมปูนทราย)</t>
  </si>
  <si>
    <t xml:space="preserve">  -พื้นผิวปูกระเบื้องแกรนิตโต้ ขนาด 24"x24" ผิวหยาบกันลื่น (รวมปูนทราย)</t>
  </si>
  <si>
    <t xml:space="preserve">  -พื้นผิวทรายล้าง ทำสี</t>
  </si>
  <si>
    <t xml:space="preserve">  -บัวเชิงผนังไม้สังเคราะห์ 4" สำเร็จรูป หนาไม่น้อยกว่า 12 มม.</t>
  </si>
  <si>
    <t xml:space="preserve">  -ฝ้าเพดานท้องพื้น ค.ส.ล. แต่งผิวเรียบ</t>
  </si>
  <si>
    <t xml:space="preserve">   โครงเคร่าเหล็กชุบสังกะสี ตามมาตรฐานผู้ผลิต</t>
  </si>
  <si>
    <t xml:space="preserve">  -ฝ้าเพดานยิบซั่มบอร์ด หนา 9 มม. ชนิดมีฟอยด์ รอยต่อฉาบเรียบ</t>
  </si>
  <si>
    <t xml:space="preserve">  -ฝ้าเพดานสมาร์ทบอร์ด เซาะร่อง 3" หนา 6 มม. รอยต่อฉาบเรียบ</t>
  </si>
  <si>
    <t xml:space="preserve">   รอยต่อฉาบเรียบโครงเคร่าเหล็กชุบสังกะสี ตามมาตรฐานผู้ผลิต</t>
  </si>
  <si>
    <t xml:space="preserve">  -ฝ้าเพดานสมาร์ทบอร์ด ระบายอากาศ หนา 6 มม. พร้อมมุ้งกันแมลง</t>
  </si>
  <si>
    <t xml:space="preserve"> งานฝ้าเพดานชายคา</t>
  </si>
  <si>
    <t>อาคารสำนักงาน</t>
  </si>
  <si>
    <t>โครงการก่อสร้างอาคารสำนักงานสิ่งประกอบและรื้อถอน จำนวน 1 แห่ง</t>
  </si>
  <si>
    <t>สถานคุ้มครองและพัฒนาคนพิการบ้านราชาวดี (ชาย) จังหวัดนนทบุรี</t>
  </si>
  <si>
    <t>นายปราโมทย์ อุ่ยเจริญศักดิ์</t>
  </si>
  <si>
    <t>นางสาวธนิยา รตนะมโน</t>
  </si>
  <si>
    <t xml:space="preserve">นักกายภาพบำบัดชำนาญการ </t>
  </si>
  <si>
    <t>นักพัฒนาสังคมชำนาญการ กรมพัฒนาสังคมและสวัสดิการ (กรรมการ)</t>
  </si>
  <si>
    <t>สถานคุ้มครองและพัฒนาคนพิการบ้านราชาวดี (ชาย) จังหวัดนนทบุรี (กรรมการ)</t>
  </si>
  <si>
    <t>ผู้อำนวยการกองบริหารโครงการ 8 การเคหะแห่งชาติ (ประธานกรรมการ)</t>
  </si>
  <si>
    <t>ตารางที่ 4  งานก่อสร้างเสาธง สูง 9.00 ม. (แบบมาตรฐานเลขที่ พก. 69008)</t>
  </si>
  <si>
    <t xml:space="preserve">งานก่อสร้างเสาธง สูง 9.00 ม. </t>
  </si>
  <si>
    <t>งานปรับปรุงพื้นที่อาคาร 45 ปี เพื่อใช้เป็นห้องประชุมชั่วคราว</t>
  </si>
  <si>
    <t xml:space="preserve"> - รื้อถอนพัดลมเพดาน ชั้นที่ 1 บริเวณกลางห้อง </t>
  </si>
  <si>
    <t xml:space="preserve">   พร้อมนำส่งคืนหน่วยงาน</t>
  </si>
  <si>
    <t>งานปรับปรุงพื้นที่อาคาร</t>
  </si>
  <si>
    <t xml:space="preserve"> - ติดตั้งผนังสมาร์ทบอร์ด หนา 10 มม. บุ 2 ด้าน</t>
  </si>
  <si>
    <t xml:space="preserve">   รอยต่อฉาบเรียบ</t>
  </si>
  <si>
    <t>งานติดตั้งบานประตู</t>
  </si>
  <si>
    <t>งานติดตั้งเต้ารับไฟฟ้า, ปลั๊กสาย LAN และรางไฟเส้น</t>
  </si>
  <si>
    <t>ตารางที่ 2  งานปรับปรุงพื้นที่อาคาร 45 ปี เพื่อใช้เป็นห้องประชุมชั่วคราว</t>
  </si>
  <si>
    <t xml:space="preserve"> - รื้อถอนประตูพร้อมวงกบ 2 บาน (บานเปิดคู่)</t>
  </si>
  <si>
    <t>งานบริเวณ</t>
  </si>
  <si>
    <t xml:space="preserve"> - D1 ประตูบานเลื่อนคู่ รางแขวน กรอบบานอลูมิเนียมอบสีขาว ขนาด 1.80x2.00 ม. ลูกฟักกระจกฝ้า หนา 6 มม.  พร้อมอุปกรณ์ครบชุด</t>
  </si>
  <si>
    <t xml:space="preserve"> - D2 ประตูบานเลื่อนคู่ รางแขวน กรอบบานอลูมิเนียมอบสีขาว ขนาด 1.80x2.00 ม. ลูกฟักกระจกใส หนา 6 มม. พร้อมอุปกรณ์ครบชุด</t>
  </si>
  <si>
    <t xml:space="preserve">  - ทาสีพลาสติกภายใน</t>
  </si>
  <si>
    <t xml:space="preserve">  - ทาสีสำหรับไม้สังเคราะห์</t>
  </si>
  <si>
    <t>ตารางที่ 3  งานบริเวณ</t>
  </si>
  <si>
    <t xml:space="preserve">   โครงเคร่าเหล็กชุบสังกะสี ตามมาตรฐานผู้ผลิตภายในบุฉนวนกันเสียง หนา 2" </t>
  </si>
  <si>
    <t xml:space="preserve"> - D1 ประตูบานเลื่อน 2 ทาง ขนาด 5.70 x 2.50 ม. วงกบอลูมิเนียมอบสี , ด้านข้างและด้านบนช่องแสงติดตาย ,ด้านบนหน้าต่างบานกระทุ้ง ลูกฟักกระจกเขียวใสหนา 6 มม. พร้อมอุปกรณ์ครบชุด</t>
  </si>
  <si>
    <t xml:space="preserve"> - D2 ประตูบานเลื่อน 2 ทาง ขนาด 3.70 x 2.50 ม. วงกบอลูมิเนียมอบสี , ด้านข้างช่องแสงติดตาย ,ด้านบนหน้าต่างบานกระทุ้ง ลูกฟักกระจกเขียวใสหนา 6 มม. พร้อมอุปกรณ์ครบชุด</t>
  </si>
  <si>
    <t xml:space="preserve"> - D3 ประตูบานเลื่อน ขนาด 2.75 x 2.50 ม. วงกบอลูมิเนียมอบสี , ด้านข้างและด้านบนช่องแสงติดตาย ลูกฟักกระจกเขียวใสหนา 6 มม. พร้อมอุปกรณ์ครบชุด</t>
  </si>
  <si>
    <t xml:space="preserve"> - D5 ประตูบานเลื่อน ขนาด 1.35 x 2.50 ม. วงกบอลูมิเนียมอบสี  รางแขวน ลูกฟักกระจกเขียวใสหนา 6 มม. ด้านบนช่องแสงติดตาย</t>
  </si>
  <si>
    <t xml:space="preserve"> - D4 ประตูบานเลื่อน 2 ทาง ขนาด 1.80 x 2.00 ม. วงกบอลูมิเนียมอบสี  รางแขวน ลูกฟักกระจกฝ้าหนา 6 มม.  พร้อมอุปกรณ์ครบชุด</t>
  </si>
  <si>
    <t xml:space="preserve"> - D6 ประตูบานเลื่อน ขนาด 1.20 x 2.00 ม. วงกบอลูมิเนียมอบสี  รางแขวน ลูกฟักกระจกฝ้าหนา 6 มม.  พร้อมอุปกรณ์ครบชุด</t>
  </si>
  <si>
    <t xml:space="preserve"> - D7 ประตูบานเลื่อน ขนาด 1.00 x 2.00 ม. วงกบอลูมิเนียมอบสี  รางแขวน ลูกฟักอลูมิเนียมแผ่นเรียบ  พร้อมอุปกรณ์ครบชุด</t>
  </si>
  <si>
    <t xml:space="preserve"> - D8 ประตูบานเลื่อน ขนาด 1.20 x 2.00 ม. วงกบอลูมิเนียมอบสี  รางแขวน ลูกฟักอลูมิเนียมแผ่นเรียบ  พร้อมอุปกรณ์ครบชุด</t>
  </si>
  <si>
    <t xml:space="preserve"> - D10 ประตูบานเปิดคู่ ขนาด 0.80 x 2.00 ม. วงกบ UPVC บาน UPVC พร้อมอุปกรณ์ครบชุด</t>
  </si>
  <si>
    <t xml:space="preserve"> - D11 ประตูบานเปิดเดี่ยว ขนาด 0.90 x 2.00 ม. วงกบ UPVC บาน UPVC พร้อมอุปกรณ์ครบชุด</t>
  </si>
  <si>
    <t xml:space="preserve"> - D13 ประตูบานสวิงคู่ ขนาด 1.80 x 2.50 ม. วงกบอลูมิเนียมอบสี , ด้านบนหน้าต่างบานกระทุ้ง ลูกฟักกระจกเขียวใสหนา 6 มม. พร้อมอุปกรณ์ครบชุด</t>
  </si>
  <si>
    <t xml:space="preserve"> - D9 ประตูบานสวิงคู่ ขนาด 1.80 x 2.50 ม. วงกบอลูมิเนียมอบสี , ด้านบนหน้าต่างบานกระทุ้ง ลูกฟักกระจกเขียวใสหนา 6 มม. พร้อมอุปกรณ์ครบชุด</t>
  </si>
  <si>
    <t xml:space="preserve"> - W2 หน้าต่างบานเลื่อน 2 ทาง ขนาด 1.80 x 1.50 ม. วงกบอลูมิเนียมอบสี  , ด้านบนหน้าต่างบานกระทุ้ง ลูกฟักกระจกเขียวใสหนา 6 มม. พร้อมอุปกรณ์ครบชุด</t>
  </si>
  <si>
    <t xml:space="preserve"> - W3 หน้าต่างบานกระทุ้ง ขนาด 0.60 x 2.50 ม. วงกบอลูมิเนียมอบสี  , ด้านบนด้านล่างช่องแสงติดตาย ลูกฟักกระจกฝ้าหนา 6 มม. พร้อมอุปกรณ์ครบชุด</t>
  </si>
  <si>
    <t xml:space="preserve"> - W4 หน้าต่างบานกระทุ้ง ขนาด 1.50 x 1.95 ม. วงกบอลูมิเนียมอบสี  , ด้านบนช่องแสงติดตาย ลูกฟักกระจกเขียวใสหนา 6 มม. พร้อมอุปกรณ์ครบชุด</t>
  </si>
  <si>
    <t xml:space="preserve"> - W5 หน้าต่างบานเลื่อน 2 ทาง ขนาด 3.70 x 1.50 ม. วงกบอลูมิเนียมอบสี  , ด้านข้างช่องแสงติดตาย ,ด้านบนหน้าต่างบานกระทุ้ง ลูกฟักกระจกเขียวใสหนา 6 มม. พร้อมอุปกรณ์ครบชุด</t>
  </si>
  <si>
    <t xml:space="preserve"> - W1 หน้าต่างบานเลื่อน 2 ทาง ขนาด 3.70 x 1.65 ม. วงกบอลูมิเนียมอบสี  , ด้านข้างช่องแสงติดตาย ,ด้านบนหน้าต่างบานกระทุ้ง ลูกฟักกระจกเขียวใสหนา 6 มม. พร้อมอุปกรณ์ครบชุด</t>
  </si>
  <si>
    <t xml:space="preserve"> - ชุดผนังห้องน้ำสำเร็จรูปแบบ HPL หรือคุณสมบัติ</t>
  </si>
  <si>
    <t xml:space="preserve">   เทียบเท่า อุปกรณ์ครบชุด (ด้านหน้า+ประตู,ด้านข้าง)</t>
  </si>
  <si>
    <t xml:space="preserve">   เทียบเท่า อุปกรณ์ครบชุด (ด้านหน้า+ประตู)</t>
  </si>
  <si>
    <t xml:space="preserve">  -อ่างล่างหน้าชนิดวางบนเคาน์เตอร์พร้อมอุปกรณ์+แองเกิ้ลวาล์ว </t>
  </si>
  <si>
    <t xml:space="preserve">  - กระจกเงาเจียรปรี ขนาด 2.70 x 1.20 ม.</t>
  </si>
  <si>
    <t xml:space="preserve">  - กระจกเงาเจียรปรี ขนาด 0.60 x 0.90 ม.</t>
  </si>
  <si>
    <t xml:space="preserve"> - ราวแขวนผ้าอย่างดี</t>
  </si>
  <si>
    <t xml:space="preserve">   และอุปกรณ์ครบชุด</t>
  </si>
  <si>
    <t xml:space="preserve"> - โถปัสสาวะชายแขวนผนัง พร้อม Flush Valve และอุปกรณ์ครบชุด</t>
  </si>
  <si>
    <t xml:space="preserve">  -ฝักบัวอาบน้ำอย่างดี พร้อมก็อก เปิด-ปิด</t>
  </si>
  <si>
    <t xml:space="preserve"> - ชุดราวจับสแตนเลสพยุงตัว ศก. 30-40 มม.</t>
  </si>
  <si>
    <t xml:space="preserve">   แบบพับได้รูปตัว U</t>
  </si>
  <si>
    <t xml:space="preserve">   แบบพับได้รูปตัว L</t>
  </si>
  <si>
    <t xml:space="preserve">   สำหรับโถปัสสาวะชาย</t>
  </si>
  <si>
    <t xml:space="preserve">  - รางแสตนเลส 1.00 ม. พร้อมระบายน้ำทิ้งที่พื้น พร้อมฝาครอบแสตนเลส</t>
  </si>
  <si>
    <t xml:space="preserve">  - รางแสตนเลส 1.20 ม. พร้อมระบายน้ำทิ้งที่พื้น พร้อมฝาครอบแสตนเลส</t>
  </si>
  <si>
    <t xml:space="preserve">  -สายฉีดชำระ+แองเกิ้ลวาล์ว</t>
  </si>
  <si>
    <t xml:space="preserve">      - อ่างล่างหน้าชนิดวางบนเคาน์เตอร์</t>
  </si>
  <si>
    <t xml:space="preserve"> - เคาน์เตอร์ ขนาด 0.32 x 3.00 ม. Top หินแกรนิต</t>
  </si>
  <si>
    <t xml:space="preserve"> - เคาน์เตอร์ ขนาด 0.32 x 1.00 ม. Top หินแกรนิต</t>
  </si>
  <si>
    <t xml:space="preserve"> - เคาน์เตอร์ TOP หินแกรนิต ขนาด 0.65x2.10 ม.</t>
  </si>
  <si>
    <t xml:space="preserve"> - ชุดประตูสำเร็จรูปใต้อ่างซิงค์บานคู่ </t>
  </si>
  <si>
    <t xml:space="preserve">   ขนาด 0.90x0.70 ม. พร้อมอุปกรณ์ครบชุด</t>
  </si>
  <si>
    <t xml:space="preserve"> - ชุดอ่างซิงค์สแตนเลส 2 หลุม ไม่มีที่พักจาน</t>
  </si>
  <si>
    <t xml:space="preserve">   อุปกรณ์ครบชุด ก็อกอ่างซิงค์, สะดืออ่าง สายน้ำดี</t>
  </si>
  <si>
    <t>งานห้องเตรียมอาหาร</t>
  </si>
  <si>
    <t>ไทย-อังกฤษ ตามแบบแสดง</t>
  </si>
  <si>
    <t>งานผิวพื้นบันได หลัก</t>
  </si>
  <si>
    <t>งานผิวพื้นบันไดเข้าอาคาร</t>
  </si>
  <si>
    <t xml:space="preserve"> - ลูกนอน+ลูกตั้ง ผิวทรายล้างทำสี</t>
  </si>
  <si>
    <t xml:space="preserve">  -จมูกบันได PVC. ขนาดไม่น้อยกว่า 45 มม. หนา 3 มม.</t>
  </si>
  <si>
    <t xml:space="preserve">  -เส้นแบ่ง PVC. ขนาด 10 มม.</t>
  </si>
  <si>
    <t xml:space="preserve">งานผิวพื้นบันไดพร้อมตกแต่ง </t>
  </si>
  <si>
    <t xml:space="preserve"> - ราวทางลาดสแตนเลส ศก. 1 1/2" ตามรูปแบบแสดง</t>
  </si>
  <si>
    <t xml:space="preserve"> - ราวบันไดไม้กลึงกลม ศก. 1 1/2" พร้อมเสาบันได</t>
  </si>
  <si>
    <t xml:space="preserve">   เหล็กสี่เหล็กตัน ขนาด 3/4"x3/4" ตามรูปแบบแสดง</t>
  </si>
  <si>
    <t xml:space="preserve"> - ราวบันไดติดผนังไม้กลึงกลม ศก. 1 1/2" </t>
  </si>
  <si>
    <t xml:space="preserve">   พร้อมที่ยึดผนัง ตามรูปแบบแสดง</t>
  </si>
  <si>
    <t>ใช้ราคา กระทรวงพาณิช มีค 69</t>
  </si>
  <si>
    <t xml:space="preserve">  -ฉาบปูนเรียบโครงสร้างภายใน (ท้องบันได)</t>
  </si>
  <si>
    <t xml:space="preserve"> - แผงกันแดดด้านหน้าอาคาร ขนาด 3.30x3.55 ม.</t>
  </si>
  <si>
    <t xml:space="preserve"> - เหล็กกล่อง ขนาด 150x50x3.2 มม. </t>
  </si>
  <si>
    <t xml:space="preserve"> - เหล็กกล่อง ขนาด 100x50x3.2 มม. </t>
  </si>
  <si>
    <t>กันสาดด้านหน้าอาคาร</t>
  </si>
  <si>
    <t xml:space="preserve">  -ทาสีกันสนิม+สีน้ำมัน</t>
  </si>
  <si>
    <t xml:space="preserve"> - หลังคาแผ่นเรียบโปร่งแสง</t>
  </si>
  <si>
    <t xml:space="preserve"> - แผงกันแดดด้านหน้าอาคาร ขนาด 3.30 x 10.05 ม.</t>
  </si>
  <si>
    <t xml:space="preserve"> - แผงกันแดดบันได ขนาด 4.30 x 3.30 ม.</t>
  </si>
  <si>
    <t>ม้านั่ง ค.ส.ล.</t>
  </si>
  <si>
    <t xml:space="preserve"> - TOP หินแกรนิต</t>
  </si>
  <si>
    <t xml:space="preserve"> - ผนังบุสมาร์ทบอร์ด หนา 10 มม. บุ 1 ด้าน รอยต่อฉาบเรียบ</t>
  </si>
  <si>
    <t xml:space="preserve"> - ไม้ตกแต่ง WPC </t>
  </si>
  <si>
    <t xml:space="preserve"> - ไม้เนื้อแข็ง ขนาด 2" x 2"</t>
  </si>
  <si>
    <t xml:space="preserve"> - ผนังบุ Wall Paper</t>
  </si>
  <si>
    <t xml:space="preserve"> - ตราสัญญาลักษ์ Dia.40 ซม. หนา 10 มม.</t>
  </si>
  <si>
    <t xml:space="preserve"> - ตัวอักษรอะคริลิก สูง 5 ซม. หนา 5 มม. </t>
  </si>
  <si>
    <t xml:space="preserve"> - ตัวอักษรอะคริลิก สูง 10 ซม. หนา 5 มม. </t>
  </si>
  <si>
    <t>งานตกแต่งผนังห้องประชุม 1 พร้อมสัญลักษณ์ และตัวอักษรชื่อหน่วยงาน</t>
  </si>
  <si>
    <t>งานตกแต่งผนังห้องประชุม 2 พร้อมสัญลักษณ์ และตัวอักษรชื่อหน่วยงาน</t>
  </si>
  <si>
    <t xml:space="preserve"> - ผนังบุลามิเนต</t>
  </si>
  <si>
    <t xml:space="preserve">  - บัวเชิงผนังไม้สังเคราะห์ 4" สำเร็จรูป หนาไม่น้อยกว่า 12 มม.</t>
  </si>
  <si>
    <t>งานลานจอดรถ</t>
  </si>
  <si>
    <t xml:space="preserve"> - ฉาบปูนเรียบผนังมวลเบาภายใน</t>
  </si>
  <si>
    <t xml:space="preserve"> - ฉาบปูนเรียบผนังมวลเบาภายนอก</t>
  </si>
  <si>
    <t xml:space="preserve"> - ฉาบปูนเรียบโครงสร้างภายใน</t>
  </si>
  <si>
    <t xml:space="preserve"> - ฉาบปูนเรียบโครงสร้างภายนอก</t>
  </si>
  <si>
    <t xml:space="preserve"> - ครีบ ค.ส.ล. ขนาด 10 x 20 ซม.</t>
  </si>
  <si>
    <t xml:space="preserve"> - เสาเอ็น - ทับหลัง 7.5 x 10 ซม.</t>
  </si>
  <si>
    <t xml:space="preserve"> - เสาเอ็น - ทับหลัง 15 x 10 ซม.</t>
  </si>
  <si>
    <t>หลังคา</t>
  </si>
  <si>
    <t xml:space="preserve"> - ผนังก่ออิฐมวลเบา ขนาด 20 X 60 X 7.5 ซม. (G4) ก่อสองชั้น</t>
  </si>
  <si>
    <t>รวมเงิน 9.1</t>
  </si>
  <si>
    <t>รวมเงิน 9.2</t>
  </si>
  <si>
    <t>รวมเงิน 9.3</t>
  </si>
  <si>
    <t>รวมเงิน 9</t>
  </si>
  <si>
    <t xml:space="preserve"> - ผนังตะแกรงเหล็ก Chainlink (ตาข่ายถัก) 11/2" เบอร์ 11 (พร้อมประตูบานเปิด)</t>
  </si>
  <si>
    <t>รวมเงิน 11.1</t>
  </si>
  <si>
    <t>รวมเงิน 11.3</t>
  </si>
  <si>
    <t>รวมเงิน 11</t>
  </si>
  <si>
    <t>งานระบบประปาภายในอาคาร</t>
  </si>
  <si>
    <t>ระบบท่อจ่ายน้ำประปาในห้องน้ำ</t>
  </si>
  <si>
    <t xml:space="preserve"> - PVC. CLASS 13.5</t>
  </si>
  <si>
    <t xml:space="preserve">          - Dia.  1/2" (18  mm)</t>
  </si>
  <si>
    <t xml:space="preserve">          - Dia.  3/4" ( 20  mm)</t>
  </si>
  <si>
    <t xml:space="preserve">          - Dia. 1" (25  mm)</t>
  </si>
  <si>
    <t>- อุปกรณ์ประกอบท่อ PVC.</t>
  </si>
  <si>
    <t>- อุปกรณ์ยึดและรองรับท่อ PVC.</t>
  </si>
  <si>
    <t>- ทดสอบ ทำความสะอาด ทาสี ทำสัญลักษณ์ท่อ PVC.</t>
  </si>
  <si>
    <t>วาล์วและอุปกรณ์ประกอบระบบ</t>
  </si>
  <si>
    <t xml:space="preserve"> - GATE VALVE  Dia.  1" (25  mm) </t>
  </si>
  <si>
    <t>ระบบท่อรับน้ำประปาจากการประปา</t>
  </si>
  <si>
    <t xml:space="preserve">          Dia. 1" (25  mm)</t>
  </si>
  <si>
    <t>หน้างาน</t>
  </si>
  <si>
    <t>ระบบท่อจ่ายน้ำประปาหลักและท่อแนวดิ่ง</t>
  </si>
  <si>
    <t xml:space="preserve">          - Dia.  1 1/2" (40  mm)</t>
  </si>
  <si>
    <t xml:space="preserve">          - Dia.  2" ( 50  mm)</t>
  </si>
  <si>
    <t xml:space="preserve"> - GATE VALVE </t>
  </si>
  <si>
    <t xml:space="preserve">          - Dia.  1" (25  mm) </t>
  </si>
  <si>
    <t xml:space="preserve">          - Dia.  1 1/2" (40  mm) </t>
  </si>
  <si>
    <t xml:space="preserve">          - Dia.  2" (50  mm) </t>
  </si>
  <si>
    <t xml:space="preserve"> - CHECK VALVE  Dia.  2" (50  mm) </t>
  </si>
  <si>
    <t xml:space="preserve"> - เครื่องสูบน้ำอัตโนมัติขนาด 83 ลิตร/นาที (900วัตต์) แรงดันสูงสุดไม่น้อยกว่า 70 PSI 220v.</t>
  </si>
  <si>
    <t>มี Pressure Tank ขนาด24 ลิตร</t>
  </si>
  <si>
    <t xml:space="preserve"> - ถังเก็บน้ำบนดินสำเร็จรูป ขนาด 5 CU.M. พร้อมลูกลอย</t>
  </si>
  <si>
    <t>งานระบบสุขาภิบาลภายในอาคาร</t>
  </si>
  <si>
    <t xml:space="preserve"> - PVC. CLASS 8.5</t>
  </si>
  <si>
    <t xml:space="preserve">          - Dia.  2" (50  mm)</t>
  </si>
  <si>
    <t xml:space="preserve">          - Dia.  3" (80  mm)</t>
  </si>
  <si>
    <t xml:space="preserve">          - Dia.  4" (100  mm)</t>
  </si>
  <si>
    <t xml:space="preserve"> - FLOOR DRAIN  Dia.  2" (50  mm) </t>
  </si>
  <si>
    <t>แนบ</t>
  </si>
  <si>
    <t xml:space="preserve"> - ถังดักไขมันสำเร็จรูป ขนาด 20 ลิตร</t>
  </si>
  <si>
    <t>ระบบท่อสุขาภิบาลในห้องน้ำ</t>
  </si>
  <si>
    <t>ระบบท่อสุขาภิบาลหลักและท่อแนวดิ่ง</t>
  </si>
  <si>
    <t xml:space="preserve"> - FLEXIBLE DRAIN  Dia.  4" (100  mm) </t>
  </si>
  <si>
    <t xml:space="preserve"> - FLEXIBLE DRAIN  Dia.  2" (50  mm) </t>
  </si>
  <si>
    <t xml:space="preserve"> - FLOOR CLEAN OUT  Dia.  4" (100  mm) </t>
  </si>
  <si>
    <t xml:space="preserve"> - ถังบำบัดน้ำเสียเกรอะกรองไร้อากาศสำเร็จรูป </t>
  </si>
  <si>
    <t xml:space="preserve">   ขนาด 5 CU.M./DAY</t>
  </si>
  <si>
    <t xml:space="preserve"> - ฐานรากถังบำบัดน้ำเสียเกรอะกรองไร้อากาศสำเร็จรูป พร้อมขุดกลบ</t>
  </si>
  <si>
    <t>งานระบบระบายน้ำฝน</t>
  </si>
  <si>
    <t>ระบบท่อระบายน้ำฝนหลักและแนวดิ่งในอาคาร</t>
  </si>
  <si>
    <t xml:space="preserve"> - ROOF DRAIN  Dia.  4" (100  mm) </t>
  </si>
  <si>
    <t>- Portable Fire Extinguisher</t>
  </si>
  <si>
    <t xml:space="preserve">ถังดับเพลิงเคมี </t>
  </si>
  <si>
    <t xml:space="preserve">  (1) A-B-C Dry Chemical Type Fire Extinguisher</t>
  </si>
  <si>
    <t>12.1 งานระบบประปาภายในอาคาร ชั้นที่ 1</t>
  </si>
  <si>
    <t>12.2 งานระบบประปาภายในอาคาร ชั้นที่ 2</t>
  </si>
  <si>
    <t>12.3 งานระบบประปาภายในอาคาร ชั้นที่ 3</t>
  </si>
  <si>
    <t>12.4 งานระบบท่อประปาหลักและท่อแนวดิ่ง</t>
  </si>
  <si>
    <t>รวมเงิน 12.4</t>
  </si>
  <si>
    <t>13.1 งานระบบสุขาภิบาลภายในอาคาร ชั้นที่ 1</t>
  </si>
  <si>
    <t>13.2 งานระบบสุขาภิบาลภายในอาคาร ชั้นที่ 2</t>
  </si>
  <si>
    <t>13.3 งานระบบสุขาภิบาลภายในอาคาร ชั้นที่ 3</t>
  </si>
  <si>
    <t>13.4 งานระบบท่อสุขาภิบาลหลักและท่อแนวดิ่ง</t>
  </si>
  <si>
    <t>รวมเงิน 13.4</t>
  </si>
  <si>
    <t>รวมเงิน 14</t>
  </si>
  <si>
    <t>ครุภัณฑ์งานระบบปรับอากาศ</t>
  </si>
  <si>
    <t>งานระบบปรับอากาศ ชั้น 1</t>
  </si>
  <si>
    <t xml:space="preserve"> เครื่องปรับอากาศชนิดติดผนัง (WALL MOUNTED TYPE)</t>
  </si>
  <si>
    <t xml:space="preserve"> - ขนานไม่ต่ำกว่า 9,000 BTU/HR </t>
  </si>
  <si>
    <t xml:space="preserve"> เครื่องปรับอากาศชนิดติดฝังฝ้าเพดาน (CASSETTE TYPE)</t>
  </si>
  <si>
    <t xml:space="preserve"> - ขนาดไม่ต่ำกว่า 12,000 BTU/HR </t>
  </si>
  <si>
    <t xml:space="preserve"> - ขนาดไม่ต่ำกว่า 18,000 BTU/HR </t>
  </si>
  <si>
    <t xml:space="preserve"> - ขนาดไม่ต่ำกว่า 21,000 BTU/HR </t>
  </si>
  <si>
    <t>งานระบบปรับอากาศและระบายอากาศ ชั้น 1</t>
  </si>
  <si>
    <t>งานระบบปรับอากาศ</t>
  </si>
  <si>
    <t xml:space="preserve"> เครื่องปรับอากาศแบบแยกส่วน (SPLIT Type)</t>
  </si>
  <si>
    <t xml:space="preserve"> - ขนาดไม่ต่ำกว่า 9,000 BTU/HR </t>
  </si>
  <si>
    <t xml:space="preserve"> - ROOM THERMOSTAT W/3 - SPEED AND ON-OFF SWITCH</t>
  </si>
  <si>
    <t xml:space="preserve"> ท่อทองแดง ชนิด HARDREW TYPE L</t>
  </si>
  <si>
    <t xml:space="preserve"> - Dia. 3/8"</t>
  </si>
  <si>
    <t xml:space="preserve"> - Dia. 1/2"</t>
  </si>
  <si>
    <t xml:space="preserve"> - Dia. 5/8"</t>
  </si>
  <si>
    <t xml:space="preserve"> - Dia. 3/4"</t>
  </si>
  <si>
    <t xml:space="preserve"> - อุปกรณ์ประกอบท่อทองแดง</t>
  </si>
  <si>
    <t xml:space="preserve"> - อุปกรณ์ยึดและรองรับท่อทองแดง</t>
  </si>
  <si>
    <t xml:space="preserve"> - ทดสอบและสัญลักษณ์ท่อทองแดง</t>
  </si>
  <si>
    <t xml:space="preserve"> ท่อทองแดงชนิด SOFT DREW SWG#22</t>
  </si>
  <si>
    <t xml:space="preserve"> - Dia. 1/4"</t>
  </si>
  <si>
    <t xml:space="preserve"> ฉนวนหุ้มท่อทองแดง ชนิด CLOSE CELL หนา 3/4"</t>
  </si>
  <si>
    <t xml:space="preserve"> - อุปกรณ์เบ็ดเตล็ด</t>
  </si>
  <si>
    <t xml:space="preserve"> ท่อน้ำทิ้ง (PVC CLASS 8.5)</t>
  </si>
  <si>
    <t xml:space="preserve"> - Dia. 1"</t>
  </si>
  <si>
    <t>พณ</t>
  </si>
  <si>
    <t xml:space="preserve"> - Dia. 2"</t>
  </si>
  <si>
    <t xml:space="preserve"> - อุปกรณ์ประกอบท่อน้ำทิ้ง</t>
  </si>
  <si>
    <t xml:space="preserve"> - อุปกรณ์ยึดและรองรับท่อน้ำทิ้ง</t>
  </si>
  <si>
    <t xml:space="preserve"> - ทดสอบและสัญลักษณ์ท่อน้ำทิ้ง</t>
  </si>
  <si>
    <t xml:space="preserve"> ฉนวนหุ้มท่อน้ำทิ้ง ชนิด CLOSE CELL หนา 1/2"</t>
  </si>
  <si>
    <t>สืบ</t>
  </si>
  <si>
    <t>ELECTRICAL WIRE &amp; CABLE</t>
  </si>
  <si>
    <t xml:space="preserve"> - สาย IEC 01 ขนาด 2.5 Sq.mm</t>
  </si>
  <si>
    <t xml:space="preserve"> - เบ็ดเตล็ดสายไฟฟ้า</t>
  </si>
  <si>
    <t>CONDUIT</t>
  </si>
  <si>
    <t xml:space="preserve"> - ท่อ EMT ขนาด Dia. 1/2" (15mm.)</t>
  </si>
  <si>
    <t xml:space="preserve"> - เบ็ดเตล็ดท่อร้อยสายไฟฟ้า</t>
  </si>
  <si>
    <t>งานระบบระบายอากาศ</t>
  </si>
  <si>
    <t xml:space="preserve"> พัดลมระบายอากาศแบบติดฝ้าเพดาน (CEILLING FAN)</t>
  </si>
  <si>
    <t xml:space="preserve"> - ขนาดไม่ต่ำกว่า 100 CFM</t>
  </si>
  <si>
    <t xml:space="preserve"> พัดลมแบบโคจร (ติดเพดาน)</t>
  </si>
  <si>
    <t xml:space="preserve"> - Dia. 16"</t>
  </si>
  <si>
    <t xml:space="preserve"> - อุปกณ์ประกอบ</t>
  </si>
  <si>
    <t>10PER</t>
  </si>
  <si>
    <t xml:space="preserve"> ท่อส่งลม (PVC CLASS 5)</t>
  </si>
  <si>
    <t xml:space="preserve"> - Dia. 4"</t>
  </si>
  <si>
    <t xml:space="preserve"> - อุปกรณ์ประกอบท่อส่งลม</t>
  </si>
  <si>
    <t xml:space="preserve"> - อุปกรณ์ยึดและรองรับท่อส่งลม</t>
  </si>
  <si>
    <t xml:space="preserve"> - ทดสอบและสัญลักษณ์ท่อส่งลม</t>
  </si>
  <si>
    <t xml:space="preserve"> ท่อส่งลมสำเร็จรูป ชนิดท่ออ่อน (FLEXIBLE DUCT)</t>
  </si>
  <si>
    <t xml:space="preserve"> Exhaust AIR GRILLE</t>
  </si>
  <si>
    <t xml:space="preserve"> - Dia. 6"</t>
  </si>
  <si>
    <t xml:space="preserve"> RAIN HOOD</t>
  </si>
  <si>
    <t xml:space="preserve"> - วงกบเหล็กกล่อง 2"x4" หนา 1.65 มม. ขนาด 6"x6" </t>
  </si>
  <si>
    <t>อาคาร 1</t>
  </si>
  <si>
    <t>งานระบบปรับอากาศและระบายอากาศ</t>
  </si>
  <si>
    <t>15.1.1</t>
  </si>
  <si>
    <t>รวมเงิน 15.1.1</t>
  </si>
  <si>
    <t>15.1.2</t>
  </si>
  <si>
    <t>รวมเงิน 15.1.2</t>
  </si>
  <si>
    <t>รวมเป็นเงิน 15.1</t>
  </si>
  <si>
    <t>รวมเป็นเงินทั้งหมด15</t>
  </si>
  <si>
    <t>ครุภัณฑ์ งานระบบไฟฟ้า</t>
  </si>
  <si>
    <t>WIFI ROUTER</t>
  </si>
  <si>
    <t>เครื่องปรับอากาศแบบแยกส่วน (SPLIT Type) ชนิด INVERTER</t>
  </si>
  <si>
    <t xml:space="preserve"> งานแผงสวิทช์ไฟฟ้าประธานและงานแผงไฟฟ้าย่อย พร้อมเบรคเกอร์</t>
  </si>
  <si>
    <t xml:space="preserve"> MAIN DISTRIBUTION BOARD "MDB"</t>
  </si>
  <si>
    <t xml:space="preserve">    - CUBICLE &amp; BUSBARS &amp; METERING พร้อมอุปกรณ์ประกอบ</t>
  </si>
  <si>
    <t xml:space="preserve">    - Surge Protective Device : SPD (Class B+C) 3 Pole ,Isc= 50 kArms</t>
  </si>
  <si>
    <t xml:space="preserve">    - MCCB 200/250AF 3P 25KA.</t>
  </si>
  <si>
    <t xml:space="preserve">    - MCCB 100/100AF 3P 25KA.</t>
  </si>
  <si>
    <t xml:space="preserve">    - MCCB 80/100AF 3P 25KA.</t>
  </si>
  <si>
    <t>งานแผงไฟฟ้าย่อย พร้อมเบรคเกอร์ ชั้นที่ 1</t>
  </si>
  <si>
    <t xml:space="preserve">LOAD  PANEL  " LP1"  ขนาด 42 วงจร </t>
  </si>
  <si>
    <t xml:space="preserve">  - MCCB 100AT/100AF  3P , IC 25 KA.</t>
  </si>
  <si>
    <t xml:space="preserve">  - MCB 16 AT  1P , IC 6 KA.</t>
  </si>
  <si>
    <t xml:space="preserve">  - MCB 20 AT  1P , IC 6 KA.</t>
  </si>
  <si>
    <t xml:space="preserve">  - MCB 32 AT  1P , IC 6 KA.</t>
  </si>
  <si>
    <t xml:space="preserve">  - RCBO 20 AT  1P , IC 6 KA.</t>
  </si>
  <si>
    <t>งานแผงไฟฟ้าย่อย พร้อมเบรคเกอร์ ชั้นที่ 2</t>
  </si>
  <si>
    <t xml:space="preserve">LOAD  PANEL  " LP2"  ขนาด 36 วงจร </t>
  </si>
  <si>
    <t xml:space="preserve">  - MCCB 80AT/100AF  3P , IC 25 KA.</t>
  </si>
  <si>
    <t>งานแผงไฟฟ้าย่อย พร้อมเบรคเกอร์ ชั้นที่ 3</t>
  </si>
  <si>
    <t xml:space="preserve">LOAD  PANEL  " LP3"  ขนาด 30 วงจร </t>
  </si>
  <si>
    <t xml:space="preserve">งานสายไฟฟ้า และท่อรางไฟฟ้า </t>
  </si>
  <si>
    <t>งานระบบไฟฟ้าเมนเข้าอาคาร</t>
  </si>
  <si>
    <t>Main Low Voltage (METER. ถึง MDB)</t>
  </si>
  <si>
    <t>งานสายไฟ</t>
  </si>
  <si>
    <t xml:space="preserve">  - สาย NYY-1C ขนาด 120 ตร.มม.</t>
  </si>
  <si>
    <t>เมตร</t>
  </si>
  <si>
    <t xml:space="preserve">  - เบ็ดเตล็ด</t>
  </si>
  <si>
    <t>งานท่อร้อยสาย</t>
  </si>
  <si>
    <t xml:space="preserve"> - SERVICE ENTRANCE CAP (หัวงูเห่า) หัวจับแบบเกลียว Dia. 3 1/2"</t>
  </si>
  <si>
    <t xml:space="preserve"> - ท่อ HDPE ขนาด Dia. 3-1/2" (O.D.Sizing 110mm.)</t>
  </si>
  <si>
    <t xml:space="preserve"> - ท่อ IMC ขนาด Dia. 3 1/2" (90mm.)</t>
  </si>
  <si>
    <t xml:space="preserve"> - เบ็ดเตล็ด</t>
  </si>
  <si>
    <t>งานสายไฟฟ้า และท่อรางไฟฟ้า  (Main Riser แนวดิ่ง - DB)</t>
  </si>
  <si>
    <t>สาย IEC 01</t>
  </si>
  <si>
    <t xml:space="preserve">  - สาย IEC 01 ขนาด 10 ตร.มม</t>
  </si>
  <si>
    <t xml:space="preserve">  - สาย IEC 01 ขนาด 35 ตร.มม</t>
  </si>
  <si>
    <t xml:space="preserve">  - สาย IEC 01 ขนาด 50 ตร.มม</t>
  </si>
  <si>
    <t xml:space="preserve">  - เบ็ดเตล็ด งานสายไฟฟ้า </t>
  </si>
  <si>
    <t xml:space="preserve">ชนิดท่อ IMC. </t>
  </si>
  <si>
    <t xml:space="preserve">  - ท่อ IMC ขนาด Dia. 1-1/2" (40mm.)</t>
  </si>
  <si>
    <t xml:space="preserve">  - ท่อ IMC ขนาด Dia. 2" (50mm.)</t>
  </si>
  <si>
    <t xml:space="preserve">  - เบ็ดเตล็ด ท่อรางไฟฟ้า</t>
  </si>
  <si>
    <t>งานสายไฟฟ้า และท่อรางไฟฟ้า  (Branch Circuit ไฟส่วนกลาง ชั้นที่ 1)</t>
  </si>
  <si>
    <t xml:space="preserve">  - สาย IEC 01 ขนาด 2.5 ตร.มม.</t>
  </si>
  <si>
    <t xml:space="preserve">  - สาย IEC 01 ขนาด 4 ตร.มม</t>
  </si>
  <si>
    <t xml:space="preserve">  - สาย IEC 01 ขนาด 6 ตร.มม</t>
  </si>
  <si>
    <t xml:space="preserve">  - เบ็ดเตล็ด งานสายไฟฟ้า</t>
  </si>
  <si>
    <t xml:space="preserve">ชนิดท่อ EMT. </t>
  </si>
  <si>
    <t xml:space="preserve">  - ท่อ EMT ขนาด Dia. 1/2" (15mm.)</t>
  </si>
  <si>
    <t>งานสายไฟฟ้า และท่อรางไฟฟ้า  (Branch Circuit ไฟส่วนกลาง ชั้นที่ 2)</t>
  </si>
  <si>
    <t>งานสายไฟฟ้า และท่อรางไฟฟ้า  (Branch Circuit ไฟส่วนกลาง ชั้นที่ 3)</t>
  </si>
  <si>
    <t xml:space="preserve">งานดวงโคมไฟฟ้าและอุปกรณ์ </t>
  </si>
  <si>
    <t>งานดวงโคมไฟฟ้าและอุปกรณ์ ชั้นที่ 1</t>
  </si>
  <si>
    <t xml:space="preserve">  - โคมไฟกล่องเหล็กฝังฝ้าเพดาน ฝาครอบอคริลิกฝ้า (ขั้ว 2xG13 LED 18WT8)</t>
  </si>
  <si>
    <t xml:space="preserve">  - โคมไฟกล่องเหล็กฝังฝ้าเพดาน ฝาครอบอคริลิกฝ้า (ขั้ว 1xG13 LED 18WT8)</t>
  </si>
  <si>
    <t xml:space="preserve">  - โคมไฟกล่องเหล็กติดลอย ฝาครอบอคริลิกฝ้า (ขั้ว 2xG13 LED 18WT8)</t>
  </si>
  <si>
    <t xml:space="preserve">  - โคมไฟ LOW BAY หลอด LED 50W (WARM WHITE)</t>
  </si>
  <si>
    <t xml:space="preserve">  - โคมไฟ DOWNLIGHT ขนาด 6 นิ้ว ชนิดฝังฝ้า (ขั้ว E27 LED)</t>
  </si>
  <si>
    <t xml:space="preserve">  - โคมไฟ WALL MOUNT ติดผนังภายนอก (ขั้ว E27 LED)</t>
  </si>
  <si>
    <t xml:space="preserve">  - โคมไฟ STEP LIGHT  LED 3W (WARM WHITE)</t>
  </si>
  <si>
    <t xml:space="preserve">  - โคมไฟ LED STRIP LIGHT ขนาด 14W./ 1เมตร 12VDC.WARM WHITE (8,000 HOURS)</t>
  </si>
  <si>
    <t xml:space="preserve">    ติดตั้งพร้อมรางอะลูมิเนียม </t>
  </si>
  <si>
    <t xml:space="preserve">  - POWER SUPPLY ขนาด 350 W. สำหรับ LED STRIP LIGHT</t>
  </si>
  <si>
    <t xml:space="preserve">  - หลอดไฟ LED E27 1x9W (LIFE TIME 15,000 HOURS)</t>
  </si>
  <si>
    <t xml:space="preserve">  - หลอดไฟ LED T8 1x18W (LIFE TIME 40,000 HOURS)</t>
  </si>
  <si>
    <t>งานดวงโคมไฟฟ้าและอุปกรณ์ ชั้นที่ 2</t>
  </si>
  <si>
    <t>งานดวงโคมไฟฟ้าและอุปกรณ์ ชั้นที่ 3</t>
  </si>
  <si>
    <t xml:space="preserve">  - โคมไฟกล่องเหล็กฝังฝ้าเพดาน ฝาครอบอคริลิกฝ้า (ขั้ว 1xG13 LED 9WT8)</t>
  </si>
  <si>
    <t xml:space="preserve">  - หลอดไฟ LED T8 1x9W (LIFE TIME 40,000 HOURS)</t>
  </si>
  <si>
    <t xml:space="preserve">งานสวิทช์และเต้ารับไฟฟ้า </t>
  </si>
  <si>
    <t xml:space="preserve">  - สวิทซ์เดี่ยว หน้ากากชนิดพลาสติก</t>
  </si>
  <si>
    <t xml:space="preserve">  - สวิทซ์คู่ หน้ากากชนิดพลาสติก</t>
  </si>
  <si>
    <t xml:space="preserve">  - สวิทซ์ 3 แกน หน้ากากชนิดพลาสติกทนความร้อน</t>
  </si>
  <si>
    <t xml:space="preserve">  - สวิทซ์สองทาง หน้ากากชนิดพลาสติกทนความร้อน</t>
  </si>
  <si>
    <t xml:space="preserve">  - เต้ารับคู่ มีม่านนิรภัย พร้อมสายดิน หน้ากากชนิดพลาสติกทนความร้อน </t>
  </si>
  <si>
    <t xml:space="preserve">  - กล่องเหล็กกันน้ำ</t>
  </si>
  <si>
    <t xml:space="preserve">  - WATERPROOF ISOLATOR SWITCH 2P 20A</t>
  </si>
  <si>
    <t xml:space="preserve">  - WATERPROOF ISOLATOR SWITCH 2P 32A</t>
  </si>
  <si>
    <t>งานระบบไฟฟ้าปรับปรุงห้องประชุม อาคาร 45 ปีฯ บริเวณชั้น 1</t>
  </si>
  <si>
    <t xml:space="preserve">  - เต้ารับคู่ มีม่านนิรภัย พร้อมสายดิน หน้ากากชนิดพลาสติกทนความร้อน ติดลอย</t>
  </si>
  <si>
    <t xml:space="preserve">  - COMPUTER OUTLET ติดลอย</t>
  </si>
  <si>
    <t>สายสัญญาณและสายไฟ</t>
  </si>
  <si>
    <t xml:space="preserve">  - สาย UTP CAT 6</t>
  </si>
  <si>
    <t>ท่อและรางเดินสาย</t>
  </si>
  <si>
    <t xml:space="preserve">  - ท่อ EMT ขนาด Dia. 1" (25mm.)</t>
  </si>
  <si>
    <t xml:space="preserve">  - ท่อ EMT ขนาด Dia. 3/4" (20mm.)</t>
  </si>
  <si>
    <t xml:space="preserve">  - ราง PVC</t>
  </si>
  <si>
    <t>งานระบบไฟฟ้าและระบบสื่อสาร</t>
  </si>
  <si>
    <t>16.1.1</t>
  </si>
  <si>
    <t>16.1.2</t>
  </si>
  <si>
    <t>16.1.3</t>
  </si>
  <si>
    <t>16.1.4</t>
  </si>
  <si>
    <t>รวมเงิน 16.1</t>
  </si>
  <si>
    <t>16.2.1</t>
  </si>
  <si>
    <t>16.2.2</t>
  </si>
  <si>
    <t>16.2.3</t>
  </si>
  <si>
    <t>16.2.4</t>
  </si>
  <si>
    <t>16.2.5</t>
  </si>
  <si>
    <t>รวมเงิน 16.2</t>
  </si>
  <si>
    <t>16.3.1</t>
  </si>
  <si>
    <t>16.3.2</t>
  </si>
  <si>
    <t>16.3.3</t>
  </si>
  <si>
    <t>รวมเงิน 16.3</t>
  </si>
  <si>
    <t>16.4.1</t>
  </si>
  <si>
    <t>16.4.2</t>
  </si>
  <si>
    <t>16.4.3</t>
  </si>
  <si>
    <t>รวมเงิน 16.4</t>
  </si>
  <si>
    <t xml:space="preserve">  - โคมไฟ LED STRIP LIGHT ขนาด 14W./ 1เมตร 12VDC.WARM WHITE </t>
  </si>
  <si>
    <t xml:space="preserve">    (8,000 HOURS) ติดตั้งพร้อมรางอะลูมิเนียม </t>
  </si>
  <si>
    <t>รวมเงิน 16.6</t>
  </si>
  <si>
    <t>รวมเป็นเงินทั้งหมด16</t>
  </si>
  <si>
    <t>งานอาคารสำนักงาน</t>
  </si>
  <si>
    <t>2</t>
  </si>
  <si>
    <t>งานปรับปรุงกระบะรอบต้นโพธิ์</t>
  </si>
  <si>
    <t>งานเกาะกลางถนน</t>
  </si>
  <si>
    <t xml:space="preserve"> - คันหิน สำเร็จรูป </t>
  </si>
  <si>
    <t xml:space="preserve"> - งานดินถม</t>
  </si>
  <si>
    <t xml:space="preserve">  -ทาสีจราจร</t>
  </si>
  <si>
    <t xml:space="preserve">  -ปลูกหญ้านวลน้อย</t>
  </si>
  <si>
    <t>ป้าย</t>
  </si>
  <si>
    <t xml:space="preserve">  -ป้ายแสดงทิศทางพร้อมฐาน</t>
  </si>
  <si>
    <t xml:space="preserve"> - ค่าทดสอบชั้นดิน BORING LOG TEST</t>
  </si>
  <si>
    <t>เงินล่วงหน้า                0 %</t>
  </si>
  <si>
    <t>แบบเลขที่  พก. 69002</t>
  </si>
  <si>
    <t xml:space="preserve"> - ปีกนก ค.ส.ล. </t>
  </si>
  <si>
    <t xml:space="preserve"> - ทาสีกันสนิม</t>
  </si>
  <si>
    <t xml:space="preserve"> - ผนังบุกระเบื้องแกรนิตโต้ ขนาด 60 x 60 ซม.</t>
  </si>
  <si>
    <t xml:space="preserve"> - ผนังบุกระเบื้องแกรนิตโต้ ขนาด 60 x 60 ซม. </t>
  </si>
  <si>
    <t xml:space="preserve">  -ฝ้าเพดานยิบซั่มบอร์ด หนา 9 มม. ชนิดกันชื้น รอยต่อฉาบเรียบ</t>
  </si>
  <si>
    <t xml:space="preserve"> - ค่าแรงรื้อถอน โครงเคร่าเหล็ก จำนวน 840 ตร.ม. @ 10.00 บาท/ตร.ม.</t>
  </si>
  <si>
    <t xml:space="preserve"> - ค่าแรงรื้อถอน Metal Sheet จำนวน 840 ตร.ม. @ 10.00 บาท/ตร.ม.</t>
  </si>
  <si>
    <t xml:space="preserve">งานรั้วเหล็กรีดลอน (Metal Sheet)  กว้าง 0.76 ม. หนาไม่น้อยกว่า 0.35 มม. ความยาว 140.00 ม. สูง 6.00 ม. </t>
  </si>
  <si>
    <t>โครงสร้างเหล็กกล่อง ความยาว 140.00 ม. ความสูง 6.00 ม. พร้อมฐานราก ค.ส.ล. แบบมีเสาเข็ม คิด 80%</t>
  </si>
  <si>
    <t xml:space="preserve"> - ราคาค่าวัสดุงานฐานราก ค.ส.ล. โครงเคร่าเหล็กกล่อง พร้อมงานรั้วเหล็กรีดลอน (Metal Sheet) 2,327 x 0.80 = 1,861.60 บาท/ม.</t>
  </si>
  <si>
    <t xml:space="preserve"> - ค่าแรงงานฐานราก งานติดตั้งโครงเคร่าเหล็ก และงานติดตั้งแผ่น Metal Sheet = 876 บาท/ม.</t>
  </si>
  <si>
    <t xml:space="preserve"> - ค่าแรงรื้อถอน ฐานราก ค.ส.ล. จำนวน 6.08 ลบ.ม. @ 615.00 บาท/ลบ.ม.</t>
  </si>
  <si>
    <t xml:space="preserve"> - งานรื้อถอนโครงหลังคาเหล็ก</t>
  </si>
  <si>
    <t xml:space="preserve"> - งานรื้อถอนวัสดุมุงหลังคากระเบื้องลอนคู่</t>
  </si>
  <si>
    <t xml:space="preserve"> - งานรื้อถอนฝ้ายิบซั่มบอร์ดฉาบเรียบ</t>
  </si>
  <si>
    <t xml:space="preserve"> - งานรื้อถอนพื้นปูกระเบื้อง</t>
  </si>
  <si>
    <t xml:space="preserve"> - งานรื้อถอนชุดประตูอลูมิเนียมพร้อมกระจก</t>
  </si>
  <si>
    <t xml:space="preserve"> - งานรื้อถอนชุดหน้าต่างอลูมิเนียมพร้อมกระจก</t>
  </si>
  <si>
    <t xml:space="preserve"> - งานรื้อถอนสุขภัณฑ์ (โถส้วม,อ่างล้างหน้า)</t>
  </si>
  <si>
    <t xml:space="preserve"> - ตู้ไฟฟ้าควบคุม</t>
  </si>
  <si>
    <t xml:space="preserve"> - งานรื้อถอนดวงโคมดาวไลน์พร้อมสายไฟ</t>
  </si>
  <si>
    <t xml:space="preserve"> - งานรื้อถอนดวงโคมฟลูออเรสเซนต์พร้อมสายไฟ</t>
  </si>
  <si>
    <t xml:space="preserve"> - งานรื้อถอนดวงโคมฟลูออเรสเซนต์กล่องเหล็กเปลือยพร้อมสายไฟ</t>
  </si>
  <si>
    <t>งานระบบต่างๆ ( รื้อกอง )</t>
  </si>
  <si>
    <t>งานรื้อถอนโรงจอดรถ 1</t>
  </si>
  <si>
    <t>งานรื้อถอนโรงจอดรถ 2</t>
  </si>
  <si>
    <t xml:space="preserve"> - งานรื้อถอนฐานราก ค.ส.ล. </t>
  </si>
  <si>
    <t xml:space="preserve"> - งานรื้อถอนวัสดุมุงหลังคา Metal Sheet</t>
  </si>
  <si>
    <t xml:space="preserve"> - งานรื้อถอนฐานราก ค.ส.ล.</t>
  </si>
  <si>
    <t xml:space="preserve"> - งานรื้อถอนโครงสร้าง ค.ส.ล. ( เสา,คาน )</t>
  </si>
  <si>
    <t xml:space="preserve"> - งานรื้อถอนพื้น ค.ส.ล. </t>
  </si>
  <si>
    <t xml:space="preserve"> - งานรื้อถอนประตูพร้อมวงกบ 1 บาน (บานเปิดเดี่ยว)</t>
  </si>
  <si>
    <t xml:space="preserve"> - งานรื้อถอนประตูพร้อมวงกบ 2 บาน (บานเปิดคู่) </t>
  </si>
  <si>
    <t xml:space="preserve"> - งานรื้อถอนหน้าต่างพร้อมวงกบ 2 ช่อง (บานเปิดคู่)</t>
  </si>
  <si>
    <t xml:space="preserve"> - งานรื้อถอนหน้าต่างพร้อมวงกบ 4 ช่อง (บานเปิดคู่)</t>
  </si>
  <si>
    <t xml:space="preserve"> - งานรื้อถอนช่องแสงเกล็ดกระจก</t>
  </si>
  <si>
    <t xml:space="preserve"> - งานรื้อถอนฝ้ายิบซัมบอร์ด โครงคร่าว ที - บาร์ </t>
  </si>
  <si>
    <t>5</t>
  </si>
  <si>
    <t>งานรื้อถอนห้องเก็บของส่วนต่อเติมด้านข้าง</t>
  </si>
  <si>
    <t xml:space="preserve"> - งานรื้อถอนดวงโคมซาลาเปาพร้อมสายไฟ</t>
  </si>
  <si>
    <t xml:space="preserve"> - งานรื้อถอนหน้าต่างพร้อมวงกบ 2 ช่อง (ช่องแสงติดตาย)</t>
  </si>
  <si>
    <t xml:space="preserve"> - งานรื้อถอนประตูพร้อมวงกบ 1 บาน (บานเปิดเดี่ยว) </t>
  </si>
  <si>
    <t xml:space="preserve"> - ท่อระบายน้ำเสีย ซิเมนต์ใยหิน Dia. 8" (200 mm)</t>
  </si>
  <si>
    <t xml:space="preserve"> - บ่อพัก คสล. สำเร็จรูป ขนาด 50x50 ซม. พร้อมฝาปิด</t>
  </si>
  <si>
    <t xml:space="preserve">  -ลูกตั้ง+ลูกนอนผิวปูกระเบื้องแกรนิตโต้ ขนาด 24"x24" (รวมปูนทราย)</t>
  </si>
  <si>
    <t xml:space="preserve">  -ชานพักผิวปูกระเบื้องแกรนิตโต้ ขนาด 24"x24" (รวมปูนทราย)</t>
  </si>
  <si>
    <t xml:space="preserve"> - คอนกรีต รูปทรงกระบอก  210 กก/ตร.ซม</t>
  </si>
  <si>
    <t>เหมา</t>
  </si>
  <si>
    <t xml:space="preserve"> - งานตัดแต่งต้นโพธิ์</t>
  </si>
  <si>
    <t xml:space="preserve"> - ค่าแรงติดตั้งโครงเคร่าเหล็กและตาข่ายกันฝุ่น Mesh Sheet พื้นที่ 1,094.50 ตร.ม. @ 72.00 บาทคิด 100%</t>
  </si>
  <si>
    <t xml:space="preserve"> - ค่าแรงรื้อถอนโครงเคร่าเหล็ก จำนวน 1,094.50 ตร.ม @ 10.00 บาท/ตร.ม.คิด 100%</t>
  </si>
  <si>
    <t xml:space="preserve"> - ค่าแรงรื้อถอนตาข่ายกันฝุ่น mesh Sheet จำนวน 1,094.50 ตร.ม @ 10.00 บาท/ตร.ม.คิด 100%</t>
  </si>
  <si>
    <t>ประมาณราคาเมื่อวันที่     21  เมษายน 2569</t>
  </si>
  <si>
    <t>..............................................................ประธานกรรมการ</t>
  </si>
  <si>
    <t>( นายไพศาล เพชรอักษร )</t>
  </si>
  <si>
    <t>..............................................................กรรมการ</t>
  </si>
  <si>
    <t>( นายปราโมทย์ อุ่ยเจริญศักดิ์ )</t>
  </si>
  <si>
    <t>( นางสาวธนิยา รตนะมโน )</t>
  </si>
  <si>
    <t>ตารางแสดงการคำนวณหา FACTOR F งานก่อสร้างอาคาร</t>
  </si>
  <si>
    <t>ตามหนังสือ ที่ กค. 0433.2/ ว 499 ลงวันที่ 28 สิงหาคม 2566</t>
  </si>
  <si>
    <t>งานก่อสร้าง :</t>
  </si>
  <si>
    <t>สถานที่ก่อสร้าง :</t>
  </si>
  <si>
    <t>หน่วยงาน :</t>
  </si>
  <si>
    <t>เงื่อนไข</t>
  </si>
  <si>
    <t>ค่าประกันผลงาน หัก</t>
  </si>
  <si>
    <t>สูตรคำนวณหาค่า FACTOR F</t>
  </si>
  <si>
    <t>สูตรคำนวณหา FACTOR F    =</t>
  </si>
  <si>
    <t>D - {</t>
  </si>
  <si>
    <t>( (D-E) X (A-B) )</t>
  </si>
  <si>
    <t>}</t>
  </si>
  <si>
    <t>( C - B )</t>
  </si>
  <si>
    <t>เมื่อ</t>
  </si>
  <si>
    <t>A = ค่าวัสดุและค่าแรงงานต้นทุน</t>
  </si>
  <si>
    <t>=</t>
  </si>
  <si>
    <t>B = ค่างานตัวต่ำกว่าต้นทุน</t>
  </si>
  <si>
    <t>C = ค่างานตัวสูงกว่าต้นทุน</t>
  </si>
  <si>
    <t>D = Factor F ของค่างานตัวต่ำกว่าต้นทุน</t>
  </si>
  <si>
    <t>E = Factor F ของค่างานตัวสูงกว่าต้นทุน</t>
  </si>
  <si>
    <t>แทนค่าสูตร Factor F =</t>
  </si>
  <si>
    <t>D</t>
  </si>
  <si>
    <t>ลบ</t>
  </si>
  <si>
    <t>D-E</t>
  </si>
  <si>
    <t>คูณ</t>
  </si>
  <si>
    <t>A-B</t>
  </si>
  <si>
    <t>หาร</t>
  </si>
  <si>
    <t>C-B</t>
  </si>
  <si>
    <t>ค่าแฟคเตอร์ที่นำไปใช้</t>
  </si>
  <si>
    <t>ก่อสร้างอาคารสำนักงานสิ่งประกอบและรื้อถอน จำนวน 1 แห่ง</t>
  </si>
  <si>
    <t>ออกแบบแปลนและรายการ กลุ่มออกแบบสภาพแวดล้อมที่เอื้อต่อคนพิการ กสส. พก.</t>
  </si>
  <si>
    <t xml:space="preserve"> - สายล่อฟ้า พร้อมอุปกรณ์ครบชุด</t>
  </si>
  <si>
    <t>งานระบบปรับอากาศและระบายอากาศ ชั้น 2</t>
  </si>
  <si>
    <t>15.2.1</t>
  </si>
  <si>
    <t xml:space="preserve"> - MINI CONDENSATE DARIN PUMP</t>
  </si>
  <si>
    <t>รวมเงิน 15.2.1</t>
  </si>
  <si>
    <t>15.2.2</t>
  </si>
  <si>
    <t>รวมเงิน 15.2.2</t>
  </si>
  <si>
    <t>รวมเป็นเงิน 15.2</t>
  </si>
  <si>
    <t>งานระบบปรับอากาศและระบายอากาศ ชั้น 3</t>
  </si>
  <si>
    <t>15.3.1</t>
  </si>
  <si>
    <t>รวมเงิน 15.3.1</t>
  </si>
  <si>
    <t>15.3.2</t>
  </si>
  <si>
    <t>รวมเงิน 15.3.2</t>
  </si>
  <si>
    <t>รวมเป็นเงิน 15.3</t>
  </si>
  <si>
    <t xml:space="preserve">  - เต้ารับคู่ มีม่านนิรภัย พร้อมสายดิน หน้ากากชนิดพลาสติกทนความร้อน พร้อมฝาครอบกันน้้า</t>
  </si>
  <si>
    <t>งานระบบป้องกันฟ้าผ่าและการต่อลงดิน</t>
  </si>
  <si>
    <t>16.5.1</t>
  </si>
  <si>
    <t>ระบบป้องกันฟ้าผ่า</t>
  </si>
  <si>
    <t>ระบบป้องกันฟ้าผ่า (RISER)</t>
  </si>
  <si>
    <t xml:space="preserve">  - สาย BARE COPPER  ขนาด 50 ตร.มม</t>
  </si>
  <si>
    <t xml:space="preserve">  - ท่อ PVC ประเภท 1 ขนาด Dia. 1" (25mm.)</t>
  </si>
  <si>
    <t>ระบบป้องกันฟ้าผ่า ชั้นที่ 1</t>
  </si>
  <si>
    <t xml:space="preserve">  - หลักสายดินชนิดหุ้มด้วยทองแดง ขนาด 5/8" ยาว 2.4 ม x 3 แท่ง พร้อมชุดหลอมละลาย</t>
  </si>
  <si>
    <t xml:space="preserve">  - จุดทดสอบ Aluminium (GROUND TEST BOX)</t>
  </si>
  <si>
    <t>ระบบป้องกันฟ้าผ่า ชั้นหลังคา</t>
  </si>
  <si>
    <t xml:space="preserve">  - เสาล่อฟ้า พร้อมหัวเสาล่อฟ้า และฐานเสาล่อฟ้า ขนาดเส้นผ่านศูนย์กลาง 5/8" ยาว 1.2 ม.(ALUMINIUM)</t>
  </si>
  <si>
    <t xml:space="preserve">  - ALUMINIUM TAPE ขนาด 25x3 มม.</t>
  </si>
  <si>
    <t xml:space="preserve">  - TAPE SUPPORT</t>
  </si>
  <si>
    <t>16.5.2</t>
  </si>
  <si>
    <t>ระบบการต่อลงดิน</t>
  </si>
  <si>
    <t>สายดินระบบไฟฟ้ากำลัง</t>
  </si>
  <si>
    <t xml:space="preserve">  - สาย IEC 01 ขนาด 35 ตร.มม.</t>
  </si>
  <si>
    <t xml:space="preserve">  - สาย BARE COPPER ขนาด 35 ตร.มม</t>
  </si>
  <si>
    <t>รวมเงิน 16.5</t>
  </si>
  <si>
    <t xml:space="preserve">งานโคมไฟแสงสว่างฉุกเฉิน ป้ายบอกทางหนีไฟ และอุปกรณ์ </t>
  </si>
  <si>
    <t>16.7.1</t>
  </si>
  <si>
    <t>งานโคมไฟแสงสว่างฉุกเฉิน ป้ายบอกทางหนีไฟ และอุปกรณ์  ชั้นที่ 1</t>
  </si>
  <si>
    <t xml:space="preserve">  - โคมไฟแสงสว่างฉุกเฉิน LED 2x9W. พร้อม BATTERY สำรองไฟไม่น้อยกว่า 2 ชั่วโมง</t>
  </si>
  <si>
    <t xml:space="preserve">  - ป้ายบอกทางหนีไฟ แบบ 2 หน้า LED 10W พร้อม BATTERY สำรองไฟไม่น้อยกว่า 2 ชั่วโมง</t>
  </si>
  <si>
    <t xml:space="preserve">  - เต้ารับเดี่ยว มีม่านนิรภัย พร้อมสายดิน หน้ากากชนิดพลาสติกทนความร้อน </t>
  </si>
  <si>
    <t>16.7.2</t>
  </si>
  <si>
    <t>งานโคมไฟแสงสว่างฉุกเฉิน ป้ายบอกทางหนีไฟ และอุปกรณ์  ชั้นที่ 2</t>
  </si>
  <si>
    <t>16.7.3</t>
  </si>
  <si>
    <t>งานโคมไฟแสงสว่างฉุกเฉิน ป้ายบอกทางหนีไฟ และอุปกรณ์  ชั้นที่ 3</t>
  </si>
  <si>
    <t xml:space="preserve"> - โคมไฟแสงสว่างฉุกเฉิน LED 2x9W. พร้อม BATTERY สำรองไฟไม่น้อยกว่า 2 ชั่วโมง</t>
  </si>
  <si>
    <t xml:space="preserve"> - ป้ายบอกทางหนีไฟ แบบ 1 หน้า LED 10W พร้อม BATTERY สำรองไฟไม่น้อยกว่า 2 ชั่วโมง</t>
  </si>
  <si>
    <t xml:space="preserve"> - เต้ารับเดี่ยว มีม่านนิรภัย พร้อมสายดิน หน้ากากชนิดพลาสติกทนความร้อน </t>
  </si>
  <si>
    <t xml:space="preserve"> - สาย IEC 01 ขนาด 2.5 ตร.มม.</t>
  </si>
  <si>
    <t>รวมเงิน 16.7</t>
  </si>
  <si>
    <t xml:space="preserve">งานระบบแจ้งเหตุเพลิงไหม้ </t>
  </si>
  <si>
    <t>16.8.1</t>
  </si>
  <si>
    <t>งานระบบแจ้งเหตุเพลิงไหม้  (Main Riser)</t>
  </si>
  <si>
    <t>FIRE  ALARM  CONTROL 5 ZONE</t>
  </si>
  <si>
    <t>TESTING AND COMMISSIONING</t>
  </si>
  <si>
    <t>CABLE</t>
  </si>
  <si>
    <t xml:space="preserve">  - สาย IEC 01 ขนาด 1.5 ตร.มม.</t>
  </si>
  <si>
    <t xml:space="preserve">  - สาย FRC ขนาด 2.5 ตร.มม.</t>
  </si>
  <si>
    <t>ท่อและรางเดินสายไฟ</t>
  </si>
  <si>
    <t xml:space="preserve">  - ท่อ IMC ขนาด Dia. 3/4" (20mm.)</t>
  </si>
  <si>
    <t xml:space="preserve">  - ท่อ IMC ขนาด Dia. 1" (25mm.)</t>
  </si>
  <si>
    <t>16.8.2</t>
  </si>
  <si>
    <t>งานระบบแจ้งเหตุเพลิงไหม้  ชั้นที่ 1</t>
  </si>
  <si>
    <t>VOICE TONE ALARM LOUDSPEAKER WITH STROBE LIGHT</t>
  </si>
  <si>
    <t>MANUAL  STATION</t>
  </si>
  <si>
    <t>SMOKE  DETECTOR</t>
  </si>
  <si>
    <t>HEAT  DETECTOR</t>
  </si>
  <si>
    <t>สายนำสัญญาณ</t>
  </si>
  <si>
    <t>ท่อร้อยสายไฟ</t>
  </si>
  <si>
    <t>16.8.3</t>
  </si>
  <si>
    <t>งานระบบแจ้งเหตุเพลิงไหม้  ชั้นที่ 2</t>
  </si>
  <si>
    <t>16.8.4</t>
  </si>
  <si>
    <t>งานระบบแจ้งเหตุเพลิงไหม้  ชั้นที่ 3</t>
  </si>
  <si>
    <t>รวมเงิน 16.8</t>
  </si>
  <si>
    <t xml:space="preserve">ระบบโทรทัศน์วงจรปิด </t>
  </si>
  <si>
    <t>16.9.1</t>
  </si>
  <si>
    <t>CCTV EQUIPMENT</t>
  </si>
  <si>
    <t xml:space="preserve"> - CCTV RACK 19" WALL MOUNT 12U พร้อมอุปกรณ์</t>
  </si>
  <si>
    <t xml:space="preserve">     19” TEMPERED GLASS-WAVE RACK 12U</t>
  </si>
  <si>
    <t xml:space="preserve">     PDU 6 TIS OUTLET (Lighting SW w/Guard + Protection 16A)</t>
  </si>
  <si>
    <t xml:space="preserve">     FAN 2x4” HEAVY DUTY FAN</t>
  </si>
  <si>
    <t xml:space="preserve">     CAT 6 PATCH PANEL 24 PORT (1U)</t>
  </si>
  <si>
    <t xml:space="preserve">     CAT 6 RJ45-RJ45 Patch Cord, LSZH 2 M.</t>
  </si>
  <si>
    <t xml:space="preserve">     CABLE MANAGEMENT PANEL WITH COVER (BLACK)</t>
  </si>
  <si>
    <t xml:space="preserve"> - Testing And Commissioning</t>
  </si>
  <si>
    <t>ระบบโทรทัศน์วงจรปิด (Main Riser)</t>
  </si>
  <si>
    <t>ท่อร้อยสายและรางร้อยสาย</t>
  </si>
  <si>
    <t>16.9.2</t>
  </si>
  <si>
    <t>ระบบโทรทัศน์วงจรปิด ชั้นที่ 1</t>
  </si>
  <si>
    <t xml:space="preserve">  - UTP Cat.6  </t>
  </si>
  <si>
    <t>ท่อร้อยสายไฟฟ้าชนิด (EMT Conduit)</t>
  </si>
  <si>
    <t>16.9.3</t>
  </si>
  <si>
    <t>ระบบโทรทัศน์วงจรปิด ชั้นที่ 2</t>
  </si>
  <si>
    <t>16.9.4</t>
  </si>
  <si>
    <t>ระบบโทรทัศน์วงจรปิด ชั้นที่ 3</t>
  </si>
  <si>
    <t>รวมเงิน 16.9</t>
  </si>
  <si>
    <t>งานระบบเครือข่ายคอมพิวเตอร์ (LOCAL AREA NETWORK)</t>
  </si>
  <si>
    <t>16.10.1</t>
  </si>
  <si>
    <t>งานระบบเครือข่ายคอมพิวเตอร์ (Main)</t>
  </si>
  <si>
    <t xml:space="preserve"> - MDR : DATA RACK 19" WALL MOUNT 12U พร้อมอุปกรณ์</t>
  </si>
  <si>
    <t xml:space="preserve"> - DR1 : DATA RACK 19" WALL MOUNT 9U พร้อมอุปกรณ์</t>
  </si>
  <si>
    <t xml:space="preserve">     19” TEMPERED GLASS-WAVE RACK 9U</t>
  </si>
  <si>
    <t xml:space="preserve">  - ท่อ IMC ขนาด Dia. 1/2" (15mm.)</t>
  </si>
  <si>
    <t xml:space="preserve">  - ท่อ HDPE ขนาด Dia. 1" (O.D.Sizing 32mm.)</t>
  </si>
  <si>
    <t>16.10.2</t>
  </si>
  <si>
    <t>งานระบบเครือข่ายคอมพิวเตอร์ ชั้นที่ 1</t>
  </si>
  <si>
    <t xml:space="preserve"> COMPUTER OUTLET</t>
  </si>
  <si>
    <t>16.10.3</t>
  </si>
  <si>
    <t>งานระบบเครือข่ายคอมพิวเตอร์ ชั้นที่ 2</t>
  </si>
  <si>
    <t>16.10.4</t>
  </si>
  <si>
    <t>งานระบบเครือข่ายคอมพิวเตอร์ ชั้นที่ 3</t>
  </si>
  <si>
    <t>รวมเงิน 16.10</t>
  </si>
  <si>
    <t>เครื่องปรับอากาศแบบแยกส่วน (SPLIT Type)ชนิด INVERTER</t>
  </si>
  <si>
    <t>งานระบบปรับอากาศ ชั้น 2</t>
  </si>
  <si>
    <t>งานระบบปรับอากาศ ชั้น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</si>
</sst>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&quot;$&quot;#,##0.00_);\(&quot;$&quot;#,##0.00\)"/>
    <numFmt numFmtId="189" formatCode="&quot;$&quot;#,##0.00_);[Red]\(&quot;$&quot;#,##0.00\)"/>
    <numFmt numFmtId="190" formatCode="_(&quot;$&quot;* #,##0_);_(&quot;$&quot;* \(#,##0\);_(&quot;$&quot;* &quot;-&quot;_);_(@_)"/>
    <numFmt numFmtId="191" formatCode="_-* #,##0.0000_-;\-* #,##0.0000_-;_-* &quot;-&quot;??_-;_-@_-"/>
    <numFmt numFmtId="192" formatCode="_(* #,##0.0_);_(* \(#,##0.0\);_(* &quot;-&quot;??_);_(@_)"/>
    <numFmt numFmtId="193" formatCode="_(* #,##0_);_(* \(#,##0\);_(* &quot;-&quot;??_);_(@_)"/>
    <numFmt numFmtId="194" formatCode="_-* #,##0.00_-;\-* #,##0.00_-;_-* \-??_-;_-@_-"/>
    <numFmt numFmtId="195" formatCode="_-* #,##0.0000_-;\-* #,##0.0000_-;_-* &quot;-&quot;????_-;_-@_-"/>
    <numFmt numFmtId="196" formatCode="0.0000"/>
    <numFmt numFmtId="197" formatCode="_-* #,##0.00000_-;\-* #,##0.00000_-;_-* &quot;-&quot;??_-;_-@_-"/>
    <numFmt numFmtId="198" formatCode="&quot;&lt;  &quot;General"/>
    <numFmt numFmtId="199" formatCode="0.0%"/>
    <numFmt numFmtId="200" formatCode="\t&quot;$&quot;#,##0.00_);[Red]\(\t&quot;$&quot;#,##0.00\)"/>
    <numFmt numFmtId="201" formatCode="0.0"/>
    <numFmt numFmtId="202" formatCode="\$#,##0;\(\$#,##0\)"/>
    <numFmt numFmtId="203" formatCode="#,##0;\(#,##0\)"/>
    <numFmt numFmtId="204" formatCode="\t#,##0_);[Red]\(\t#,##0\)"/>
    <numFmt numFmtId="205" formatCode="\$#,##0.00;\(\$#,##0.00\)"/>
    <numFmt numFmtId="206" formatCode="0.00_)"/>
    <numFmt numFmtId="207" formatCode="_ * #,##0_ ;_ * \-#,##0_ ;_ * &quot;-&quot;_ ;_ @_ "/>
    <numFmt numFmtId="208" formatCode="&quot;฿&quot;#,##0.00"/>
    <numFmt numFmtId="209" formatCode="_ * #,##0.00_ ;_ * \-#,##0.00_ ;_ * &quot;-&quot;??_ ;_ @_ "/>
    <numFmt numFmtId="210" formatCode="_ &quot;\&quot;* #,##0_ ;_ &quot;\&quot;* \-#,##0_ ;_ &quot;\&quot;* &quot;-&quot;_ ;_ @_ "/>
    <numFmt numFmtId="211" formatCode="_ &quot;\&quot;* #,##0.00_ ;_ &quot;\&quot;* \-#,##0.00_ ;_ &quot;\&quot;* &quot;-&quot;??_ ;_ @_ "/>
    <numFmt numFmtId="212" formatCode="&quot;&gt;  &quot;General"/>
    <numFmt numFmtId="213" formatCode="_(* #,##0.0000_);_(* \(#,##0.0000\);_(* &quot;-&quot;????_);_(@_)"/>
    <numFmt numFmtId="214" formatCode="_-* #,##0.0_-;\-* #,##0.0_-;_-* &quot;-&quot;??_-;_-@_-"/>
    <numFmt numFmtId="215" formatCode="_-* #,##0_-;\-* #,##0_-;_-* &quot;-&quot;??_-;_-@_-"/>
    <numFmt numFmtId="216" formatCode="_(* #,##0.0000_);_(* \(#,##0.0000\);_(* &quot;-&quot;??_);_(@_)"/>
    <numFmt numFmtId="217" formatCode="_(* #,##0.00_);_(* \(#,##0.00\);_(* \-??_);_(@_)"/>
    <numFmt numFmtId="218" formatCode="_(* #,##0.000000_);_(* \(#,##0.000000\);_(* &quot;-&quot;??_);_(@_)"/>
  </numFmts>
  <fonts count="9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AngsanaUPC"/>
      <family val="1"/>
    </font>
    <font>
      <sz val="14"/>
      <name val="TH SarabunPSK"/>
      <family val="2"/>
    </font>
    <font>
      <sz val="14"/>
      <color theme="1"/>
      <name val="TH SarabunPSK"/>
      <family val="2"/>
    </font>
    <font>
      <sz val="14"/>
      <color theme="1"/>
      <name val="TH SarabunPSK"/>
      <family val="2"/>
      <charset val="222"/>
    </font>
    <font>
      <sz val="14"/>
      <name val="Cordia New"/>
      <family val="2"/>
    </font>
    <font>
      <sz val="14"/>
      <name val="Angsana New"/>
      <family val="1"/>
    </font>
    <font>
      <sz val="16"/>
      <name val="TH SarabunPSK"/>
      <family val="2"/>
    </font>
    <font>
      <sz val="14"/>
      <name val="AngsanaUPC"/>
      <family val="1"/>
      <charset val="222"/>
    </font>
    <font>
      <sz val="16"/>
      <color indexed="8"/>
      <name val="TH SarabunPSK"/>
      <family val="2"/>
      <charset val="222"/>
    </font>
    <font>
      <sz val="10"/>
      <name val="Arial"/>
      <family val="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6"/>
      <name val="AngsanaUPC"/>
      <family val="1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Tahoma"/>
      <family val="2"/>
      <charset val="222"/>
    </font>
    <font>
      <sz val="10"/>
      <name val="Arial"/>
      <family val="2"/>
      <charset val="222"/>
    </font>
    <font>
      <sz val="14"/>
      <color indexed="8"/>
      <name val="TH SarabunPSK"/>
      <family val="2"/>
      <charset val="222"/>
    </font>
    <font>
      <sz val="14"/>
      <color rgb="FF9C0006"/>
      <name val="TH SarabunPSK"/>
      <family val="2"/>
      <charset val="222"/>
    </font>
    <font>
      <sz val="14"/>
      <color rgb="FFFA7D00"/>
      <name val="TH SarabunPSK"/>
      <family val="2"/>
      <charset val="222"/>
    </font>
    <font>
      <sz val="11"/>
      <color indexed="8"/>
      <name val="Tahoma"/>
      <family val="2"/>
    </font>
    <font>
      <sz val="16"/>
      <name val="DilleniaUPC"/>
      <family val="1"/>
      <charset val="222"/>
    </font>
    <font>
      <sz val="10"/>
      <name val="Times New Roman"/>
      <family val="1"/>
    </font>
    <font>
      <sz val="12"/>
      <name val="Arial"/>
      <family val="2"/>
    </font>
    <font>
      <sz val="11"/>
      <color indexed="8"/>
      <name val="Cordia New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2"/>
      <name val="EucrosiaUPC"/>
      <family val="1"/>
      <charset val="222"/>
    </font>
    <font>
      <sz val="12"/>
      <name val="นูลมรผ"/>
      <charset val="222"/>
    </font>
    <font>
      <sz val="11"/>
      <color indexed="8"/>
      <name val="Calibri"/>
      <family val="2"/>
      <charset val="222"/>
    </font>
    <font>
      <b/>
      <sz val="14"/>
      <color rgb="FFFF33CC"/>
      <name val="TH SarabunPSK"/>
      <family val="2"/>
    </font>
    <font>
      <b/>
      <sz val="14"/>
      <color indexed="40"/>
      <name val="TH SarabunPSK"/>
      <family val="2"/>
    </font>
    <font>
      <b/>
      <sz val="14"/>
      <color indexed="9"/>
      <name val="TH SarabunPSK"/>
      <family val="2"/>
    </font>
    <font>
      <b/>
      <u/>
      <sz val="14"/>
      <name val="TH SarabunPSK"/>
      <family val="2"/>
    </font>
    <font>
      <sz val="14"/>
      <color indexed="40"/>
      <name val="TH SarabunPSK"/>
      <family val="2"/>
    </font>
    <font>
      <sz val="14"/>
      <color indexed="9"/>
      <name val="TH SarabunPSK"/>
      <family val="2"/>
    </font>
    <font>
      <b/>
      <sz val="14"/>
      <name val="TH SarabunPSK"/>
      <family val="2"/>
    </font>
    <font>
      <b/>
      <sz val="14"/>
      <color rgb="FF0000CC"/>
      <name val="TH SarabunPSK"/>
      <family val="2"/>
    </font>
    <font>
      <sz val="14"/>
      <color indexed="10"/>
      <name val="TH SarabunPSK"/>
      <family val="2"/>
    </font>
    <font>
      <b/>
      <sz val="14"/>
      <color indexed="45"/>
      <name val="TH SarabunPSK"/>
      <family val="2"/>
    </font>
    <font>
      <b/>
      <sz val="14"/>
      <color indexed="10"/>
      <name val="TH SarabunPSK"/>
      <family val="2"/>
    </font>
    <font>
      <sz val="14"/>
      <color indexed="12"/>
      <name val="TH SarabunPSK"/>
      <family val="2"/>
    </font>
    <font>
      <b/>
      <sz val="14"/>
      <color indexed="12"/>
      <name val="TH SarabunPSK"/>
      <family val="2"/>
    </font>
    <font>
      <b/>
      <sz val="14"/>
      <color indexed="14"/>
      <name val="TH SarabunPSK"/>
      <family val="2"/>
    </font>
    <font>
      <sz val="14"/>
      <color indexed="14"/>
      <name val="TH SarabunPSK"/>
      <family val="2"/>
    </font>
    <font>
      <b/>
      <sz val="14"/>
      <color rgb="FFFF0000"/>
      <name val="TH SarabunPSK"/>
      <family val="2"/>
    </font>
    <font>
      <sz val="14"/>
      <color rgb="FF0000CC"/>
      <name val="TH SarabunPSK"/>
      <family val="2"/>
    </font>
    <font>
      <sz val="14"/>
      <color rgb="FFFF0000"/>
      <name val="TH SarabunPSK"/>
      <family val="2"/>
    </font>
    <font>
      <b/>
      <sz val="16"/>
      <name val="TH SarabunPSK"/>
      <family val="2"/>
    </font>
    <font>
      <b/>
      <sz val="16"/>
      <color indexed="12"/>
      <name val="TH SarabunPSK"/>
      <family val="2"/>
    </font>
    <font>
      <b/>
      <sz val="14"/>
      <color theme="1"/>
      <name val="TH SarabunPSK"/>
      <family val="2"/>
    </font>
    <font>
      <b/>
      <sz val="18"/>
      <name val="TH SarabunPSK"/>
      <family val="2"/>
    </font>
    <font>
      <sz val="14"/>
      <color indexed="27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i/>
      <sz val="16"/>
      <name val="TH SarabunPSK"/>
      <family val="2"/>
    </font>
    <font>
      <i/>
      <sz val="16"/>
      <name val="TH SarabunPSK"/>
      <family val="2"/>
    </font>
    <font>
      <b/>
      <sz val="14"/>
      <name val="TH SarabunPSK"/>
      <family val="2"/>
      <charset val="222"/>
    </font>
    <font>
      <sz val="14"/>
      <name val="TH SarabunPSK"/>
      <family val="2"/>
      <charset val="222"/>
    </font>
    <font>
      <b/>
      <sz val="14"/>
      <color theme="0"/>
      <name val="TH SarabunPSK"/>
      <family val="2"/>
      <charset val="222"/>
    </font>
    <font>
      <u/>
      <sz val="14"/>
      <name val="TH SarabunPSK"/>
      <family val="2"/>
    </font>
    <font>
      <sz val="14"/>
      <name val="TH Sarabun New"/>
      <family val="2"/>
      <charset val="222"/>
    </font>
    <font>
      <b/>
      <sz val="16"/>
      <name val="Cordia New"/>
      <family val="2"/>
    </font>
    <font>
      <sz val="16"/>
      <name val="Cordia New"/>
      <family val="2"/>
    </font>
    <font>
      <b/>
      <u/>
      <sz val="16"/>
      <name val="Cordia New"/>
      <family val="2"/>
    </font>
    <font>
      <sz val="15"/>
      <color rgb="FFFF0000"/>
      <name val="TH SarabunPSK"/>
      <family val="2"/>
    </font>
    <font>
      <sz val="16"/>
      <color indexed="17"/>
      <name val="TH SarabunPSK"/>
      <family val="2"/>
    </font>
    <font>
      <i/>
      <sz val="16"/>
      <color indexed="10"/>
      <name val="TH SarabunPSK"/>
      <family val="2"/>
    </font>
    <font>
      <sz val="16"/>
      <color indexed="12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color indexed="8"/>
      <name val="TH SarabunPSK"/>
      <family val="2"/>
    </font>
    <font>
      <sz val="16"/>
      <color theme="0"/>
      <name val="TH SarabunPSK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7CE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2582">
    <xf numFmtId="0" fontId="0" fillId="0" borderId="0"/>
    <xf numFmtId="187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9" fillId="0" borderId="0"/>
    <xf numFmtId="44" fontId="6" fillId="0" borderId="0" applyFont="0" applyFill="0" applyBorder="0" applyAlignment="0" applyProtection="0"/>
    <xf numFmtId="0" fontId="6" fillId="0" borderId="0"/>
    <xf numFmtId="43" fontId="5" fillId="0" borderId="0" applyFont="0" applyFill="0" applyBorder="0" applyAlignment="0" applyProtection="0"/>
    <xf numFmtId="0" fontId="5" fillId="0" borderId="0"/>
    <xf numFmtId="0" fontId="10" fillId="0" borderId="0" applyAlignment="0"/>
    <xf numFmtId="43" fontId="11" fillId="0" borderId="0" applyFont="0" applyFill="0" applyBorder="0" applyAlignment="0" applyProtection="0"/>
    <xf numFmtId="0" fontId="11" fillId="0" borderId="0"/>
    <xf numFmtId="0" fontId="12" fillId="0" borderId="0"/>
    <xf numFmtId="199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200" fontId="2" fillId="0" borderId="0" applyFont="0" applyFill="0" applyBorder="0" applyAlignment="0" applyProtection="0"/>
    <xf numFmtId="0" fontId="12" fillId="0" borderId="0"/>
    <xf numFmtId="0" fontId="13" fillId="0" borderId="0"/>
    <xf numFmtId="0" fontId="10" fillId="0" borderId="0" applyAlignment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6" borderId="0" applyNumberFormat="0" applyBorder="0" applyAlignment="0" applyProtection="0"/>
    <xf numFmtId="0" fontId="15" fillId="10" borderId="0" applyNumberFormat="0" applyBorder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189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0" borderId="29" applyNumberFormat="0" applyFill="0" applyAlignment="0" applyProtection="0"/>
    <xf numFmtId="0" fontId="22" fillId="0" borderId="30" applyNumberFormat="0" applyFill="0" applyAlignment="0" applyProtection="0"/>
    <xf numFmtId="0" fontId="23" fillId="0" borderId="31" applyNumberFormat="0" applyFill="0" applyAlignment="0" applyProtection="0"/>
    <xf numFmtId="0" fontId="23" fillId="0" borderId="0" applyNumberFormat="0" applyFill="0" applyBorder="0" applyAlignment="0" applyProtection="0"/>
    <xf numFmtId="0" fontId="24" fillId="14" borderId="27" applyNumberFormat="0" applyAlignment="0" applyProtection="0"/>
    <xf numFmtId="0" fontId="25" fillId="0" borderId="32" applyNumberFormat="0" applyFill="0" applyAlignment="0" applyProtection="0"/>
    <xf numFmtId="0" fontId="26" fillId="7" borderId="0" applyNumberFormat="0" applyBorder="0" applyAlignment="0" applyProtection="0"/>
    <xf numFmtId="0" fontId="6" fillId="0" borderId="0"/>
    <xf numFmtId="0" fontId="18" fillId="0" borderId="0"/>
    <xf numFmtId="0" fontId="2" fillId="0" borderId="0"/>
    <xf numFmtId="0" fontId="2" fillId="0" borderId="0"/>
    <xf numFmtId="0" fontId="6" fillId="0" borderId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8" fillId="0" borderId="0" applyNumberFormat="0" applyFill="0" applyBorder="0" applyAlignment="0" applyProtection="0"/>
    <xf numFmtId="0" fontId="29" fillId="0" borderId="35" applyNumberFormat="0" applyFill="0" applyAlignment="0" applyProtection="0"/>
    <xf numFmtId="0" fontId="30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9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0" fontId="31" fillId="0" borderId="0"/>
    <xf numFmtId="197" fontId="9" fillId="0" borderId="0" applyFont="0" applyFill="0" applyBorder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28" borderId="33" applyNumberFormat="0" applyFont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0" fontId="2" fillId="0" borderId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43" fontId="1" fillId="0" borderId="0" applyFont="0" applyFill="0" applyBorder="0" applyAlignment="0" applyProtection="0"/>
    <xf numFmtId="0" fontId="1" fillId="0" borderId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" fillId="0" borderId="0"/>
    <xf numFmtId="0" fontId="6" fillId="28" borderId="33" applyNumberFormat="0" applyFont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2" fillId="0" borderId="0"/>
    <xf numFmtId="198" fontId="9" fillId="0" borderId="0" applyFont="0" applyFill="0" applyBorder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194" fontId="2" fillId="0" borderId="0" applyFont="0" applyFill="0" applyBorder="0" applyAlignment="0" applyProtection="0"/>
    <xf numFmtId="193" fontId="6" fillId="0" borderId="0" applyFill="0" applyBorder="0" applyAlignment="0" applyProtection="0"/>
    <xf numFmtId="0" fontId="2" fillId="0" borderId="0"/>
    <xf numFmtId="0" fontId="34" fillId="0" borderId="25" applyNumberFormat="0" applyFill="0" applyAlignment="0" applyProtection="0"/>
    <xf numFmtId="0" fontId="11" fillId="0" borderId="0"/>
    <xf numFmtId="43" fontId="13" fillId="0" borderId="0" applyFont="0" applyFill="0" applyBorder="0" applyAlignment="0" applyProtection="0"/>
    <xf numFmtId="195" fontId="11" fillId="0" borderId="0" applyFont="0" applyFill="0" applyBorder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43" fontId="32" fillId="0" borderId="0" applyFont="0" applyFill="0" applyBorder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1" fillId="0" borderId="0"/>
    <xf numFmtId="0" fontId="11" fillId="0" borderId="0"/>
    <xf numFmtId="0" fontId="8" fillId="0" borderId="0"/>
    <xf numFmtId="0" fontId="32" fillId="0" borderId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195" fontId="11" fillId="0" borderId="0" applyFont="0" applyFill="0" applyBorder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201" fontId="6" fillId="0" borderId="0" applyFill="0" applyBorder="0" applyAlignment="0" applyProtection="0"/>
    <xf numFmtId="43" fontId="13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9" fillId="0" borderId="0"/>
    <xf numFmtId="0" fontId="2" fillId="0" borderId="0"/>
    <xf numFmtId="0" fontId="32" fillId="0" borderId="0"/>
    <xf numFmtId="196" fontId="31" fillId="0" borderId="0" applyFill="0" applyBorder="0" applyAlignment="0" applyProtection="0"/>
    <xf numFmtId="0" fontId="32" fillId="0" borderId="0"/>
    <xf numFmtId="0" fontId="31" fillId="0" borderId="0"/>
    <xf numFmtId="0" fontId="31" fillId="0" borderId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5" fillId="0" borderId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7" fillId="27" borderId="28" applyNumberFormat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24" fillId="14" borderId="27" applyNumberFormat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29" fillId="0" borderId="35" applyNumberFormat="0" applyFill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7" fillId="27" borderId="28" applyNumberFormat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7" fillId="8" borderId="34" applyNumberFormat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6" fillId="8" borderId="27" applyNumberFormat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7" fillId="27" borderId="28" applyNumberFormat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7" fillId="27" borderId="28" applyNumberFormat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6" fillId="8" borderId="27" applyNumberFormat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7" fillId="27" borderId="28" applyNumberFormat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7" fillId="27" borderId="28" applyNumberFormat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4" fillId="14" borderId="27" applyNumberFormat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6" fillId="28" borderId="33" applyNumberFormat="0" applyFont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6" fillId="28" borderId="33" applyNumberFormat="0" applyFont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7" fillId="27" borderId="28" applyNumberFormat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6" fillId="8" borderId="27" applyNumberFormat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24" fillId="14" borderId="27" applyNumberFormat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7" fillId="27" borderId="28" applyNumberFormat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4" fillId="14" borderId="27" applyNumberFormat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24" fillId="14" borderId="27" applyNumberFormat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24" fillId="14" borderId="27" applyNumberFormat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43" fontId="5" fillId="0" borderId="0" applyFont="0" applyFill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6" fillId="8" borderId="27" applyNumberFormat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24" fillId="14" borderId="27" applyNumberFormat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8" borderId="27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7" fillId="27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2" fillId="0" borderId="30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16" fillId="8" borderId="2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5" fillId="0" borderId="32" applyNumberFormat="0" applyFill="0" applyAlignment="0" applyProtection="0"/>
    <xf numFmtId="0" fontId="24" fillId="14" borderId="27" applyNumberFormat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27" borderId="28" applyNumberFormat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6" borderId="0" applyNumberFormat="0" applyBorder="0" applyAlignment="0" applyProtection="0"/>
    <xf numFmtId="187" fontId="2" fillId="0" borderId="0" applyFont="0" applyFill="0" applyBorder="0" applyAlignment="0" applyProtection="0"/>
    <xf numFmtId="0" fontId="16" fillId="8" borderId="27" applyNumberFormat="0" applyAlignment="0" applyProtection="0"/>
    <xf numFmtId="0" fontId="13" fillId="0" borderId="0"/>
    <xf numFmtId="0" fontId="13" fillId="0" borderId="0"/>
    <xf numFmtId="0" fontId="13" fillId="0" borderId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7" fillId="27" borderId="28" applyNumberFormat="0" applyAlignment="0" applyProtection="0"/>
    <xf numFmtId="187" fontId="2" fillId="0" borderId="0" applyFont="0" applyFill="0" applyBorder="0" applyAlignment="0" applyProtection="0"/>
    <xf numFmtId="0" fontId="33" fillId="6" borderId="0" applyNumberFormat="0" applyBorder="0" applyAlignment="0" applyProtection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43" fontId="5" fillId="0" borderId="0" applyFont="0" applyFill="0" applyBorder="0" applyAlignment="0" applyProtection="0"/>
    <xf numFmtId="0" fontId="16" fillId="8" borderId="27" applyNumberFormat="0" applyAlignment="0" applyProtection="0"/>
    <xf numFmtId="0" fontId="11" fillId="0" borderId="0"/>
    <xf numFmtId="0" fontId="17" fillId="27" borderId="28" applyNumberFormat="0" applyAlignment="0" applyProtection="0"/>
    <xf numFmtId="187" fontId="2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1" fillId="0" borderId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5" fillId="0" borderId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195" fontId="31" fillId="0" borderId="0" applyFill="0" applyBorder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5" fillId="0" borderId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187" fontId="2" fillId="0" borderId="0" applyFont="0" applyFill="0" applyBorder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43" fontId="11" fillId="0" borderId="0" applyFont="0" applyFill="0" applyBorder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1" fillId="0" borderId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187" fontId="2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195" fontId="31" fillId="0" borderId="0" applyFill="0" applyBorder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3" fillId="6" borderId="0" applyNumberFormat="0" applyBorder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43" fontId="5" fillId="0" borderId="0" applyFont="0" applyFill="0" applyBorder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0" fontId="6" fillId="0" borderId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195" fontId="31" fillId="0" borderId="0" applyFill="0" applyBorder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0" borderId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195" fontId="31" fillId="0" borderId="0" applyFill="0" applyBorder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187" fontId="2" fillId="0" borderId="0" applyFont="0" applyFill="0" applyBorder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0" fontId="33" fillId="6" borderId="0" applyNumberFormat="0" applyBorder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0" borderId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5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0" borderId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5" fillId="0" borderId="0" applyFont="0" applyFill="0" applyBorder="0" applyAlignment="0" applyProtection="0"/>
    <xf numFmtId="0" fontId="11" fillId="0" borderId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0" borderId="0"/>
    <xf numFmtId="0" fontId="11" fillId="0" borderId="0"/>
    <xf numFmtId="0" fontId="6" fillId="0" borderId="0"/>
    <xf numFmtId="0" fontId="11" fillId="0" borderId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2" fillId="0" borderId="0"/>
    <xf numFmtId="0" fontId="16" fillId="8" borderId="27" applyNumberFormat="0" applyAlignment="0" applyProtection="0"/>
    <xf numFmtId="0" fontId="17" fillId="27" borderId="28" applyNumberFormat="0" applyAlignment="0" applyProtection="0"/>
    <xf numFmtId="187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14" borderId="27" applyNumberFormat="0" applyAlignment="0" applyProtection="0"/>
    <xf numFmtId="0" fontId="2" fillId="0" borderId="0"/>
    <xf numFmtId="0" fontId="31" fillId="0" borderId="0"/>
    <xf numFmtId="0" fontId="6" fillId="0" borderId="0"/>
    <xf numFmtId="0" fontId="1" fillId="0" borderId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0" fontId="11" fillId="0" borderId="0"/>
    <xf numFmtId="0" fontId="11" fillId="0" borderId="0"/>
    <xf numFmtId="0" fontId="9" fillId="0" borderId="0"/>
    <xf numFmtId="0" fontId="2" fillId="0" borderId="0"/>
    <xf numFmtId="0" fontId="9" fillId="0" borderId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3" fillId="0" borderId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9" fillId="0" borderId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6" fillId="0" borderId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11" fillId="0" borderId="0"/>
    <xf numFmtId="0" fontId="11" fillId="0" borderId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2" fillId="0" borderId="0"/>
    <xf numFmtId="0" fontId="9" fillId="0" borderId="0"/>
    <xf numFmtId="0" fontId="34" fillId="0" borderId="25" applyNumberFormat="0" applyFill="0" applyAlignment="0" applyProtection="0"/>
    <xf numFmtId="0" fontId="3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1" fillId="0" borderId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5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18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1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9" fillId="0" borderId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201" fontId="6" fillId="0" borderId="0" applyFill="0" applyBorder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5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201" fontId="6" fillId="0" borderId="0" applyFill="0" applyBorder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5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6" fillId="0" borderId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1" fillId="0" borderId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2" fillId="0" borderId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13" fillId="0" borderId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0" fontId="2" fillId="0" borderId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201" fontId="6" fillId="0" borderId="0" applyFill="0" applyBorder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1" fillId="0" borderId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9" fillId="0" borderId="0"/>
    <xf numFmtId="0" fontId="34" fillId="0" borderId="2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11" fillId="0" borderId="0"/>
    <xf numFmtId="0" fontId="1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9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3" fillId="0" borderId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9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9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1" fillId="0" borderId="0"/>
    <xf numFmtId="43" fontId="5" fillId="0" borderId="0" applyFont="0" applyFill="0" applyBorder="0" applyAlignment="0" applyProtection="0"/>
    <xf numFmtId="0" fontId="2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201" fontId="6" fillId="0" borderId="0" applyFill="0" applyBorder="0" applyAlignment="0" applyProtection="0"/>
    <xf numFmtId="201" fontId="6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195" fontId="31" fillId="0" borderId="0" applyFill="0" applyBorder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9" fillId="0" borderId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9" fillId="0" borderId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6" fillId="0" borderId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3" fillId="6" borderId="0" applyNumberFormat="0" applyBorder="0" applyAlignment="0" applyProtection="0"/>
    <xf numFmtId="187" fontId="2" fillId="0" borderId="0" applyFont="0" applyFill="0" applyBorder="0" applyAlignment="0" applyProtection="0"/>
    <xf numFmtId="195" fontId="31" fillId="0" borderId="0" applyFill="0" applyBorder="0" applyAlignment="0" applyProtection="0"/>
    <xf numFmtId="43" fontId="5" fillId="0" borderId="0" applyFont="0" applyFill="0" applyBorder="0" applyAlignment="0" applyProtection="0"/>
    <xf numFmtId="0" fontId="6" fillId="0" borderId="0"/>
    <xf numFmtId="187" fontId="2" fillId="0" borderId="0" applyFont="0" applyFill="0" applyBorder="0" applyAlignment="0" applyProtection="0"/>
    <xf numFmtId="0" fontId="33" fillId="6" borderId="0" applyNumberFormat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1" fillId="0" borderId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5" fillId="0" borderId="0" applyFont="0" applyFill="0" applyBorder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195" fontId="31" fillId="0" borderId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0" borderId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6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195" fontId="31" fillId="0" borderId="0" applyFill="0" applyBorder="0" applyAlignment="0" applyProtection="0"/>
    <xf numFmtId="43" fontId="5" fillId="0" borderId="0" applyFont="0" applyFill="0" applyBorder="0" applyAlignment="0" applyProtection="0"/>
    <xf numFmtId="0" fontId="6" fillId="0" borderId="0"/>
    <xf numFmtId="187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2" fillId="0" borderId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5" fillId="0" borderId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195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5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6" fillId="0" borderId="0"/>
    <xf numFmtId="0" fontId="11" fillId="0" borderId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6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3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9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5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198" fontId="9" fillId="0" borderId="0" applyFont="0" applyFill="0" applyBorder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1" fillId="0" borderId="0" applyFont="0" applyFill="0" applyBorder="0" applyAlignment="0" applyProtection="0"/>
    <xf numFmtId="0" fontId="24" fillId="14" borderId="27" applyNumberFormat="0" applyAlignment="0" applyProtection="0"/>
    <xf numFmtId="0" fontId="1" fillId="0" borderId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187" fontId="11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198" fontId="9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1" fillId="0" borderId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9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1" fillId="0" borderId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9" fillId="0" borderId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43" fontId="11" fillId="0" borderId="0" applyFont="0" applyFill="0" applyBorder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1" fillId="0" borderId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1" fillId="0" borderId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3" fillId="6" borderId="0" applyNumberFormat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3" fillId="0" borderId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187" fontId="2" fillId="0" borderId="0" applyFont="0" applyFill="0" applyBorder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3" fillId="0" borderId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187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198" fontId="9" fillId="0" borderId="0" applyFont="0" applyFill="0" applyBorder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187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43" fontId="13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43" fontId="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3" fillId="0" borderId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3" fillId="6" borderId="0" applyNumberFormat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2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43" fontId="1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" fillId="0" borderId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3" fillId="0" borderId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195" fontId="31" fillId="0" borderId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87" fontId="11" fillId="0" borderId="0" applyFont="0" applyFill="0" applyBorder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" fillId="0" borderId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198" fontId="9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198" fontId="9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43" fontId="13" fillId="0" borderId="0" applyFont="0" applyFill="0" applyBorder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6" fillId="28" borderId="33" applyNumberFormat="0" applyFon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6" fillId="8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27" fillId="8" borderId="34" applyNumberFormat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9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2" fillId="0" borderId="0"/>
    <xf numFmtId="195" fontId="9" fillId="0" borderId="0" applyFont="0" applyFill="0" applyBorder="0" applyAlignment="0" applyProtection="0"/>
    <xf numFmtId="0" fontId="2" fillId="0" borderId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1" fillId="0" borderId="0"/>
    <xf numFmtId="187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13" fillId="0" borderId="0" applyFont="0" applyFill="0" applyBorder="0" applyAlignment="0" applyProtection="0"/>
    <xf numFmtId="200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0" fontId="2" fillId="0" borderId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1" fillId="0" borderId="0"/>
    <xf numFmtId="0" fontId="6" fillId="0" borderId="0"/>
    <xf numFmtId="0" fontId="13" fillId="0" borderId="0"/>
    <xf numFmtId="43" fontId="35" fillId="0" borderId="0" applyFont="0" applyFill="0" applyBorder="0" applyAlignment="0" applyProtection="0"/>
    <xf numFmtId="0" fontId="2" fillId="0" borderId="0"/>
    <xf numFmtId="200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0" fontId="11" fillId="0" borderId="0"/>
    <xf numFmtId="0" fontId="2" fillId="0" borderId="0"/>
    <xf numFmtId="0" fontId="12" fillId="0" borderId="0"/>
    <xf numFmtId="0" fontId="11" fillId="0" borderId="0"/>
    <xf numFmtId="187" fontId="2" fillId="0" borderId="0" applyFont="0" applyFill="0" applyBorder="0" applyAlignment="0" applyProtection="0"/>
    <xf numFmtId="0" fontId="6" fillId="0" borderId="0"/>
    <xf numFmtId="0" fontId="13" fillId="0" borderId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1" fillId="0" borderId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2" fillId="0" borderId="0"/>
    <xf numFmtId="0" fontId="11" fillId="0" borderId="0"/>
    <xf numFmtId="0" fontId="6" fillId="0" borderId="0"/>
    <xf numFmtId="0" fontId="13" fillId="0" borderId="0"/>
    <xf numFmtId="200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1" fillId="0" borderId="0"/>
    <xf numFmtId="0" fontId="6" fillId="0" borderId="0"/>
    <xf numFmtId="0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43" fontId="35" fillId="0" borderId="0" applyFont="0" applyFill="0" applyBorder="0" applyAlignment="0" applyProtection="0"/>
    <xf numFmtId="0" fontId="24" fillId="14" borderId="27" applyNumberFormat="0" applyAlignment="0" applyProtection="0"/>
    <xf numFmtId="43" fontId="6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6" fillId="0" borderId="0"/>
    <xf numFmtId="0" fontId="6" fillId="0" borderId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" fillId="0" borderId="0"/>
    <xf numFmtId="0" fontId="16" fillId="8" borderId="27" applyNumberFormat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8" borderId="27" applyNumberFormat="0" applyAlignment="0" applyProtection="0"/>
    <xf numFmtId="0" fontId="11" fillId="0" borderId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6" fillId="0" borderId="0"/>
    <xf numFmtId="0" fontId="6" fillId="0" borderId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27" borderId="28" applyNumberFormat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27" borderId="28" applyNumberFormat="0" applyAlignment="0" applyProtection="0"/>
    <xf numFmtId="187" fontId="2" fillId="0" borderId="0" applyFont="0" applyFill="0" applyBorder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6" fillId="8" borderId="27" applyNumberFormat="0" applyAlignment="0" applyProtection="0"/>
    <xf numFmtId="43" fontId="3" fillId="0" borderId="0" applyFont="0" applyFill="0" applyBorder="0" applyAlignment="0" applyProtection="0"/>
    <xf numFmtId="203" fontId="37" fillId="0" borderId="0"/>
    <xf numFmtId="3" fontId="11" fillId="29" borderId="0"/>
    <xf numFmtId="204" fontId="36" fillId="0" borderId="37" applyFont="0" applyAlignment="0">
      <alignment horizontal="center"/>
    </xf>
    <xf numFmtId="0" fontId="16" fillId="8" borderId="27" applyNumberFormat="0" applyAlignment="0" applyProtection="0"/>
    <xf numFmtId="1" fontId="37" fillId="29" borderId="0"/>
    <xf numFmtId="205" fontId="37" fillId="0" borderId="0"/>
    <xf numFmtId="0" fontId="38" fillId="0" borderId="0" applyProtection="0"/>
    <xf numFmtId="202" fontId="37" fillId="0" borderId="0"/>
    <xf numFmtId="188" fontId="39" fillId="0" borderId="0" applyFill="0" applyBorder="0" applyAlignment="0" applyProtection="0"/>
    <xf numFmtId="187" fontId="2" fillId="0" borderId="0" applyFont="0" applyFill="0" applyBorder="0" applyAlignment="0" applyProtection="0"/>
    <xf numFmtId="0" fontId="17" fillId="27" borderId="2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43" fontId="6" fillId="0" borderId="0" applyFont="0" applyFill="0" applyBorder="0" applyAlignment="0" applyProtection="0"/>
    <xf numFmtId="0" fontId="16" fillId="8" borderId="27" applyNumberFormat="0" applyAlignment="0" applyProtection="0"/>
    <xf numFmtId="2" fontId="11" fillId="29" borderId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38" fontId="40" fillId="30" borderId="0" applyNumberFormat="0" applyBorder="0" applyAlignment="0" applyProtection="0"/>
    <xf numFmtId="0" fontId="41" fillId="0" borderId="38" applyNumberFormat="0" applyAlignment="0" applyProtection="0">
      <alignment horizontal="left" vertical="center"/>
    </xf>
    <xf numFmtId="0" fontId="41" fillId="0" borderId="26">
      <alignment horizontal="left" vertical="center"/>
    </xf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43" fontId="6" fillId="0" borderId="0" applyFont="0" applyFill="0" applyBorder="0" applyAlignment="0" applyProtection="0"/>
    <xf numFmtId="0" fontId="16" fillId="8" borderId="27" applyNumberFormat="0" applyAlignment="0" applyProtection="0"/>
    <xf numFmtId="187" fontId="2" fillId="0" borderId="0" applyFont="0" applyFill="0" applyBorder="0" applyAlignment="0" applyProtection="0"/>
    <xf numFmtId="0" fontId="16" fillId="8" borderId="27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42" fillId="0" borderId="0" applyProtection="0"/>
    <xf numFmtId="0" fontId="41" fillId="0" borderId="0" applyProtection="0"/>
    <xf numFmtId="0" fontId="24" fillId="14" borderId="27" applyNumberFormat="0" applyAlignment="0" applyProtection="0"/>
    <xf numFmtId="10" fontId="40" fillId="5" borderId="1" applyNumberFormat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7" fillId="27" borderId="28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0" fontId="16" fillId="8" borderId="27" applyNumberFormat="0" applyAlignment="0" applyProtection="0"/>
    <xf numFmtId="37" fontId="43" fillId="0" borderId="0"/>
    <xf numFmtId="206" fontId="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4" borderId="27" applyNumberFormat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1" fillId="0" borderId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9" fontId="45" fillId="0" borderId="0" applyFont="0" applyFill="0" applyBorder="0" applyAlignment="0" applyProtection="0"/>
    <xf numFmtId="10" fontId="11" fillId="0" borderId="0" applyFont="0" applyFill="0" applyBorder="0" applyAlignment="0" applyProtection="0"/>
    <xf numFmtId="1" fontId="11" fillId="0" borderId="16" applyNumberFormat="0" applyFill="0" applyAlignment="0" applyProtection="0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" fillId="0" borderId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200" fontId="2" fillId="0" borderId="0" applyFont="0" applyFill="0" applyBorder="0" applyAlignment="0" applyProtection="0"/>
    <xf numFmtId="188" fontId="39" fillId="0" borderId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5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0" borderId="0"/>
    <xf numFmtId="0" fontId="6" fillId="0" borderId="0"/>
    <xf numFmtId="0" fontId="24" fillId="14" borderId="27" applyNumberFormat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14" borderId="27" applyNumberFormat="0" applyAlignment="0" applyProtection="0"/>
    <xf numFmtId="43" fontId="35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4" fillId="14" borderId="27" applyNumberFormat="0" applyAlignment="0" applyProtection="0"/>
    <xf numFmtId="207" fontId="35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9" fontId="46" fillId="0" borderId="0" applyFont="0" applyFill="0" applyBorder="0" applyAlignment="0" applyProtection="0"/>
    <xf numFmtId="0" fontId="12" fillId="0" borderId="0"/>
    <xf numFmtId="0" fontId="31" fillId="0" borderId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31" fillId="0" borderId="0"/>
    <xf numFmtId="43" fontId="11" fillId="0" borderId="0" applyFont="0" applyFill="0" applyBorder="0" applyAlignment="0" applyProtection="0"/>
    <xf numFmtId="0" fontId="6" fillId="0" borderId="0"/>
    <xf numFmtId="0" fontId="9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200" fontId="2" fillId="0" borderId="0" applyFont="0" applyFill="0" applyBorder="0" applyAlignment="0" applyProtection="0"/>
    <xf numFmtId="0" fontId="13" fillId="0" borderId="0"/>
    <xf numFmtId="188" fontId="39" fillId="0" borderId="0" applyFill="0" applyBorder="0" applyAlignment="0" applyProtection="0"/>
    <xf numFmtId="43" fontId="11" fillId="0" borderId="0" applyFont="0" applyFill="0" applyBorder="0" applyAlignment="0" applyProtection="0"/>
    <xf numFmtId="0" fontId="7" fillId="0" borderId="0"/>
    <xf numFmtId="0" fontId="2" fillId="0" borderId="0"/>
    <xf numFmtId="0" fontId="13" fillId="0" borderId="0"/>
    <xf numFmtId="0" fontId="31" fillId="0" borderId="0"/>
    <xf numFmtId="0" fontId="11" fillId="0" borderId="0"/>
    <xf numFmtId="0" fontId="2" fillId="0" borderId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0" borderId="0"/>
    <xf numFmtId="0" fontId="2" fillId="0" borderId="0"/>
    <xf numFmtId="0" fontId="3" fillId="0" borderId="0"/>
    <xf numFmtId="0" fontId="2" fillId="0" borderId="0"/>
    <xf numFmtId="0" fontId="6" fillId="28" borderId="33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28" borderId="33" applyNumberFormat="0" applyFont="0" applyAlignment="0" applyProtection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28" borderId="33" applyNumberFormat="0" applyFont="0" applyAlignment="0" applyProtection="0"/>
    <xf numFmtId="43" fontId="5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0" fillId="0" borderId="0" applyAlignment="0"/>
    <xf numFmtId="0" fontId="10" fillId="0" borderId="0" applyAlignment="0"/>
    <xf numFmtId="0" fontId="10" fillId="0" borderId="0" applyAlignment="0"/>
    <xf numFmtId="0" fontId="11" fillId="0" borderId="0"/>
    <xf numFmtId="0" fontId="10" fillId="0" borderId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9" fillId="0" borderId="0"/>
    <xf numFmtId="0" fontId="32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3" fillId="0" borderId="0"/>
    <xf numFmtId="0" fontId="2" fillId="0" borderId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207" fontId="46" fillId="0" borderId="0" applyFont="0" applyFill="0" applyBorder="0" applyAlignment="0" applyProtection="0"/>
    <xf numFmtId="209" fontId="46" fillId="0" borderId="0" applyFont="0" applyFill="0" applyBorder="0" applyAlignment="0" applyProtection="0"/>
    <xf numFmtId="210" fontId="46" fillId="0" borderId="0" applyFont="0" applyFill="0" applyBorder="0" applyAlignment="0" applyProtection="0"/>
    <xf numFmtId="211" fontId="46" fillId="0" borderId="0" applyFont="0" applyFill="0" applyBorder="0" applyAlignment="0" applyProtection="0"/>
    <xf numFmtId="0" fontId="11" fillId="0" borderId="0"/>
    <xf numFmtId="0" fontId="46" fillId="0" borderId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" fillId="0" borderId="0"/>
    <xf numFmtId="200" fontId="2" fillId="0" borderId="0" applyFont="0" applyFill="0" applyBorder="0" applyAlignment="0" applyProtection="0"/>
    <xf numFmtId="188" fontId="39" fillId="0" borderId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6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5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6" fillId="0" borderId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6" fillId="0" borderId="0"/>
    <xf numFmtId="187" fontId="2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1" fillId="0" borderId="0"/>
    <xf numFmtId="0" fontId="31" fillId="0" borderId="0"/>
    <xf numFmtId="43" fontId="6" fillId="0" borderId="0" applyFont="0" applyFill="0" applyBorder="0" applyAlignment="0" applyProtection="0"/>
    <xf numFmtId="0" fontId="6" fillId="0" borderId="0"/>
    <xf numFmtId="0" fontId="9" fillId="0" borderId="0"/>
    <xf numFmtId="0" fontId="1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1" fillId="0" borderId="0"/>
    <xf numFmtId="0" fontId="11" fillId="0" borderId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35" fillId="0" borderId="0"/>
    <xf numFmtId="0" fontId="11" fillId="0" borderId="0"/>
    <xf numFmtId="0" fontId="13" fillId="0" borderId="0"/>
    <xf numFmtId="0" fontId="2" fillId="0" borderId="0"/>
    <xf numFmtId="43" fontId="11" fillId="0" borderId="0" applyFont="0" applyFill="0" applyBorder="0" applyAlignment="0" applyProtection="0"/>
    <xf numFmtId="0" fontId="2" fillId="0" borderId="0"/>
    <xf numFmtId="0" fontId="13" fillId="0" borderId="0"/>
    <xf numFmtId="0" fontId="3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200" fontId="2" fillId="0" borderId="0" applyFont="0" applyFill="0" applyBorder="0" applyAlignment="0" applyProtection="0"/>
    <xf numFmtId="188" fontId="39" fillId="0" borderId="0" applyFill="0" applyBorder="0" applyAlignment="0" applyProtection="0"/>
    <xf numFmtId="0" fontId="6" fillId="0" borderId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9" fillId="0" borderId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6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0" fillId="0" borderId="0" applyAlignment="0"/>
    <xf numFmtId="43" fontId="5" fillId="0" borderId="0" applyFont="0" applyFill="0" applyBorder="0" applyAlignment="0" applyProtection="0"/>
    <xf numFmtId="0" fontId="27" fillId="8" borderId="34" applyNumberFormat="0" applyAlignment="0" applyProtection="0"/>
    <xf numFmtId="0" fontId="11" fillId="0" borderId="0"/>
    <xf numFmtId="0" fontId="10" fillId="0" borderId="0" applyAlignment="0"/>
    <xf numFmtId="0" fontId="8" fillId="0" borderId="0"/>
    <xf numFmtId="0" fontId="8" fillId="0" borderId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9" fillId="0" borderId="0"/>
    <xf numFmtId="0" fontId="32" fillId="0" borderId="0"/>
    <xf numFmtId="43" fontId="11" fillId="0" borderId="0" applyFont="0" applyFill="0" applyBorder="0" applyAlignment="0" applyProtection="0"/>
    <xf numFmtId="0" fontId="13" fillId="0" borderId="0"/>
    <xf numFmtId="0" fontId="2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2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11" fillId="0" borderId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1" fillId="0" borderId="0"/>
    <xf numFmtId="43" fontId="35" fillId="0" borderId="0" applyFont="0" applyFill="0" applyBorder="0" applyAlignment="0" applyProtection="0"/>
    <xf numFmtId="0" fontId="6" fillId="0" borderId="0"/>
    <xf numFmtId="0" fontId="9" fillId="0" borderId="0"/>
    <xf numFmtId="0" fontId="11" fillId="0" borderId="0"/>
    <xf numFmtId="0" fontId="31" fillId="0" borderId="0"/>
    <xf numFmtId="0" fontId="1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5" fillId="0" borderId="0"/>
    <xf numFmtId="0" fontId="13" fillId="0" borderId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13" fillId="0" borderId="0"/>
    <xf numFmtId="0" fontId="31" fillId="0" borderId="0"/>
    <xf numFmtId="0" fontId="11" fillId="0" borderId="0"/>
    <xf numFmtId="0" fontId="11" fillId="0" borderId="0"/>
    <xf numFmtId="0" fontId="6" fillId="0" borderId="0"/>
    <xf numFmtId="43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3" fillId="0" borderId="0"/>
    <xf numFmtId="200" fontId="2" fillId="0" borderId="0" applyFont="0" applyFill="0" applyBorder="0" applyAlignment="0" applyProtection="0"/>
    <xf numFmtId="188" fontId="3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1" fillId="0" borderId="0" applyFont="0" applyFill="0" applyBorder="0" applyAlignment="0" applyProtection="0"/>
    <xf numFmtId="0" fontId="2" fillId="0" borderId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6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0" fillId="0" borderId="0" applyAlignment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11" fillId="0" borderId="0"/>
    <xf numFmtId="0" fontId="10" fillId="0" borderId="0" applyAlignment="0"/>
    <xf numFmtId="0" fontId="8" fillId="0" borderId="0"/>
    <xf numFmtId="0" fontId="8" fillId="0" borderId="0"/>
    <xf numFmtId="0" fontId="6" fillId="28" borderId="33" applyNumberFormat="0" applyFon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5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0" fontId="9" fillId="0" borderId="0"/>
    <xf numFmtId="0" fontId="32" fillId="0" borderId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3" fillId="0" borderId="0"/>
    <xf numFmtId="0" fontId="2" fillId="0" borderId="0"/>
    <xf numFmtId="0" fontId="27" fillId="8" borderId="34" applyNumberFormat="0" applyAlignment="0" applyProtection="0"/>
    <xf numFmtId="0" fontId="27" fillId="8" borderId="34" applyNumberFormat="0" applyAlignment="0" applyProtection="0"/>
    <xf numFmtId="43" fontId="11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4" fillId="14" borderId="27" applyNumberFormat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4" fillId="14" borderId="2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1" fillId="0" borderId="0"/>
    <xf numFmtId="43" fontId="6" fillId="0" borderId="0" applyFont="0" applyFill="0" applyBorder="0" applyAlignment="0" applyProtection="0"/>
    <xf numFmtId="0" fontId="3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9" fillId="0" borderId="0"/>
    <xf numFmtId="0" fontId="11" fillId="0" borderId="0"/>
    <xf numFmtId="43" fontId="13" fillId="0" borderId="0" applyFont="0" applyFill="0" applyBorder="0" applyAlignment="0" applyProtection="0"/>
    <xf numFmtId="0" fontId="31" fillId="0" borderId="0"/>
    <xf numFmtId="0" fontId="11" fillId="0" borderId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35" fillId="0" borderId="0"/>
    <xf numFmtId="0" fontId="13" fillId="0" borderId="0"/>
    <xf numFmtId="43" fontId="11" fillId="0" borderId="0" applyFont="0" applyFill="0" applyBorder="0" applyAlignment="0" applyProtection="0"/>
    <xf numFmtId="0" fontId="13" fillId="0" borderId="0"/>
    <xf numFmtId="0" fontId="31" fillId="0" borderId="0"/>
    <xf numFmtId="0" fontId="11" fillId="0" borderId="0"/>
    <xf numFmtId="0" fontId="6" fillId="0" borderId="0"/>
    <xf numFmtId="200" fontId="2" fillId="0" borderId="0" applyFont="0" applyFill="0" applyBorder="0" applyAlignment="0" applyProtection="0"/>
    <xf numFmtId="188" fontId="39" fillId="0" borderId="0" applyFill="0" applyBorder="0" applyAlignment="0" applyProtection="0"/>
    <xf numFmtId="43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9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 applyAlignment="0"/>
    <xf numFmtId="0" fontId="11" fillId="0" borderId="0"/>
    <xf numFmtId="0" fontId="10" fillId="0" borderId="0" applyAlignment="0"/>
    <xf numFmtId="0" fontId="8" fillId="0" borderId="0"/>
    <xf numFmtId="0" fontId="8" fillId="0" borderId="0"/>
    <xf numFmtId="43" fontId="11" fillId="0" borderId="0" applyFont="0" applyFill="0" applyBorder="0" applyAlignment="0" applyProtection="0"/>
    <xf numFmtId="0" fontId="11" fillId="0" borderId="0"/>
    <xf numFmtId="0" fontId="2" fillId="0" borderId="0"/>
    <xf numFmtId="43" fontId="11" fillId="0" borderId="0" applyFont="0" applyFill="0" applyBorder="0" applyAlignment="0" applyProtection="0"/>
    <xf numFmtId="0" fontId="9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7" fillId="0" borderId="0"/>
    <xf numFmtId="187" fontId="2" fillId="0" borderId="0" applyFont="0" applyFill="0" applyBorder="0" applyAlignment="0" applyProtection="0"/>
    <xf numFmtId="0" fontId="11" fillId="0" borderId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1" fillId="0" borderId="0"/>
    <xf numFmtId="0" fontId="31" fillId="0" borderId="0"/>
    <xf numFmtId="43" fontId="6" fillId="0" borderId="0" applyFont="0" applyFill="0" applyBorder="0" applyAlignment="0" applyProtection="0"/>
    <xf numFmtId="0" fontId="6" fillId="0" borderId="0"/>
    <xf numFmtId="0" fontId="9" fillId="0" borderId="0"/>
    <xf numFmtId="0" fontId="1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1" fillId="0" borderId="0"/>
    <xf numFmtId="0" fontId="11" fillId="0" borderId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35" fillId="0" borderId="0"/>
    <xf numFmtId="0" fontId="13" fillId="0" borderId="0"/>
    <xf numFmtId="43" fontId="11" fillId="0" borderId="0" applyFont="0" applyFill="0" applyBorder="0" applyAlignment="0" applyProtection="0"/>
    <xf numFmtId="0" fontId="13" fillId="0" borderId="0"/>
    <xf numFmtId="0" fontId="31" fillId="0" borderId="0"/>
    <xf numFmtId="0" fontId="11" fillId="0" borderId="0"/>
    <xf numFmtId="0" fontId="6" fillId="0" borderId="0"/>
    <xf numFmtId="200" fontId="2" fillId="0" borderId="0" applyFont="0" applyFill="0" applyBorder="0" applyAlignment="0" applyProtection="0"/>
    <xf numFmtId="188" fontId="39" fillId="0" borderId="0" applyFill="0" applyBorder="0" applyAlignment="0" applyProtection="0"/>
    <xf numFmtId="0" fontId="6" fillId="0" borderId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1" fillId="0" borderId="0" applyFont="0" applyFill="0" applyBorder="0" applyAlignment="0" applyProtection="0"/>
    <xf numFmtId="0" fontId="9" fillId="0" borderId="0"/>
    <xf numFmtId="43" fontId="6" fillId="0" borderId="0" applyFont="0" applyFill="0" applyBorder="0" applyAlignment="0" applyProtection="0"/>
    <xf numFmtId="0" fontId="10" fillId="0" borderId="0" applyAlignment="0"/>
    <xf numFmtId="43" fontId="5" fillId="0" borderId="0" applyFont="0" applyFill="0" applyBorder="0" applyAlignment="0" applyProtection="0"/>
    <xf numFmtId="0" fontId="11" fillId="0" borderId="0"/>
    <xf numFmtId="0" fontId="10" fillId="0" borderId="0" applyAlignment="0"/>
    <xf numFmtId="0" fontId="8" fillId="0" borderId="0"/>
    <xf numFmtId="0" fontId="8" fillId="0" borderId="0"/>
    <xf numFmtId="43" fontId="11" fillId="0" borderId="0" applyFont="0" applyFill="0" applyBorder="0" applyAlignment="0" applyProtection="0"/>
    <xf numFmtId="0" fontId="9" fillId="0" borderId="0"/>
    <xf numFmtId="0" fontId="32" fillId="0" borderId="0"/>
    <xf numFmtId="43" fontId="11" fillId="0" borderId="0" applyFont="0" applyFill="0" applyBorder="0" applyAlignment="0" applyProtection="0"/>
    <xf numFmtId="0" fontId="13" fillId="0" borderId="0"/>
    <xf numFmtId="0" fontId="2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0" fontId="6" fillId="28" borderId="33" applyNumberFormat="0" applyFont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0" fontId="6" fillId="28" borderId="33" applyNumberFormat="0" applyFont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7" fillId="8" borderId="34" applyNumberFormat="0" applyAlignment="0" applyProtection="0"/>
    <xf numFmtId="0" fontId="12" fillId="0" borderId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27" fillId="8" borderId="34" applyNumberFormat="0" applyAlignment="0" applyProtection="0"/>
    <xf numFmtId="0" fontId="11" fillId="0" borderId="0"/>
    <xf numFmtId="0" fontId="31" fillId="0" borderId="0"/>
    <xf numFmtId="0" fontId="6" fillId="0" borderId="0"/>
    <xf numFmtId="0" fontId="9" fillId="0" borderId="0"/>
    <xf numFmtId="0" fontId="11" fillId="0" borderId="0"/>
    <xf numFmtId="0" fontId="31" fillId="0" borderId="0"/>
    <xf numFmtId="0" fontId="11" fillId="0" borderId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35" fillId="0" borderId="0"/>
    <xf numFmtId="0" fontId="29" fillId="0" borderId="35" applyNumberFormat="0" applyFill="0" applyAlignment="0" applyProtection="0"/>
    <xf numFmtId="0" fontId="13" fillId="0" borderId="0"/>
    <xf numFmtId="0" fontId="13" fillId="0" borderId="0"/>
    <xf numFmtId="0" fontId="31" fillId="0" borderId="0"/>
    <xf numFmtId="0" fontId="11" fillId="0" borderId="0"/>
    <xf numFmtId="0" fontId="6" fillId="0" borderId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6" fillId="0" borderId="0" applyFont="0" applyFill="0" applyBorder="0" applyAlignment="0" applyProtection="0"/>
    <xf numFmtId="195" fontId="31" fillId="0" borderId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Alignment="0"/>
    <xf numFmtId="43" fontId="11" fillId="0" borderId="0" applyFont="0" applyFill="0" applyBorder="0" applyAlignment="0" applyProtection="0"/>
    <xf numFmtId="0" fontId="11" fillId="0" borderId="0"/>
    <xf numFmtId="0" fontId="10" fillId="0" borderId="0" applyAlignment="0"/>
    <xf numFmtId="0" fontId="8" fillId="0" borderId="0"/>
    <xf numFmtId="0" fontId="8" fillId="0" borderId="0"/>
    <xf numFmtId="0" fontId="9" fillId="0" borderId="0"/>
    <xf numFmtId="0" fontId="32" fillId="0" borderId="0"/>
    <xf numFmtId="200" fontId="2" fillId="0" borderId="0" applyFont="0" applyFill="0" applyBorder="0" applyAlignment="0" applyProtection="0"/>
    <xf numFmtId="0" fontId="13" fillId="0" borderId="0"/>
    <xf numFmtId="0" fontId="2" fillId="0" borderId="0"/>
    <xf numFmtId="188" fontId="39" fillId="0" borderId="0" applyFill="0" applyBorder="0" applyAlignment="0" applyProtection="0"/>
    <xf numFmtId="43" fontId="11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12" fillId="0" borderId="0"/>
    <xf numFmtId="0" fontId="11" fillId="0" borderId="0"/>
    <xf numFmtId="0" fontId="31" fillId="0" borderId="0"/>
    <xf numFmtId="0" fontId="6" fillId="0" borderId="0"/>
    <xf numFmtId="0" fontId="9" fillId="0" borderId="0"/>
    <xf numFmtId="0" fontId="11" fillId="0" borderId="0"/>
    <xf numFmtId="0" fontId="31" fillId="0" borderId="0"/>
    <xf numFmtId="0" fontId="11" fillId="0" borderId="0"/>
    <xf numFmtId="0" fontId="35" fillId="0" borderId="0"/>
    <xf numFmtId="0" fontId="13" fillId="0" borderId="0"/>
    <xf numFmtId="0" fontId="13" fillId="0" borderId="0"/>
    <xf numFmtId="0" fontId="31" fillId="0" borderId="0"/>
    <xf numFmtId="0" fontId="11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11" fillId="0" borderId="0"/>
    <xf numFmtId="0" fontId="10" fillId="0" borderId="0" applyAlignment="0"/>
    <xf numFmtId="0" fontId="11" fillId="0" borderId="0"/>
    <xf numFmtId="0" fontId="10" fillId="0" borderId="0" applyAlignment="0"/>
    <xf numFmtId="0" fontId="8" fillId="0" borderId="0"/>
    <xf numFmtId="0" fontId="8" fillId="0" borderId="0"/>
    <xf numFmtId="0" fontId="9" fillId="0" borderId="0"/>
    <xf numFmtId="0" fontId="32" fillId="0" borderId="0"/>
    <xf numFmtId="0" fontId="13" fillId="0" borderId="0"/>
    <xf numFmtId="0" fontId="2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208" fontId="35" fillId="0" borderId="0" applyFont="0" applyFill="0" applyBorder="0" applyAlignment="0" applyProtection="0"/>
    <xf numFmtId="208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12" fillId="0" borderId="0"/>
    <xf numFmtId="0" fontId="11" fillId="0" borderId="0"/>
    <xf numFmtId="0" fontId="31" fillId="0" borderId="0"/>
    <xf numFmtId="0" fontId="6" fillId="0" borderId="0"/>
    <xf numFmtId="0" fontId="9" fillId="0" borderId="0"/>
    <xf numFmtId="0" fontId="11" fillId="0" borderId="0"/>
    <xf numFmtId="0" fontId="31" fillId="0" borderId="0"/>
    <xf numFmtId="0" fontId="11" fillId="0" borderId="0"/>
    <xf numFmtId="0" fontId="35" fillId="0" borderId="0"/>
    <xf numFmtId="0" fontId="13" fillId="0" borderId="0"/>
    <xf numFmtId="0" fontId="13" fillId="0" borderId="0"/>
    <xf numFmtId="0" fontId="31" fillId="0" borderId="0"/>
    <xf numFmtId="0" fontId="11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10" fillId="0" borderId="0" applyAlignment="0"/>
    <xf numFmtId="0" fontId="11" fillId="0" borderId="0"/>
    <xf numFmtId="0" fontId="10" fillId="0" borderId="0" applyAlignment="0"/>
    <xf numFmtId="0" fontId="8" fillId="0" borderId="0"/>
    <xf numFmtId="0" fontId="8" fillId="0" borderId="0"/>
    <xf numFmtId="0" fontId="9" fillId="0" borderId="0"/>
    <xf numFmtId="0" fontId="32" fillId="0" borderId="0"/>
    <xf numFmtId="0" fontId="13" fillId="0" borderId="0"/>
    <xf numFmtId="0" fontId="2" fillId="0" borderId="0"/>
    <xf numFmtId="195" fontId="2" fillId="0" borderId="0" applyFont="0" applyFill="0" applyBorder="0" applyAlignment="0" applyProtection="0"/>
    <xf numFmtId="0" fontId="2" fillId="0" borderId="0"/>
    <xf numFmtId="19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190" fontId="31" fillId="0" borderId="0" applyFill="0" applyBorder="0" applyAlignment="0" applyProtection="0"/>
    <xf numFmtId="0" fontId="32" fillId="0" borderId="0"/>
    <xf numFmtId="0" fontId="6" fillId="0" borderId="0"/>
    <xf numFmtId="0" fontId="2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159">
    <xf numFmtId="0" fontId="0" fillId="0" borderId="0" xfId="0"/>
    <xf numFmtId="0" fontId="4" fillId="0" borderId="10" xfId="0" applyFont="1" applyBorder="1"/>
    <xf numFmtId="9" fontId="4" fillId="0" borderId="9" xfId="0" applyNumberFormat="1" applyFont="1" applyBorder="1"/>
    <xf numFmtId="0" fontId="4" fillId="0" borderId="8" xfId="0" applyFont="1" applyBorder="1"/>
    <xf numFmtId="9" fontId="4" fillId="0" borderId="7" xfId="0" applyNumberFormat="1" applyFont="1" applyBorder="1"/>
    <xf numFmtId="0" fontId="4" fillId="0" borderId="22" xfId="0" applyFont="1" applyBorder="1"/>
    <xf numFmtId="0" fontId="4" fillId="0" borderId="7" xfId="0" applyFont="1" applyBorder="1"/>
    <xf numFmtId="0" fontId="4" fillId="0" borderId="23" xfId="0" applyFont="1" applyBorder="1"/>
    <xf numFmtId="0" fontId="4" fillId="0" borderId="6" xfId="0" applyFont="1" applyBorder="1"/>
    <xf numFmtId="0" fontId="4" fillId="0" borderId="5" xfId="0" applyFont="1" applyBorder="1"/>
    <xf numFmtId="0" fontId="4" fillId="0" borderId="4" xfId="0" applyFont="1" applyBorder="1"/>
    <xf numFmtId="191" fontId="4" fillId="0" borderId="1" xfId="4" applyNumberFormat="1" applyFont="1" applyBorder="1"/>
    <xf numFmtId="43" fontId="4" fillId="0" borderId="24" xfId="4" applyFont="1" applyBorder="1"/>
    <xf numFmtId="0" fontId="4" fillId="0" borderId="24" xfId="0" applyFont="1" applyBorder="1"/>
    <xf numFmtId="0" fontId="4" fillId="0" borderId="24" xfId="0" applyFont="1" applyBorder="1" applyAlignment="1">
      <alignment horizontal="center"/>
    </xf>
    <xf numFmtId="43" fontId="4" fillId="0" borderId="21" xfId="4" applyFont="1" applyBorder="1"/>
    <xf numFmtId="0" fontId="4" fillId="0" borderId="21" xfId="0" applyFont="1" applyBorder="1"/>
    <xf numFmtId="0" fontId="4" fillId="0" borderId="21" xfId="0" applyFont="1" applyBorder="1" applyAlignment="1">
      <alignment horizontal="center"/>
    </xf>
    <xf numFmtId="43" fontId="4" fillId="0" borderId="2" xfId="4" applyFont="1" applyBorder="1"/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43" fontId="4" fillId="0" borderId="1" xfId="4" applyFont="1" applyBorder="1"/>
    <xf numFmtId="0" fontId="4" fillId="0" borderId="1" xfId="0" applyFont="1" applyBorder="1"/>
    <xf numFmtId="0" fontId="4" fillId="0" borderId="0" xfId="0" applyFont="1"/>
    <xf numFmtId="43" fontId="0" fillId="0" borderId="0" xfId="4" applyFont="1"/>
    <xf numFmtId="0" fontId="0" fillId="0" borderId="0" xfId="0" applyAlignment="1">
      <alignment horizontal="center"/>
    </xf>
    <xf numFmtId="0" fontId="3" fillId="0" borderId="0" xfId="13" applyFont="1" applyAlignment="1"/>
    <xf numFmtId="0" fontId="49" fillId="0" borderId="0" xfId="13" applyFont="1" applyAlignment="1" applyProtection="1">
      <alignment horizontal="center"/>
      <protection locked="0"/>
    </xf>
    <xf numFmtId="0" fontId="50" fillId="4" borderId="0" xfId="13" applyFont="1" applyFill="1" applyAlignment="1" applyProtection="1">
      <protection locked="0"/>
    </xf>
    <xf numFmtId="0" fontId="51" fillId="0" borderId="0" xfId="13" applyFont="1" applyAlignment="1"/>
    <xf numFmtId="0" fontId="52" fillId="0" borderId="0" xfId="13" applyFont="1" applyAlignment="1"/>
    <xf numFmtId="0" fontId="53" fillId="4" borderId="0" xfId="13" applyFont="1" applyFill="1" applyAlignment="1"/>
    <xf numFmtId="0" fontId="3" fillId="0" borderId="0" xfId="13" applyFont="1" applyAlignment="1" applyProtection="1">
      <protection hidden="1"/>
    </xf>
    <xf numFmtId="0" fontId="54" fillId="0" borderId="0" xfId="13" applyFont="1" applyAlignment="1"/>
    <xf numFmtId="9" fontId="55" fillId="31" borderId="0" xfId="13" applyNumberFormat="1" applyFont="1" applyFill="1" applyAlignment="1" applyProtection="1">
      <alignment horizontal="center"/>
      <protection locked="0"/>
    </xf>
    <xf numFmtId="9" fontId="56" fillId="0" borderId="0" xfId="13" applyNumberFormat="1" applyFont="1" applyAlignment="1" applyProtection="1">
      <alignment horizontal="center"/>
      <protection locked="0"/>
    </xf>
    <xf numFmtId="0" fontId="57" fillId="0" borderId="39" xfId="13" applyFont="1" applyBorder="1" applyAlignment="1" applyProtection="1">
      <alignment horizontal="center"/>
      <protection hidden="1"/>
    </xf>
    <xf numFmtId="187" fontId="58" fillId="32" borderId="40" xfId="13" applyNumberFormat="1" applyFont="1" applyFill="1" applyBorder="1" applyAlignment="1" applyProtection="1">
      <protection locked="0"/>
    </xf>
    <xf numFmtId="187" fontId="49" fillId="7" borderId="0" xfId="13" applyNumberFormat="1" applyFont="1" applyFill="1" applyAlignment="1" applyProtection="1">
      <protection locked="0"/>
    </xf>
    <xf numFmtId="0" fontId="53" fillId="4" borderId="0" xfId="13" applyFont="1" applyFill="1" applyAlignment="1">
      <alignment horizontal="center"/>
    </xf>
    <xf numFmtId="187" fontId="59" fillId="0" borderId="11" xfId="13" applyNumberFormat="1" applyFont="1" applyBorder="1" applyAlignment="1" applyProtection="1">
      <alignment horizontal="right"/>
      <protection hidden="1"/>
    </xf>
    <xf numFmtId="0" fontId="3" fillId="0" borderId="11" xfId="13" applyFont="1" applyBorder="1" applyAlignment="1" applyProtection="1">
      <alignment horizontal="right"/>
      <protection hidden="1"/>
    </xf>
    <xf numFmtId="0" fontId="3" fillId="0" borderId="0" xfId="13" applyFont="1" applyAlignment="1">
      <alignment horizontal="center"/>
    </xf>
    <xf numFmtId="9" fontId="3" fillId="0" borderId="0" xfId="13" applyNumberFormat="1" applyFont="1" applyAlignment="1">
      <alignment horizontal="center"/>
    </xf>
    <xf numFmtId="0" fontId="57" fillId="0" borderId="41" xfId="13" applyFont="1" applyBorder="1" applyAlignment="1">
      <alignment horizontal="center"/>
    </xf>
    <xf numFmtId="195" fontId="60" fillId="0" borderId="11" xfId="13" applyNumberFormat="1" applyFont="1" applyBorder="1" applyAlignment="1" applyProtection="1">
      <protection hidden="1"/>
    </xf>
    <xf numFmtId="195" fontId="49" fillId="0" borderId="0" xfId="13" applyNumberFormat="1" applyFont="1" applyAlignment="1" applyProtection="1">
      <protection hidden="1"/>
    </xf>
    <xf numFmtId="196" fontId="59" fillId="0" borderId="12" xfId="13" applyNumberFormat="1" applyFont="1" applyBorder="1" applyAlignment="1" applyProtection="1">
      <protection hidden="1"/>
    </xf>
    <xf numFmtId="197" fontId="3" fillId="0" borderId="12" xfId="13" applyNumberFormat="1" applyFont="1" applyBorder="1" applyAlignment="1" applyProtection="1">
      <protection hidden="1"/>
    </xf>
    <xf numFmtId="0" fontId="62" fillId="0" borderId="1" xfId="13" applyFont="1" applyBorder="1" applyAlignment="1" applyProtection="1">
      <alignment horizontal="center"/>
      <protection hidden="1"/>
    </xf>
    <xf numFmtId="187" fontId="63" fillId="33" borderId="42" xfId="13" applyNumberFormat="1" applyFont="1" applyFill="1" applyBorder="1" applyAlignment="1"/>
    <xf numFmtId="187" fontId="49" fillId="0" borderId="0" xfId="13" applyNumberFormat="1" applyFont="1" applyAlignment="1"/>
    <xf numFmtId="187" fontId="50" fillId="4" borderId="0" xfId="13" applyNumberFormat="1" applyFont="1" applyFill="1" applyAlignment="1"/>
    <xf numFmtId="187" fontId="3" fillId="0" borderId="0" xfId="13" applyNumberFormat="1" applyFont="1" applyAlignment="1"/>
    <xf numFmtId="0" fontId="3" fillId="8" borderId="11" xfId="13" applyFont="1" applyFill="1" applyBorder="1" applyAlignment="1" applyProtection="1">
      <alignment horizontal="center"/>
      <protection hidden="1"/>
    </xf>
    <xf numFmtId="0" fontId="3" fillId="8" borderId="43" xfId="13" applyFont="1" applyFill="1" applyBorder="1" applyAlignment="1" applyProtection="1">
      <protection hidden="1"/>
    </xf>
    <xf numFmtId="0" fontId="3" fillId="8" borderId="44" xfId="13" applyFont="1" applyFill="1" applyBorder="1" applyAlignment="1" applyProtection="1">
      <alignment horizontal="center"/>
      <protection hidden="1"/>
    </xf>
    <xf numFmtId="0" fontId="3" fillId="8" borderId="45" xfId="13" applyFont="1" applyFill="1" applyBorder="1" applyAlignment="1" applyProtection="1">
      <alignment horizontal="center"/>
      <protection hidden="1"/>
    </xf>
    <xf numFmtId="0" fontId="3" fillId="8" borderId="16" xfId="13" applyFont="1" applyFill="1" applyBorder="1" applyAlignment="1" applyProtection="1">
      <alignment horizontal="center"/>
      <protection hidden="1"/>
    </xf>
    <xf numFmtId="0" fontId="52" fillId="8" borderId="0" xfId="13" applyFont="1" applyFill="1" applyAlignment="1" applyProtection="1">
      <alignment horizontal="center"/>
      <protection hidden="1"/>
    </xf>
    <xf numFmtId="0" fontId="53" fillId="4" borderId="0" xfId="13" applyFont="1" applyFill="1" applyAlignment="1" applyProtection="1">
      <alignment horizontal="center"/>
      <protection hidden="1"/>
    </xf>
    <xf numFmtId="187" fontId="3" fillId="0" borderId="0" xfId="13" applyNumberFormat="1" applyFont="1" applyAlignment="1" applyProtection="1">
      <protection hidden="1"/>
    </xf>
    <xf numFmtId="191" fontId="3" fillId="0" borderId="0" xfId="13" applyNumberFormat="1" applyFont="1" applyAlignment="1" applyProtection="1">
      <alignment horizontal="center"/>
      <protection hidden="1"/>
    </xf>
    <xf numFmtId="0" fontId="3" fillId="0" borderId="0" xfId="13" applyFont="1" applyAlignment="1" applyProtection="1">
      <alignment horizontal="center"/>
      <protection hidden="1"/>
    </xf>
    <xf numFmtId="0" fontId="3" fillId="8" borderId="17" xfId="13" applyFont="1" applyFill="1" applyBorder="1" applyAlignment="1" applyProtection="1">
      <protection hidden="1"/>
    </xf>
    <xf numFmtId="0" fontId="3" fillId="8" borderId="15" xfId="13" applyFont="1" applyFill="1" applyBorder="1" applyAlignment="1" applyProtection="1">
      <alignment horizontal="center"/>
      <protection hidden="1"/>
    </xf>
    <xf numFmtId="0" fontId="3" fillId="8" borderId="15" xfId="13" applyFont="1" applyFill="1" applyBorder="1" applyAlignment="1" applyProtection="1">
      <protection hidden="1"/>
    </xf>
    <xf numFmtId="0" fontId="3" fillId="8" borderId="13" xfId="13" applyFont="1" applyFill="1" applyBorder="1" applyAlignment="1" applyProtection="1">
      <alignment horizontal="center"/>
      <protection hidden="1"/>
    </xf>
    <xf numFmtId="191" fontId="3" fillId="0" borderId="0" xfId="13" applyNumberFormat="1" applyFont="1" applyAlignment="1" applyProtection="1">
      <protection hidden="1"/>
    </xf>
    <xf numFmtId="196" fontId="3" fillId="0" borderId="0" xfId="13" applyNumberFormat="1" applyFont="1" applyAlignment="1" applyProtection="1">
      <protection hidden="1"/>
    </xf>
    <xf numFmtId="0" fontId="3" fillId="8" borderId="12" xfId="13" applyFont="1" applyFill="1" applyBorder="1" applyAlignment="1" applyProtection="1">
      <alignment horizontal="center"/>
      <protection hidden="1"/>
    </xf>
    <xf numFmtId="187" fontId="3" fillId="0" borderId="0" xfId="13" applyNumberFormat="1" applyFont="1" applyAlignment="1" applyProtection="1">
      <alignment horizontal="center"/>
      <protection hidden="1"/>
    </xf>
    <xf numFmtId="198" fontId="3" fillId="0" borderId="11" xfId="13" applyNumberFormat="1" applyFont="1" applyBorder="1" applyAlignment="1" applyProtection="1">
      <alignment horizontal="center"/>
      <protection hidden="1"/>
    </xf>
    <xf numFmtId="195" fontId="3" fillId="0" borderId="16" xfId="13" applyNumberFormat="1" applyFont="1" applyBorder="1" applyAlignment="1" applyProtection="1">
      <protection hidden="1"/>
    </xf>
    <xf numFmtId="195" fontId="3" fillId="0" borderId="11" xfId="13" applyNumberFormat="1" applyFont="1" applyBorder="1" applyAlignment="1" applyProtection="1">
      <protection hidden="1"/>
    </xf>
    <xf numFmtId="195" fontId="52" fillId="0" borderId="0" xfId="13" applyNumberFormat="1" applyFont="1" applyAlignment="1" applyProtection="1">
      <protection hidden="1"/>
    </xf>
    <xf numFmtId="195" fontId="53" fillId="4" borderId="0" xfId="13" applyNumberFormat="1" applyFont="1" applyFill="1" applyAlignment="1" applyProtection="1">
      <protection hidden="1"/>
    </xf>
    <xf numFmtId="43" fontId="3" fillId="0" borderId="0" xfId="698" applyFont="1" applyAlignment="1"/>
    <xf numFmtId="0" fontId="3" fillId="0" borderId="16" xfId="13" applyFont="1" applyBorder="1" applyAlignment="1" applyProtection="1">
      <alignment horizontal="center"/>
      <protection hidden="1"/>
    </xf>
    <xf numFmtId="196" fontId="3" fillId="34" borderId="0" xfId="13" applyNumberFormat="1" applyFont="1" applyFill="1" applyAlignment="1" applyProtection="1">
      <protection hidden="1"/>
    </xf>
    <xf numFmtId="0" fontId="3" fillId="34" borderId="16" xfId="13" applyFont="1" applyFill="1" applyBorder="1" applyAlignment="1" applyProtection="1">
      <alignment horizontal="center"/>
      <protection hidden="1"/>
    </xf>
    <xf numFmtId="195" fontId="3" fillId="34" borderId="16" xfId="13" applyNumberFormat="1" applyFont="1" applyFill="1" applyBorder="1" applyAlignment="1" applyProtection="1">
      <protection hidden="1"/>
    </xf>
    <xf numFmtId="195" fontId="52" fillId="34" borderId="0" xfId="13" applyNumberFormat="1" applyFont="1" applyFill="1" applyAlignment="1" applyProtection="1">
      <protection hidden="1"/>
    </xf>
    <xf numFmtId="187" fontId="3" fillId="34" borderId="0" xfId="13" applyNumberFormat="1" applyFont="1" applyFill="1" applyAlignment="1" applyProtection="1">
      <protection hidden="1"/>
    </xf>
    <xf numFmtId="0" fontId="3" fillId="34" borderId="0" xfId="13" applyFont="1" applyFill="1" applyAlignment="1"/>
    <xf numFmtId="0" fontId="3" fillId="34" borderId="0" xfId="13" applyFont="1" applyFill="1" applyAlignment="1" applyProtection="1">
      <alignment horizontal="center"/>
      <protection hidden="1"/>
    </xf>
    <xf numFmtId="0" fontId="56" fillId="0" borderId="16" xfId="13" applyFont="1" applyBorder="1" applyAlignment="1" applyProtection="1">
      <alignment horizontal="center"/>
      <protection hidden="1"/>
    </xf>
    <xf numFmtId="195" fontId="56" fillId="0" borderId="16" xfId="13" applyNumberFormat="1" applyFont="1" applyBorder="1" applyAlignment="1" applyProtection="1">
      <protection hidden="1"/>
    </xf>
    <xf numFmtId="0" fontId="56" fillId="34" borderId="16" xfId="13" applyFont="1" applyFill="1" applyBorder="1" applyAlignment="1" applyProtection="1">
      <alignment horizontal="center"/>
      <protection hidden="1"/>
    </xf>
    <xf numFmtId="195" fontId="56" fillId="34" borderId="16" xfId="13" applyNumberFormat="1" applyFont="1" applyFill="1" applyBorder="1" applyAlignment="1" applyProtection="1">
      <protection hidden="1"/>
    </xf>
    <xf numFmtId="195" fontId="56" fillId="4" borderId="16" xfId="13" applyNumberFormat="1" applyFont="1" applyFill="1" applyBorder="1" applyAlignment="1" applyProtection="1">
      <protection hidden="1"/>
    </xf>
    <xf numFmtId="196" fontId="64" fillId="0" borderId="0" xfId="13" applyNumberFormat="1" applyFont="1" applyAlignment="1" applyProtection="1">
      <protection hidden="1"/>
    </xf>
    <xf numFmtId="0" fontId="64" fillId="0" borderId="16" xfId="13" applyFont="1" applyBorder="1" applyAlignment="1" applyProtection="1">
      <alignment horizontal="center"/>
      <protection hidden="1"/>
    </xf>
    <xf numFmtId="195" fontId="64" fillId="0" borderId="16" xfId="13" applyNumberFormat="1" applyFont="1" applyBorder="1" applyAlignment="1" applyProtection="1">
      <protection hidden="1"/>
    </xf>
    <xf numFmtId="195" fontId="64" fillId="0" borderId="0" xfId="13" applyNumberFormat="1" applyFont="1" applyAlignment="1" applyProtection="1">
      <protection hidden="1"/>
    </xf>
    <xf numFmtId="195" fontId="64" fillId="4" borderId="0" xfId="13" applyNumberFormat="1" applyFont="1" applyFill="1" applyAlignment="1" applyProtection="1">
      <protection hidden="1"/>
    </xf>
    <xf numFmtId="187" fontId="64" fillId="0" borderId="0" xfId="13" applyNumberFormat="1" applyFont="1" applyAlignment="1" applyProtection="1">
      <protection hidden="1"/>
    </xf>
    <xf numFmtId="0" fontId="64" fillId="0" borderId="0" xfId="13" applyFont="1" applyAlignment="1"/>
    <xf numFmtId="0" fontId="64" fillId="0" borderId="0" xfId="13" applyFont="1" applyAlignment="1" applyProtection="1">
      <alignment horizontal="center"/>
      <protection hidden="1"/>
    </xf>
    <xf numFmtId="212" fontId="64" fillId="0" borderId="12" xfId="13" applyNumberFormat="1" applyFont="1" applyBorder="1" applyAlignment="1" applyProtection="1">
      <alignment horizontal="center"/>
      <protection hidden="1"/>
    </xf>
    <xf numFmtId="195" fontId="64" fillId="0" borderId="12" xfId="13" applyNumberFormat="1" applyFont="1" applyBorder="1" applyAlignment="1" applyProtection="1">
      <protection hidden="1"/>
    </xf>
    <xf numFmtId="195" fontId="53" fillId="0" borderId="0" xfId="13" applyNumberFormat="1" applyFont="1" applyAlignment="1"/>
    <xf numFmtId="17" fontId="3" fillId="0" borderId="0" xfId="13" applyNumberFormat="1" applyFont="1" applyAlignment="1" applyProtection="1">
      <protection hidden="1"/>
    </xf>
    <xf numFmtId="17" fontId="52" fillId="0" borderId="0" xfId="13" applyNumberFormat="1" applyFont="1" applyAlignment="1" applyProtection="1">
      <protection hidden="1"/>
    </xf>
    <xf numFmtId="17" fontId="53" fillId="4" borderId="0" xfId="13" applyNumberFormat="1" applyFont="1" applyFill="1" applyAlignment="1" applyProtection="1">
      <protection hidden="1"/>
    </xf>
    <xf numFmtId="0" fontId="52" fillId="0" borderId="0" xfId="13" applyFont="1" applyAlignment="1" applyProtection="1">
      <protection hidden="1"/>
    </xf>
    <xf numFmtId="0" fontId="53" fillId="4" borderId="0" xfId="13" applyFont="1" applyFill="1" applyAlignment="1" applyProtection="1">
      <protection hidden="1"/>
    </xf>
    <xf numFmtId="0" fontId="3" fillId="4" borderId="19" xfId="42570" applyFont="1" applyFill="1" applyBorder="1" applyAlignment="1">
      <alignment horizontal="left" vertical="center"/>
    </xf>
    <xf numFmtId="0" fontId="68" fillId="0" borderId="0" xfId="0" applyFont="1" applyAlignment="1">
      <alignment vertical="center"/>
    </xf>
    <xf numFmtId="0" fontId="68" fillId="0" borderId="0" xfId="0" applyFont="1"/>
    <xf numFmtId="0" fontId="68" fillId="0" borderId="0" xfId="0" applyFont="1" applyAlignment="1">
      <alignment horizontal="left"/>
    </xf>
    <xf numFmtId="4" fontId="4" fillId="0" borderId="0" xfId="0" applyNumberFormat="1" applyFont="1"/>
    <xf numFmtId="4" fontId="4" fillId="0" borderId="0" xfId="0" applyNumberFormat="1" applyFont="1" applyAlignment="1">
      <alignment horizontal="center"/>
    </xf>
    <xf numFmtId="4" fontId="4" fillId="0" borderId="0" xfId="4" applyNumberFormat="1" applyFont="1"/>
    <xf numFmtId="0" fontId="3" fillId="0" borderId="0" xfId="0" applyFont="1"/>
    <xf numFmtId="0" fontId="54" fillId="0" borderId="0" xfId="0" applyFont="1"/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4" fontId="3" fillId="0" borderId="0" xfId="4" applyNumberFormat="1" applyFont="1"/>
    <xf numFmtId="4" fontId="3" fillId="0" borderId="0" xfId="4" applyNumberFormat="1" applyFont="1" applyAlignment="1"/>
    <xf numFmtId="43" fontId="3" fillId="0" borderId="0" xfId="4" applyFont="1"/>
    <xf numFmtId="0" fontId="3" fillId="0" borderId="21" xfId="0" applyFont="1" applyBorder="1" applyAlignment="1">
      <alignment horizontal="center"/>
    </xf>
    <xf numFmtId="0" fontId="3" fillId="0" borderId="21" xfId="0" applyFont="1" applyBorder="1"/>
    <xf numFmtId="43" fontId="3" fillId="0" borderId="21" xfId="4" applyFont="1" applyBorder="1"/>
    <xf numFmtId="0" fontId="3" fillId="0" borderId="24" xfId="0" applyFont="1" applyBorder="1" applyAlignment="1">
      <alignment horizontal="center"/>
    </xf>
    <xf numFmtId="0" fontId="3" fillId="0" borderId="24" xfId="0" applyFont="1" applyBorder="1"/>
    <xf numFmtId="43" fontId="3" fillId="0" borderId="24" xfId="4" applyFont="1" applyBorder="1"/>
    <xf numFmtId="43" fontId="3" fillId="0" borderId="1" xfId="4" applyFont="1" applyBorder="1" applyAlignment="1">
      <alignment horizontal="center"/>
    </xf>
    <xf numFmtId="43" fontId="3" fillId="0" borderId="0" xfId="0" applyNumberFormat="1" applyFont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43" fontId="3" fillId="0" borderId="2" xfId="4" applyFont="1" applyBorder="1"/>
    <xf numFmtId="0" fontId="8" fillId="0" borderId="0" xfId="0" applyFont="1"/>
    <xf numFmtId="0" fontId="3" fillId="0" borderId="1" xfId="0" applyFont="1" applyBorder="1" applyAlignment="1">
      <alignment horizontal="center"/>
    </xf>
    <xf numFmtId="0" fontId="3" fillId="4" borderId="0" xfId="42570" applyFont="1" applyFill="1" applyAlignment="1" applyProtection="1">
      <alignment vertical="center"/>
      <protection locked="0"/>
    </xf>
    <xf numFmtId="4" fontId="3" fillId="4" borderId="1" xfId="41547" applyNumberFormat="1" applyFont="1" applyFill="1" applyBorder="1" applyAlignment="1" applyProtection="1">
      <alignment horizontal="center" vertical="center"/>
      <protection locked="0"/>
    </xf>
    <xf numFmtId="0" fontId="3" fillId="4" borderId="2" xfId="42570" applyFont="1" applyFill="1" applyBorder="1" applyAlignment="1">
      <alignment horizontal="center" vertical="center"/>
    </xf>
    <xf numFmtId="4" fontId="3" fillId="4" borderId="2" xfId="41547" applyNumberFormat="1" applyFont="1" applyFill="1" applyBorder="1" applyAlignment="1" applyProtection="1">
      <alignment vertical="center"/>
      <protection locked="0"/>
    </xf>
    <xf numFmtId="214" fontId="3" fillId="4" borderId="46" xfId="7717" applyNumberFormat="1" applyFont="1" applyFill="1" applyBorder="1" applyAlignment="1" applyProtection="1">
      <alignment horizontal="center" vertical="center"/>
    </xf>
    <xf numFmtId="4" fontId="3" fillId="4" borderId="46" xfId="41547" applyNumberFormat="1" applyFont="1" applyFill="1" applyBorder="1" applyAlignment="1" applyProtection="1">
      <alignment vertical="center"/>
      <protection locked="0"/>
    </xf>
    <xf numFmtId="0" fontId="3" fillId="4" borderId="1" xfId="42570" applyFont="1" applyFill="1" applyBorder="1" applyAlignment="1" applyProtection="1">
      <alignment horizontal="center" vertical="center"/>
      <protection locked="0"/>
    </xf>
    <xf numFmtId="4" fontId="3" fillId="4" borderId="1" xfId="41547" applyNumberFormat="1" applyFont="1" applyFill="1" applyBorder="1" applyAlignment="1" applyProtection="1">
      <alignment vertical="center"/>
      <protection locked="0"/>
    </xf>
    <xf numFmtId="0" fontId="3" fillId="4" borderId="0" xfId="42570" applyFont="1" applyFill="1" applyAlignment="1">
      <alignment horizontal="left" vertical="center"/>
    </xf>
    <xf numFmtId="0" fontId="54" fillId="4" borderId="46" xfId="42570" applyFont="1" applyFill="1" applyBorder="1" applyAlignment="1">
      <alignment horizontal="center" vertical="center"/>
    </xf>
    <xf numFmtId="0" fontId="3" fillId="4" borderId="20" xfId="42570" applyFont="1" applyFill="1" applyBorder="1" applyAlignment="1">
      <alignment horizontal="left" vertical="center"/>
    </xf>
    <xf numFmtId="43" fontId="3" fillId="4" borderId="46" xfId="7717" applyFont="1" applyFill="1" applyBorder="1" applyAlignment="1" applyProtection="1">
      <alignment horizontal="center" vertical="center"/>
    </xf>
    <xf numFmtId="43" fontId="3" fillId="4" borderId="2" xfId="7717" applyFont="1" applyFill="1" applyBorder="1" applyAlignment="1" applyProtection="1">
      <alignment horizontal="center" vertical="center"/>
    </xf>
    <xf numFmtId="4" fontId="3" fillId="4" borderId="18" xfId="41547" applyNumberFormat="1" applyFont="1" applyFill="1" applyBorder="1" applyAlignment="1" applyProtection="1">
      <alignment vertical="center"/>
      <protection locked="0"/>
    </xf>
    <xf numFmtId="4" fontId="3" fillId="4" borderId="18" xfId="4" applyNumberFormat="1" applyFont="1" applyFill="1" applyBorder="1" applyAlignment="1" applyProtection="1">
      <alignment vertical="center"/>
    </xf>
    <xf numFmtId="187" fontId="3" fillId="4" borderId="0" xfId="41547" applyFont="1" applyFill="1" applyAlignment="1" applyProtection="1">
      <alignment vertical="center"/>
      <protection locked="0"/>
    </xf>
    <xf numFmtId="4" fontId="3" fillId="4" borderId="46" xfId="4" applyNumberFormat="1" applyFont="1" applyFill="1" applyBorder="1" applyAlignment="1" applyProtection="1">
      <alignment vertical="center"/>
      <protection locked="0"/>
    </xf>
    <xf numFmtId="43" fontId="3" fillId="4" borderId="0" xfId="4" applyFont="1" applyFill="1" applyAlignment="1" applyProtection="1">
      <alignment vertical="center"/>
      <protection locked="0"/>
    </xf>
    <xf numFmtId="4" fontId="3" fillId="4" borderId="22" xfId="41547" applyNumberFormat="1" applyFont="1" applyFill="1" applyBorder="1" applyAlignment="1" applyProtection="1">
      <alignment vertical="center"/>
    </xf>
    <xf numFmtId="4" fontId="3" fillId="4" borderId="46" xfId="2" applyNumberFormat="1" applyFont="1" applyFill="1" applyBorder="1" applyAlignment="1" applyProtection="1">
      <alignment vertical="center"/>
    </xf>
    <xf numFmtId="4" fontId="3" fillId="4" borderId="46" xfId="4" applyNumberFormat="1" applyFont="1" applyFill="1" applyBorder="1" applyAlignment="1" applyProtection="1">
      <alignment vertical="center"/>
    </xf>
    <xf numFmtId="4" fontId="3" fillId="4" borderId="18" xfId="41547" applyNumberFormat="1" applyFont="1" applyFill="1" applyBorder="1" applyAlignment="1" applyProtection="1">
      <alignment vertical="center"/>
    </xf>
    <xf numFmtId="0" fontId="3" fillId="4" borderId="0" xfId="42570" applyFont="1" applyFill="1" applyAlignment="1">
      <alignment vertical="center"/>
    </xf>
    <xf numFmtId="4" fontId="3" fillId="4" borderId="0" xfId="0" applyNumberFormat="1" applyFont="1" applyFill="1"/>
    <xf numFmtId="4" fontId="4" fillId="0" borderId="1" xfId="4" applyNumberFormat="1" applyFont="1" applyBorder="1" applyAlignment="1">
      <alignment horizontal="center" vertical="center"/>
    </xf>
    <xf numFmtId="4" fontId="3" fillId="4" borderId="6" xfId="41547" applyNumberFormat="1" applyFont="1" applyFill="1" applyBorder="1" applyAlignment="1" applyProtection="1">
      <alignment vertical="center"/>
      <protection locked="0"/>
    </xf>
    <xf numFmtId="4" fontId="3" fillId="4" borderId="47" xfId="41547" applyNumberFormat="1" applyFont="1" applyFill="1" applyBorder="1" applyAlignment="1" applyProtection="1">
      <alignment vertical="center"/>
      <protection locked="0"/>
    </xf>
    <xf numFmtId="0" fontId="3" fillId="3" borderId="19" xfId="42573" applyFont="1" applyFill="1" applyBorder="1" applyAlignment="1">
      <alignment horizontal="left"/>
    </xf>
    <xf numFmtId="0" fontId="3" fillId="4" borderId="19" xfId="0" applyFont="1" applyFill="1" applyBorder="1" applyAlignment="1">
      <alignment horizontal="left" vertical="center"/>
    </xf>
    <xf numFmtId="0" fontId="54" fillId="0" borderId="0" xfId="0" applyFont="1" applyAlignment="1">
      <alignment vertical="center"/>
    </xf>
    <xf numFmtId="0" fontId="54" fillId="0" borderId="0" xfId="0" applyFont="1" applyAlignment="1">
      <alignment horizontal="left"/>
    </xf>
    <xf numFmtId="0" fontId="54" fillId="4" borderId="0" xfId="0" applyFont="1" applyFill="1"/>
    <xf numFmtId="0" fontId="3" fillId="4" borderId="52" xfId="42570" applyFont="1" applyFill="1" applyBorder="1" applyAlignment="1">
      <alignment horizontal="left" vertical="center"/>
    </xf>
    <xf numFmtId="4" fontId="3" fillId="4" borderId="50" xfId="41547" applyNumberFormat="1" applyFont="1" applyFill="1" applyBorder="1" applyAlignment="1" applyProtection="1">
      <alignment vertical="center"/>
      <protection locked="0"/>
    </xf>
    <xf numFmtId="0" fontId="3" fillId="0" borderId="50" xfId="0" applyFont="1" applyBorder="1"/>
    <xf numFmtId="0" fontId="3" fillId="4" borderId="53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4" fillId="0" borderId="51" xfId="0" applyFont="1" applyBorder="1" applyAlignment="1">
      <alignment horizontal="left" vertical="center"/>
    </xf>
    <xf numFmtId="0" fontId="54" fillId="0" borderId="1" xfId="0" applyFont="1" applyBorder="1"/>
    <xf numFmtId="0" fontId="3" fillId="4" borderId="4" xfId="42570" applyFont="1" applyFill="1" applyBorder="1" applyAlignment="1">
      <alignment horizontal="left" vertical="center"/>
    </xf>
    <xf numFmtId="0" fontId="3" fillId="4" borderId="50" xfId="42570" applyFont="1" applyFill="1" applyBorder="1" applyAlignment="1">
      <alignment horizontal="center" vertical="center"/>
    </xf>
    <xf numFmtId="4" fontId="3" fillId="4" borderId="50" xfId="41547" applyNumberFormat="1" applyFont="1" applyFill="1" applyBorder="1" applyAlignment="1" applyProtection="1">
      <alignment vertical="center"/>
    </xf>
    <xf numFmtId="0" fontId="3" fillId="4" borderId="3" xfId="42570" applyFont="1" applyFill="1" applyBorder="1" applyAlignment="1" applyProtection="1">
      <alignment horizontal="center" vertical="center"/>
      <protection locked="0"/>
    </xf>
    <xf numFmtId="0" fontId="54" fillId="4" borderId="20" xfId="42570" applyFont="1" applyFill="1" applyBorder="1" applyAlignment="1">
      <alignment horizontal="left" vertical="center"/>
    </xf>
    <xf numFmtId="4" fontId="3" fillId="4" borderId="50" xfId="2" applyNumberFormat="1" applyFont="1" applyFill="1" applyBorder="1" applyAlignment="1" applyProtection="1">
      <alignment vertical="center"/>
    </xf>
    <xf numFmtId="43" fontId="3" fillId="0" borderId="0" xfId="4" applyFont="1" applyFill="1"/>
    <xf numFmtId="0" fontId="3" fillId="0" borderId="1" xfId="0" quotePrefix="1" applyFont="1" applyBorder="1" applyAlignment="1">
      <alignment horizontal="center" vertical="center"/>
    </xf>
    <xf numFmtId="0" fontId="3" fillId="0" borderId="26" xfId="0" applyFont="1" applyBorder="1" applyAlignment="1">
      <alignment horizontal="centerContinuous" vertical="center"/>
    </xf>
    <xf numFmtId="0" fontId="3" fillId="0" borderId="2" xfId="0" quotePrefix="1" applyFont="1" applyBorder="1" applyAlignment="1">
      <alignment horizontal="center" vertical="center"/>
    </xf>
    <xf numFmtId="0" fontId="3" fillId="0" borderId="46" xfId="0" applyFont="1" applyBorder="1" applyAlignment="1">
      <alignment horizontal="center"/>
    </xf>
    <xf numFmtId="0" fontId="3" fillId="3" borderId="51" xfId="42573" applyFont="1" applyFill="1" applyBorder="1" applyAlignment="1">
      <alignment horizontal="left"/>
    </xf>
    <xf numFmtId="0" fontId="3" fillId="0" borderId="0" xfId="3"/>
    <xf numFmtId="0" fontId="3" fillId="0" borderId="0" xfId="3" applyAlignment="1">
      <alignment horizontal="center"/>
    </xf>
    <xf numFmtId="43" fontId="3" fillId="0" borderId="0" xfId="2" applyFont="1" applyFill="1"/>
    <xf numFmtId="215" fontId="3" fillId="0" borderId="0" xfId="2" applyNumberFormat="1" applyFont="1" applyFill="1" applyAlignment="1">
      <alignment horizontal="center"/>
    </xf>
    <xf numFmtId="0" fontId="70" fillId="0" borderId="0" xfId="0" applyFont="1"/>
    <xf numFmtId="0" fontId="53" fillId="0" borderId="0" xfId="0" applyFont="1" applyAlignment="1">
      <alignment horizontal="right"/>
    </xf>
    <xf numFmtId="43" fontId="3" fillId="0" borderId="0" xfId="4" applyFont="1" applyFill="1" applyBorder="1"/>
    <xf numFmtId="0" fontId="53" fillId="0" borderId="0" xfId="0" applyFont="1"/>
    <xf numFmtId="43" fontId="53" fillId="0" borderId="0" xfId="4" applyFont="1" applyFill="1" applyBorder="1" applyAlignment="1">
      <alignment horizontal="right"/>
    </xf>
    <xf numFmtId="43" fontId="70" fillId="0" borderId="0" xfId="4" applyFont="1" applyFill="1" applyBorder="1"/>
    <xf numFmtId="193" fontId="3" fillId="0" borderId="0" xfId="4" applyNumberFormat="1" applyFont="1" applyFill="1" applyBorder="1"/>
    <xf numFmtId="3" fontId="3" fillId="0" borderId="46" xfId="4" applyNumberFormat="1" applyFont="1" applyFill="1" applyBorder="1" applyAlignment="1">
      <alignment horizontal="center"/>
    </xf>
    <xf numFmtId="0" fontId="3" fillId="0" borderId="19" xfId="42573" applyFont="1" applyBorder="1" applyAlignment="1">
      <alignment horizontal="left"/>
    </xf>
    <xf numFmtId="0" fontId="3" fillId="0" borderId="18" xfId="42573" applyFont="1" applyBorder="1" applyAlignment="1">
      <alignment horizontal="center"/>
    </xf>
    <xf numFmtId="0" fontId="3" fillId="0" borderId="51" xfId="42573" applyFont="1" applyBorder="1" applyAlignment="1">
      <alignment horizontal="left"/>
    </xf>
    <xf numFmtId="0" fontId="3" fillId="0" borderId="22" xfId="42573" applyFont="1" applyBorder="1" applyAlignment="1">
      <alignment horizontal="center"/>
    </xf>
    <xf numFmtId="4" fontId="3" fillId="0" borderId="22" xfId="4" applyNumberFormat="1" applyFont="1" applyFill="1" applyBorder="1" applyProtection="1"/>
    <xf numFmtId="0" fontId="3" fillId="0" borderId="54" xfId="0" applyFont="1" applyBorder="1"/>
    <xf numFmtId="0" fontId="3" fillId="0" borderId="56" xfId="42573" applyFont="1" applyBorder="1" applyAlignment="1">
      <alignment horizontal="left"/>
    </xf>
    <xf numFmtId="0" fontId="3" fillId="0" borderId="55" xfId="42573" applyFont="1" applyBorder="1" applyAlignment="1">
      <alignment horizontal="center"/>
    </xf>
    <xf numFmtId="4" fontId="3" fillId="0" borderId="55" xfId="4" applyNumberFormat="1" applyFont="1" applyFill="1" applyBorder="1" applyProtection="1"/>
    <xf numFmtId="0" fontId="3" fillId="0" borderId="1" xfId="0" applyFont="1" applyBorder="1"/>
    <xf numFmtId="0" fontId="3" fillId="0" borderId="0" xfId="42573" applyFont="1" applyAlignment="1">
      <alignment horizontal="left"/>
    </xf>
    <xf numFmtId="0" fontId="3" fillId="0" borderId="0" xfId="42573" applyFont="1" applyAlignment="1">
      <alignment horizontal="center"/>
    </xf>
    <xf numFmtId="43" fontId="3" fillId="0" borderId="0" xfId="4" applyFont="1" applyFill="1" applyBorder="1" applyAlignment="1" applyProtection="1">
      <alignment horizontal="center"/>
    </xf>
    <xf numFmtId="4" fontId="3" fillId="0" borderId="0" xfId="4" applyNumberFormat="1" applyFont="1" applyFill="1" applyBorder="1" applyProtection="1"/>
    <xf numFmtId="43" fontId="3" fillId="0" borderId="0" xfId="4" applyFont="1" applyFill="1" applyBorder="1" applyAlignment="1" applyProtection="1"/>
    <xf numFmtId="43" fontId="54" fillId="0" borderId="0" xfId="3" applyNumberFormat="1" applyFont="1"/>
    <xf numFmtId="0" fontId="54" fillId="0" borderId="0" xfId="3" applyFont="1"/>
    <xf numFmtId="43" fontId="3" fillId="0" borderId="1" xfId="4" applyFont="1" applyFill="1" applyBorder="1" applyAlignment="1" applyProtection="1">
      <alignment horizontal="center" vertical="center"/>
    </xf>
    <xf numFmtId="4" fontId="3" fillId="4" borderId="47" xfId="41547" applyNumberFormat="1" applyFont="1" applyFill="1" applyBorder="1" applyAlignment="1" applyProtection="1">
      <alignment horizontal="center" vertical="center"/>
      <protection locked="0"/>
    </xf>
    <xf numFmtId="4" fontId="3" fillId="4" borderId="2" xfId="42570" applyNumberFormat="1" applyFont="1" applyFill="1" applyBorder="1" applyAlignment="1" applyProtection="1">
      <alignment vertical="center"/>
      <protection locked="0"/>
    </xf>
    <xf numFmtId="4" fontId="3" fillId="4" borderId="46" xfId="42570" applyNumberFormat="1" applyFont="1" applyFill="1" applyBorder="1" applyAlignment="1" applyProtection="1">
      <alignment vertical="center"/>
      <protection locked="0"/>
    </xf>
    <xf numFmtId="4" fontId="3" fillId="4" borderId="50" xfId="42570" applyNumberFormat="1" applyFont="1" applyFill="1" applyBorder="1" applyAlignment="1" applyProtection="1">
      <alignment vertical="center"/>
      <protection locked="0"/>
    </xf>
    <xf numFmtId="4" fontId="3" fillId="4" borderId="1" xfId="42570" applyNumberFormat="1" applyFont="1" applyFill="1" applyBorder="1" applyAlignment="1" applyProtection="1">
      <alignment vertical="center"/>
      <protection locked="0"/>
    </xf>
    <xf numFmtId="4" fontId="3" fillId="4" borderId="50" xfId="4" applyNumberFormat="1" applyFont="1" applyFill="1" applyBorder="1" applyAlignment="1" applyProtection="1">
      <alignment vertical="center"/>
    </xf>
    <xf numFmtId="4" fontId="3" fillId="4" borderId="22" xfId="2" applyNumberFormat="1" applyFont="1" applyFill="1" applyBorder="1" applyAlignment="1" applyProtection="1">
      <alignment vertical="center"/>
    </xf>
    <xf numFmtId="4" fontId="3" fillId="4" borderId="18" xfId="2" applyNumberFormat="1" applyFont="1" applyFill="1" applyBorder="1" applyAlignment="1" applyProtection="1">
      <alignment vertical="center"/>
    </xf>
    <xf numFmtId="4" fontId="3" fillId="4" borderId="46" xfId="0" applyNumberFormat="1" applyFont="1" applyFill="1" applyBorder="1" applyAlignment="1" applyProtection="1">
      <alignment vertical="center"/>
      <protection locked="0"/>
    </xf>
    <xf numFmtId="4" fontId="3" fillId="4" borderId="46" xfId="0" applyNumberFormat="1" applyFont="1" applyFill="1" applyBorder="1" applyAlignment="1">
      <alignment vertical="center"/>
    </xf>
    <xf numFmtId="192" fontId="3" fillId="4" borderId="50" xfId="4" applyNumberFormat="1" applyFont="1" applyFill="1" applyBorder="1" applyAlignment="1">
      <alignment horizontal="center" vertical="center"/>
    </xf>
    <xf numFmtId="0" fontId="3" fillId="4" borderId="52" xfId="0" applyFont="1" applyFill="1" applyBorder="1" applyAlignment="1">
      <alignment vertical="center"/>
    </xf>
    <xf numFmtId="0" fontId="3" fillId="4" borderId="0" xfId="0" applyFont="1" applyFill="1" applyAlignment="1">
      <alignment vertical="center"/>
    </xf>
    <xf numFmtId="4" fontId="3" fillId="0" borderId="47" xfId="4" applyNumberFormat="1" applyFont="1" applyFill="1" applyBorder="1" applyAlignment="1" applyProtection="1"/>
    <xf numFmtId="0" fontId="3" fillId="0" borderId="58" xfId="0" applyFont="1" applyBorder="1" applyAlignment="1">
      <alignment vertical="center"/>
    </xf>
    <xf numFmtId="49" fontId="3" fillId="0" borderId="1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6" xfId="0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9" fontId="54" fillId="0" borderId="58" xfId="6192" applyNumberFormat="1" applyFont="1" applyFill="1" applyBorder="1" applyAlignment="1">
      <alignment horizontal="center" vertical="center"/>
    </xf>
    <xf numFmtId="0" fontId="3" fillId="0" borderId="0" xfId="42570" applyFont="1" applyAlignment="1">
      <alignment horizontal="left" vertical="center"/>
    </xf>
    <xf numFmtId="43" fontId="54" fillId="0" borderId="26" xfId="6192" applyFont="1" applyFill="1" applyBorder="1" applyAlignment="1" applyProtection="1">
      <alignment horizontal="center" vertical="center"/>
    </xf>
    <xf numFmtId="0" fontId="3" fillId="4" borderId="0" xfId="0" applyFont="1" applyFill="1" applyAlignment="1">
      <alignment horizontal="left" vertical="center"/>
    </xf>
    <xf numFmtId="4" fontId="3" fillId="0" borderId="24" xfId="4" applyNumberFormat="1" applyFont="1" applyBorder="1"/>
    <xf numFmtId="4" fontId="3" fillId="0" borderId="1" xfId="4" applyNumberFormat="1" applyFont="1" applyBorder="1"/>
    <xf numFmtId="4" fontId="3" fillId="0" borderId="16" xfId="4" applyNumberFormat="1" applyFont="1" applyBorder="1" applyAlignment="1"/>
    <xf numFmtId="4" fontId="3" fillId="0" borderId="1" xfId="6192" applyNumberFormat="1" applyFont="1" applyFill="1" applyBorder="1" applyAlignment="1" applyProtection="1">
      <alignment vertical="center"/>
    </xf>
    <xf numFmtId="4" fontId="3" fillId="0" borderId="1" xfId="0" applyNumberFormat="1" applyFont="1" applyBorder="1" applyAlignment="1">
      <alignment vertical="center"/>
    </xf>
    <xf numFmtId="4" fontId="3" fillId="0" borderId="47" xfId="6192" applyNumberFormat="1" applyFont="1" applyFill="1" applyBorder="1" applyAlignment="1" applyProtection="1">
      <alignment vertical="center"/>
    </xf>
    <xf numFmtId="4" fontId="3" fillId="4" borderId="2" xfId="42570" applyNumberFormat="1" applyFont="1" applyFill="1" applyBorder="1" applyAlignment="1">
      <alignment vertical="center"/>
    </xf>
    <xf numFmtId="0" fontId="3" fillId="4" borderId="65" xfId="0" applyFont="1" applyFill="1" applyBorder="1" applyAlignment="1">
      <alignment horizontal="left" vertical="center"/>
    </xf>
    <xf numFmtId="0" fontId="3" fillId="0" borderId="26" xfId="0" applyFont="1" applyBorder="1" applyAlignment="1">
      <alignment horizontal="center"/>
    </xf>
    <xf numFmtId="4" fontId="3" fillId="0" borderId="1" xfId="4" applyNumberFormat="1" applyFont="1" applyFill="1" applyBorder="1" applyAlignment="1" applyProtection="1"/>
    <xf numFmtId="0" fontId="3" fillId="4" borderId="20" xfId="0" applyFont="1" applyFill="1" applyBorder="1" applyAlignment="1">
      <alignment horizontal="left" vertical="center"/>
    </xf>
    <xf numFmtId="0" fontId="71" fillId="0" borderId="0" xfId="0" applyFont="1"/>
    <xf numFmtId="0" fontId="8" fillId="0" borderId="43" xfId="0" applyFont="1" applyBorder="1"/>
    <xf numFmtId="0" fontId="8" fillId="0" borderId="44" xfId="0" applyFont="1" applyBorder="1"/>
    <xf numFmtId="0" fontId="66" fillId="0" borderId="45" xfId="0" applyFont="1" applyBorder="1" applyAlignment="1">
      <alignment horizontal="right"/>
    </xf>
    <xf numFmtId="0" fontId="8" fillId="0" borderId="48" xfId="0" applyFont="1" applyBorder="1"/>
    <xf numFmtId="0" fontId="8" fillId="0" borderId="14" xfId="0" applyFont="1" applyBorder="1" applyAlignment="1">
      <alignment horizontal="right"/>
    </xf>
    <xf numFmtId="0" fontId="8" fillId="0" borderId="14" xfId="0" applyFont="1" applyBorder="1"/>
    <xf numFmtId="0" fontId="8" fillId="4" borderId="0" xfId="0" applyFont="1" applyFill="1"/>
    <xf numFmtId="2" fontId="8" fillId="0" borderId="0" xfId="0" applyNumberFormat="1" applyFont="1"/>
    <xf numFmtId="0" fontId="8" fillId="0" borderId="17" xfId="0" applyFont="1" applyBorder="1"/>
    <xf numFmtId="0" fontId="8" fillId="0" borderId="15" xfId="0" applyFont="1" applyBorder="1"/>
    <xf numFmtId="0" fontId="8" fillId="0" borderId="13" xfId="0" applyFont="1" applyBorder="1"/>
    <xf numFmtId="0" fontId="66" fillId="4" borderId="0" xfId="0" applyFont="1" applyFill="1"/>
    <xf numFmtId="0" fontId="54" fillId="0" borderId="1" xfId="0" applyFont="1" applyBorder="1" applyAlignment="1">
      <alignment horizontal="center"/>
    </xf>
    <xf numFmtId="43" fontId="54" fillId="0" borderId="1" xfId="4" applyFont="1" applyBorder="1"/>
    <xf numFmtId="4" fontId="3" fillId="0" borderId="0" xfId="4" applyNumberFormat="1" applyFont="1" applyAlignment="1">
      <alignment horizontal="center"/>
    </xf>
    <xf numFmtId="4" fontId="3" fillId="0" borderId="21" xfId="4" applyNumberFormat="1" applyFont="1" applyBorder="1"/>
    <xf numFmtId="4" fontId="3" fillId="0" borderId="16" xfId="6192" applyNumberFormat="1" applyFont="1" applyFill="1" applyBorder="1" applyAlignment="1" applyProtection="1">
      <alignment vertical="center"/>
    </xf>
    <xf numFmtId="4" fontId="3" fillId="0" borderId="46" xfId="6192" applyNumberFormat="1" applyFont="1" applyFill="1" applyBorder="1" applyAlignment="1" applyProtection="1">
      <alignment vertical="center"/>
    </xf>
    <xf numFmtId="4" fontId="3" fillId="0" borderId="46" xfId="0" applyNumberFormat="1" applyFont="1" applyBorder="1" applyAlignment="1">
      <alignment horizontal="center" vertical="center"/>
    </xf>
    <xf numFmtId="4" fontId="3" fillId="0" borderId="59" xfId="6192" applyNumberFormat="1" applyFont="1" applyFill="1" applyBorder="1" applyAlignment="1" applyProtection="1">
      <alignment vertical="center"/>
    </xf>
    <xf numFmtId="4" fontId="3" fillId="0" borderId="58" xfId="6192" applyNumberFormat="1" applyFont="1" applyFill="1" applyBorder="1" applyAlignment="1" applyProtection="1">
      <alignment vertical="center"/>
    </xf>
    <xf numFmtId="4" fontId="3" fillId="0" borderId="16" xfId="42570" applyNumberFormat="1" applyFont="1" applyBorder="1" applyAlignment="1">
      <alignment horizontal="center" vertical="center"/>
    </xf>
    <xf numFmtId="4" fontId="3" fillId="0" borderId="14" xfId="6192" applyNumberFormat="1" applyFont="1" applyFill="1" applyBorder="1" applyAlignment="1" applyProtection="1">
      <alignment vertical="center"/>
    </xf>
    <xf numFmtId="0" fontId="4" fillId="0" borderId="1" xfId="0" applyFont="1" applyBorder="1" applyAlignment="1">
      <alignment horizontal="center" vertical="center"/>
    </xf>
    <xf numFmtId="4" fontId="3" fillId="4" borderId="46" xfId="42570" applyNumberFormat="1" applyFont="1" applyFill="1" applyBorder="1" applyAlignment="1">
      <alignment vertical="center"/>
    </xf>
    <xf numFmtId="4" fontId="3" fillId="4" borderId="46" xfId="42570" applyNumberFormat="1" applyFont="1" applyFill="1" applyBorder="1" applyAlignment="1">
      <alignment horizontal="center" vertical="center"/>
    </xf>
    <xf numFmtId="4" fontId="3" fillId="4" borderId="64" xfId="4" applyNumberFormat="1" applyFont="1" applyFill="1" applyBorder="1" applyAlignment="1" applyProtection="1">
      <alignment vertical="center"/>
    </xf>
    <xf numFmtId="0" fontId="3" fillId="4" borderId="70" xfId="42570" applyFont="1" applyFill="1" applyBorder="1" applyAlignment="1">
      <alignment horizontal="left" vertical="center"/>
    </xf>
    <xf numFmtId="4" fontId="3" fillId="4" borderId="70" xfId="42570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vertical="center"/>
    </xf>
    <xf numFmtId="4" fontId="3" fillId="0" borderId="0" xfId="4" applyNumberFormat="1" applyFont="1" applyFill="1" applyAlignment="1">
      <alignment vertical="center"/>
    </xf>
    <xf numFmtId="0" fontId="3" fillId="4" borderId="0" xfId="0" applyFont="1" applyFill="1" applyAlignment="1" applyProtection="1">
      <alignment horizontal="left" vertical="center"/>
      <protection locked="0"/>
    </xf>
    <xf numFmtId="4" fontId="3" fillId="4" borderId="16" xfId="2" applyNumberFormat="1" applyFont="1" applyFill="1" applyBorder="1" applyAlignment="1" applyProtection="1">
      <alignment vertical="center"/>
      <protection locked="0"/>
    </xf>
    <xf numFmtId="4" fontId="3" fillId="4" borderId="14" xfId="2" applyNumberFormat="1" applyFont="1" applyFill="1" applyBorder="1" applyAlignment="1" applyProtection="1">
      <alignment vertical="center"/>
      <protection locked="0"/>
    </xf>
    <xf numFmtId="4" fontId="3" fillId="4" borderId="18" xfId="2" applyNumberFormat="1" applyFont="1" applyFill="1" applyBorder="1" applyAlignment="1" applyProtection="1">
      <alignment vertical="center"/>
      <protection locked="0"/>
    </xf>
    <xf numFmtId="4" fontId="3" fillId="4" borderId="46" xfId="2" applyNumberFormat="1" applyFont="1" applyFill="1" applyBorder="1" applyAlignment="1" applyProtection="1">
      <alignment vertical="center"/>
      <protection locked="0"/>
    </xf>
    <xf numFmtId="4" fontId="3" fillId="4" borderId="1" xfId="2" applyNumberFormat="1" applyFont="1" applyFill="1" applyBorder="1" applyAlignment="1" applyProtection="1">
      <alignment vertical="center"/>
      <protection locked="0"/>
    </xf>
    <xf numFmtId="4" fontId="3" fillId="4" borderId="47" xfId="2" applyNumberFormat="1" applyFont="1" applyFill="1" applyBorder="1" applyAlignment="1" applyProtection="1">
      <alignment vertical="center"/>
      <protection locked="0"/>
    </xf>
    <xf numFmtId="214" fontId="3" fillId="4" borderId="46" xfId="41817" applyNumberFormat="1" applyFont="1" applyFill="1" applyBorder="1" applyAlignment="1" applyProtection="1">
      <alignment horizontal="right" vertical="center"/>
    </xf>
    <xf numFmtId="4" fontId="3" fillId="4" borderId="50" xfId="2" applyNumberFormat="1" applyFont="1" applyFill="1" applyBorder="1" applyAlignment="1" applyProtection="1">
      <alignment vertical="center"/>
      <protection locked="0"/>
    </xf>
    <xf numFmtId="192" fontId="3" fillId="4" borderId="46" xfId="4" applyNumberFormat="1" applyFont="1" applyFill="1" applyBorder="1" applyAlignment="1" applyProtection="1">
      <alignment horizontal="right" vertical="center"/>
    </xf>
    <xf numFmtId="4" fontId="3" fillId="4" borderId="20" xfId="4" applyNumberFormat="1" applyFont="1" applyFill="1" applyBorder="1" applyAlignment="1" applyProtection="1">
      <alignment vertical="center"/>
    </xf>
    <xf numFmtId="192" fontId="3" fillId="4" borderId="50" xfId="4" applyNumberFormat="1" applyFont="1" applyFill="1" applyBorder="1" applyAlignment="1" applyProtection="1">
      <alignment horizontal="center" vertical="center"/>
    </xf>
    <xf numFmtId="0" fontId="3" fillId="4" borderId="0" xfId="0" applyFont="1" applyFill="1" applyAlignment="1" applyProtection="1">
      <alignment vertical="center"/>
      <protection locked="0"/>
    </xf>
    <xf numFmtId="4" fontId="3" fillId="4" borderId="16" xfId="4" applyNumberFormat="1" applyFont="1" applyFill="1" applyBorder="1" applyAlignment="1" applyProtection="1">
      <alignment vertical="center"/>
      <protection locked="0"/>
    </xf>
    <xf numFmtId="4" fontId="3" fillId="4" borderId="16" xfId="0" applyNumberFormat="1" applyFont="1" applyFill="1" applyBorder="1" applyAlignment="1" applyProtection="1">
      <alignment horizontal="center" vertical="center"/>
      <protection locked="0"/>
    </xf>
    <xf numFmtId="4" fontId="3" fillId="4" borderId="14" xfId="4" applyNumberFormat="1" applyFont="1" applyFill="1" applyBorder="1" applyAlignment="1" applyProtection="1">
      <alignment vertical="center"/>
      <protection locked="0"/>
    </xf>
    <xf numFmtId="4" fontId="3" fillId="4" borderId="16" xfId="0" applyNumberFormat="1" applyFont="1" applyFill="1" applyBorder="1" applyAlignment="1" applyProtection="1">
      <alignment vertical="center"/>
      <protection locked="0"/>
    </xf>
    <xf numFmtId="4" fontId="3" fillId="4" borderId="47" xfId="2" applyNumberFormat="1" applyFont="1" applyFill="1" applyBorder="1" applyAlignment="1" applyProtection="1">
      <alignment vertical="center"/>
    </xf>
    <xf numFmtId="4" fontId="3" fillId="4" borderId="1" xfId="2" applyNumberFormat="1" applyFont="1" applyFill="1" applyBorder="1" applyAlignment="1" applyProtection="1">
      <alignment vertical="center"/>
    </xf>
    <xf numFmtId="192" fontId="3" fillId="4" borderId="16" xfId="4" applyNumberFormat="1" applyFont="1" applyFill="1" applyBorder="1" applyAlignment="1" applyProtection="1">
      <alignment horizontal="center" vertical="center"/>
    </xf>
    <xf numFmtId="4" fontId="3" fillId="4" borderId="14" xfId="2" applyNumberFormat="1" applyFont="1" applyFill="1" applyBorder="1" applyAlignment="1" applyProtection="1">
      <alignment vertical="center"/>
    </xf>
    <xf numFmtId="4" fontId="3" fillId="4" borderId="16" xfId="2" applyNumberFormat="1" applyFont="1" applyFill="1" applyBorder="1" applyAlignment="1" applyProtection="1">
      <alignment vertical="center"/>
    </xf>
    <xf numFmtId="192" fontId="3" fillId="4" borderId="1" xfId="4" applyNumberFormat="1" applyFont="1" applyFill="1" applyBorder="1" applyAlignment="1" applyProtection="1">
      <alignment horizontal="center" vertical="center"/>
    </xf>
    <xf numFmtId="192" fontId="3" fillId="4" borderId="70" xfId="4" applyNumberFormat="1" applyFont="1" applyFill="1" applyBorder="1" applyAlignment="1" applyProtection="1">
      <alignment horizontal="center" vertical="center"/>
    </xf>
    <xf numFmtId="4" fontId="3" fillId="4" borderId="70" xfId="2" applyNumberFormat="1" applyFont="1" applyFill="1" applyBorder="1" applyAlignment="1" applyProtection="1">
      <alignment vertical="center"/>
    </xf>
    <xf numFmtId="192" fontId="3" fillId="4" borderId="12" xfId="4" applyNumberFormat="1" applyFont="1" applyFill="1" applyBorder="1" applyAlignment="1" applyProtection="1">
      <alignment horizontal="center" vertical="center"/>
      <protection locked="0"/>
    </xf>
    <xf numFmtId="192" fontId="3" fillId="4" borderId="16" xfId="4" applyNumberFormat="1" applyFont="1" applyFill="1" applyBorder="1" applyAlignment="1" applyProtection="1">
      <alignment horizontal="center" vertical="center"/>
      <protection locked="0"/>
    </xf>
    <xf numFmtId="0" fontId="54" fillId="4" borderId="20" xfId="0" applyFont="1" applyFill="1" applyBorder="1" applyAlignment="1">
      <alignment vertical="center"/>
    </xf>
    <xf numFmtId="4" fontId="3" fillId="4" borderId="63" xfId="2" applyNumberFormat="1" applyFont="1" applyFill="1" applyBorder="1" applyAlignment="1" applyProtection="1">
      <alignment vertical="center"/>
      <protection locked="0"/>
    </xf>
    <xf numFmtId="4" fontId="3" fillId="4" borderId="64" xfId="2" applyNumberFormat="1" applyFont="1" applyFill="1" applyBorder="1" applyAlignment="1" applyProtection="1">
      <alignment vertical="center"/>
    </xf>
    <xf numFmtId="192" fontId="3" fillId="4" borderId="46" xfId="4" applyNumberFormat="1" applyFont="1" applyFill="1" applyBorder="1" applyAlignment="1" applyProtection="1">
      <alignment horizontal="right" vertical="center"/>
      <protection locked="0"/>
    </xf>
    <xf numFmtId="4" fontId="3" fillId="4" borderId="18" xfId="4" applyNumberFormat="1" applyFont="1" applyFill="1" applyBorder="1" applyAlignment="1" applyProtection="1">
      <alignment vertical="center"/>
      <protection locked="0"/>
    </xf>
    <xf numFmtId="4" fontId="3" fillId="4" borderId="46" xfId="0" applyNumberFormat="1" applyFont="1" applyFill="1" applyBorder="1" applyAlignment="1" applyProtection="1">
      <alignment horizontal="center" vertical="center"/>
      <protection locked="0"/>
    </xf>
    <xf numFmtId="4" fontId="54" fillId="0" borderId="42" xfId="6192" applyNumberFormat="1" applyFont="1" applyFill="1" applyBorder="1" applyAlignment="1" applyProtection="1">
      <alignment vertical="center"/>
    </xf>
    <xf numFmtId="4" fontId="3" fillId="0" borderId="1" xfId="0" applyNumberFormat="1" applyFont="1" applyBorder="1" applyAlignment="1">
      <alignment horizont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21" xfId="0" applyFont="1" applyBorder="1" applyAlignment="1">
      <alignment vertical="center"/>
    </xf>
    <xf numFmtId="4" fontId="4" fillId="0" borderId="21" xfId="4" applyNumberFormat="1" applyFont="1" applyBorder="1" applyAlignment="1">
      <alignment vertical="center"/>
    </xf>
    <xf numFmtId="0" fontId="4" fillId="0" borderId="60" xfId="0" applyFont="1" applyBorder="1" applyAlignment="1">
      <alignment horizontal="center" vertical="center"/>
    </xf>
    <xf numFmtId="4" fontId="4" fillId="0" borderId="60" xfId="4" applyNumberFormat="1" applyFont="1" applyBorder="1" applyAlignment="1">
      <alignment vertical="center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4" fontId="4" fillId="0" borderId="24" xfId="4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4" fontId="4" fillId="0" borderId="0" xfId="4" applyNumberFormat="1" applyFont="1" applyAlignment="1">
      <alignment vertical="center"/>
    </xf>
    <xf numFmtId="0" fontId="68" fillId="0" borderId="1" xfId="0" applyFont="1" applyBorder="1" applyAlignment="1">
      <alignment horizontal="center" vertical="center"/>
    </xf>
    <xf numFmtId="4" fontId="68" fillId="0" borderId="1" xfId="4" applyNumberFormat="1" applyFont="1" applyBorder="1" applyAlignment="1">
      <alignment vertical="center"/>
    </xf>
    <xf numFmtId="4" fontId="68" fillId="0" borderId="0" xfId="0" applyNumberFormat="1" applyFont="1" applyAlignment="1">
      <alignment vertical="center"/>
    </xf>
    <xf numFmtId="4" fontId="54" fillId="0" borderId="0" xfId="0" applyNumberFormat="1" applyFont="1"/>
    <xf numFmtId="4" fontId="71" fillId="0" borderId="0" xfId="0" applyNumberFormat="1" applyFont="1"/>
    <xf numFmtId="0" fontId="66" fillId="0" borderId="0" xfId="0" applyFont="1" applyAlignment="1">
      <alignment horizontal="center" vertical="center"/>
    </xf>
    <xf numFmtId="0" fontId="72" fillId="0" borderId="0" xfId="198" applyFont="1"/>
    <xf numFmtId="0" fontId="71" fillId="0" borderId="0" xfId="198" applyFont="1"/>
    <xf numFmtId="0" fontId="71" fillId="0" borderId="0" xfId="198" applyFont="1" applyAlignment="1">
      <alignment horizontal="center"/>
    </xf>
    <xf numFmtId="4" fontId="71" fillId="0" borderId="0" xfId="198" applyNumberFormat="1" applyFont="1" applyAlignment="1">
      <alignment horizontal="center"/>
    </xf>
    <xf numFmtId="4" fontId="3" fillId="0" borderId="21" xfId="4" applyNumberFormat="1" applyFont="1" applyBorder="1" applyAlignment="1">
      <alignment horizontal="center"/>
    </xf>
    <xf numFmtId="4" fontId="3" fillId="0" borderId="24" xfId="4" applyNumberFormat="1" applyFont="1" applyBorder="1" applyAlignment="1">
      <alignment horizontal="center"/>
    </xf>
    <xf numFmtId="4" fontId="54" fillId="0" borderId="1" xfId="4" applyNumberFormat="1" applyFont="1" applyBorder="1"/>
    <xf numFmtId="4" fontId="54" fillId="0" borderId="1" xfId="4" applyNumberFormat="1" applyFont="1" applyBorder="1" applyAlignment="1">
      <alignment horizontal="center"/>
    </xf>
    <xf numFmtId="0" fontId="54" fillId="35" borderId="1" xfId="42570" applyFont="1" applyFill="1" applyBorder="1" applyAlignment="1" applyProtection="1">
      <alignment horizontal="center" vertical="center"/>
      <protection locked="0"/>
    </xf>
    <xf numFmtId="0" fontId="54" fillId="35" borderId="3" xfId="42570" applyFont="1" applyFill="1" applyBorder="1" applyAlignment="1" applyProtection="1">
      <alignment horizontal="center" vertical="center"/>
      <protection locked="0"/>
    </xf>
    <xf numFmtId="4" fontId="54" fillId="35" borderId="1" xfId="41547" applyNumberFormat="1" applyFont="1" applyFill="1" applyBorder="1" applyAlignment="1" applyProtection="1">
      <alignment vertical="center"/>
      <protection locked="0"/>
    </xf>
    <xf numFmtId="4" fontId="54" fillId="35" borderId="1" xfId="42570" applyNumberFormat="1" applyFont="1" applyFill="1" applyBorder="1" applyAlignment="1" applyProtection="1">
      <alignment vertical="center"/>
      <protection locked="0"/>
    </xf>
    <xf numFmtId="4" fontId="54" fillId="35" borderId="47" xfId="41547" applyNumberFormat="1" applyFont="1" applyFill="1" applyBorder="1" applyAlignment="1" applyProtection="1">
      <alignment vertical="center"/>
      <protection locked="0"/>
    </xf>
    <xf numFmtId="0" fontId="3" fillId="37" borderId="1" xfId="42570" applyFont="1" applyFill="1" applyBorder="1" applyAlignment="1" applyProtection="1">
      <alignment horizontal="center" vertical="center"/>
      <protection locked="0"/>
    </xf>
    <xf numFmtId="0" fontId="3" fillId="37" borderId="3" xfId="42570" applyFont="1" applyFill="1" applyBorder="1" applyAlignment="1" applyProtection="1">
      <alignment horizontal="center" vertical="center"/>
      <protection locked="0"/>
    </xf>
    <xf numFmtId="4" fontId="3" fillId="37" borderId="1" xfId="41547" applyNumberFormat="1" applyFont="1" applyFill="1" applyBorder="1" applyAlignment="1" applyProtection="1">
      <alignment vertical="center"/>
      <protection locked="0"/>
    </xf>
    <xf numFmtId="4" fontId="3" fillId="37" borderId="1" xfId="42570" applyNumberFormat="1" applyFont="1" applyFill="1" applyBorder="1" applyAlignment="1" applyProtection="1">
      <alignment vertical="center"/>
      <protection locked="0"/>
    </xf>
    <xf numFmtId="4" fontId="3" fillId="37" borderId="47" xfId="41547" applyNumberFormat="1" applyFont="1" applyFill="1" applyBorder="1" applyAlignment="1" applyProtection="1">
      <alignment vertical="center"/>
      <protection locked="0"/>
    </xf>
    <xf numFmtId="0" fontId="54" fillId="4" borderId="0" xfId="42570" applyFont="1" applyFill="1" applyAlignment="1" applyProtection="1">
      <alignment vertical="center"/>
      <protection locked="0"/>
    </xf>
    <xf numFmtId="0" fontId="54" fillId="35" borderId="1" xfId="3" applyFont="1" applyFill="1" applyBorder="1" applyAlignment="1" applyProtection="1">
      <alignment horizontal="center" vertical="center"/>
      <protection locked="0"/>
    </xf>
    <xf numFmtId="4" fontId="54" fillId="35" borderId="1" xfId="2" applyNumberFormat="1" applyFont="1" applyFill="1" applyBorder="1" applyAlignment="1" applyProtection="1">
      <alignment vertical="center"/>
      <protection locked="0"/>
    </xf>
    <xf numFmtId="4" fontId="54" fillId="35" borderId="47" xfId="3" applyNumberFormat="1" applyFont="1" applyFill="1" applyBorder="1" applyAlignment="1" applyProtection="1">
      <alignment vertical="center"/>
      <protection locked="0"/>
    </xf>
    <xf numFmtId="4" fontId="54" fillId="35" borderId="47" xfId="2" applyNumberFormat="1" applyFont="1" applyFill="1" applyBorder="1" applyAlignment="1" applyProtection="1">
      <alignment vertical="center"/>
      <protection locked="0"/>
    </xf>
    <xf numFmtId="4" fontId="54" fillId="35" borderId="1" xfId="3" applyNumberFormat="1" applyFont="1" applyFill="1" applyBorder="1" applyAlignment="1" applyProtection="1">
      <alignment vertical="center"/>
      <protection locked="0"/>
    </xf>
    <xf numFmtId="0" fontId="54" fillId="4" borderId="46" xfId="3" applyFont="1" applyFill="1" applyBorder="1" applyAlignment="1">
      <alignment horizontal="center" vertical="center"/>
    </xf>
    <xf numFmtId="0" fontId="54" fillId="4" borderId="20" xfId="3" applyFont="1" applyFill="1" applyBorder="1" applyAlignment="1">
      <alignment horizontal="left" vertical="center"/>
    </xf>
    <xf numFmtId="4" fontId="54" fillId="4" borderId="46" xfId="2" applyNumberFormat="1" applyFont="1" applyFill="1" applyBorder="1" applyAlignment="1" applyProtection="1">
      <alignment vertical="center"/>
    </xf>
    <xf numFmtId="4" fontId="54" fillId="4" borderId="18" xfId="3" applyNumberFormat="1" applyFont="1" applyFill="1" applyBorder="1" applyAlignment="1">
      <alignment vertical="center"/>
    </xf>
    <xf numFmtId="4" fontId="54" fillId="4" borderId="18" xfId="2" applyNumberFormat="1" applyFont="1" applyFill="1" applyBorder="1" applyAlignment="1" applyProtection="1">
      <alignment vertical="center"/>
    </xf>
    <xf numFmtId="4" fontId="54" fillId="4" borderId="46" xfId="3" applyNumberFormat="1" applyFont="1" applyFill="1" applyBorder="1" applyAlignment="1" applyProtection="1">
      <alignment vertical="center"/>
      <protection locked="0"/>
    </xf>
    <xf numFmtId="0" fontId="54" fillId="35" borderId="12" xfId="3" applyFont="1" applyFill="1" applyBorder="1" applyAlignment="1" applyProtection="1">
      <alignment horizontal="center" vertical="center"/>
      <protection locked="0"/>
    </xf>
    <xf numFmtId="0" fontId="54" fillId="35" borderId="3" xfId="3" applyFont="1" applyFill="1" applyBorder="1" applyAlignment="1" applyProtection="1">
      <alignment horizontal="center" vertical="center"/>
      <protection locked="0"/>
    </xf>
    <xf numFmtId="0" fontId="54" fillId="4" borderId="50" xfId="0" applyFont="1" applyFill="1" applyBorder="1" applyAlignment="1">
      <alignment horizontal="center" vertical="center"/>
    </xf>
    <xf numFmtId="0" fontId="54" fillId="4" borderId="19" xfId="0" applyFont="1" applyFill="1" applyBorder="1" applyAlignment="1">
      <alignment vertical="center"/>
    </xf>
    <xf numFmtId="4" fontId="54" fillId="4" borderId="46" xfId="4" applyNumberFormat="1" applyFont="1" applyFill="1" applyBorder="1" applyAlignment="1" applyProtection="1">
      <alignment vertical="center"/>
    </xf>
    <xf numFmtId="4" fontId="54" fillId="4" borderId="46" xfId="0" applyNumberFormat="1" applyFont="1" applyFill="1" applyBorder="1" applyAlignment="1">
      <alignment vertical="center"/>
    </xf>
    <xf numFmtId="4" fontId="54" fillId="4" borderId="18" xfId="4" applyNumberFormat="1" applyFont="1" applyFill="1" applyBorder="1" applyAlignment="1" applyProtection="1">
      <alignment vertical="center"/>
    </xf>
    <xf numFmtId="4" fontId="54" fillId="4" borderId="20" xfId="4" applyNumberFormat="1" applyFont="1" applyFill="1" applyBorder="1" applyAlignment="1" applyProtection="1">
      <alignment vertical="center"/>
    </xf>
    <xf numFmtId="4" fontId="54" fillId="4" borderId="46" xfId="0" applyNumberFormat="1" applyFont="1" applyFill="1" applyBorder="1" applyAlignment="1" applyProtection="1">
      <alignment vertical="center"/>
      <protection locked="0"/>
    </xf>
    <xf numFmtId="4" fontId="54" fillId="4" borderId="46" xfId="2" applyNumberFormat="1" applyFont="1" applyFill="1" applyBorder="1" applyAlignment="1" applyProtection="1">
      <alignment vertical="center"/>
      <protection locked="0"/>
    </xf>
    <xf numFmtId="4" fontId="54" fillId="4" borderId="18" xfId="2" applyNumberFormat="1" applyFont="1" applyFill="1" applyBorder="1" applyAlignment="1" applyProtection="1">
      <alignment vertical="center"/>
      <protection locked="0"/>
    </xf>
    <xf numFmtId="4" fontId="54" fillId="4" borderId="46" xfId="3" applyNumberFormat="1" applyFont="1" applyFill="1" applyBorder="1" applyAlignment="1">
      <alignment vertical="center"/>
    </xf>
    <xf numFmtId="4" fontId="54" fillId="35" borderId="12" xfId="3" applyNumberFormat="1" applyFont="1" applyFill="1" applyBorder="1" applyAlignment="1" applyProtection="1">
      <alignment vertical="center"/>
      <protection locked="0"/>
    </xf>
    <xf numFmtId="4" fontId="3" fillId="37" borderId="1" xfId="2" applyNumberFormat="1" applyFont="1" applyFill="1" applyBorder="1" applyAlignment="1" applyProtection="1">
      <alignment vertical="center"/>
      <protection locked="0"/>
    </xf>
    <xf numFmtId="4" fontId="3" fillId="37" borderId="47" xfId="2" applyNumberFormat="1" applyFont="1" applyFill="1" applyBorder="1" applyAlignment="1" applyProtection="1">
      <alignment vertical="center"/>
      <protection locked="0"/>
    </xf>
    <xf numFmtId="192" fontId="3" fillId="37" borderId="1" xfId="4" applyNumberFormat="1" applyFont="1" applyFill="1" applyBorder="1" applyAlignment="1" applyProtection="1">
      <alignment horizontal="center" vertical="center"/>
      <protection locked="0"/>
    </xf>
    <xf numFmtId="4" fontId="3" fillId="37" borderId="1" xfId="4" applyNumberFormat="1" applyFont="1" applyFill="1" applyBorder="1" applyAlignment="1" applyProtection="1">
      <alignment vertical="center"/>
      <protection locked="0"/>
    </xf>
    <xf numFmtId="4" fontId="3" fillId="37" borderId="47" xfId="4" applyNumberFormat="1" applyFont="1" applyFill="1" applyBorder="1" applyAlignment="1" applyProtection="1">
      <alignment vertical="center"/>
      <protection locked="0"/>
    </xf>
    <xf numFmtId="0" fontId="3" fillId="4" borderId="70" xfId="0" applyFont="1" applyFill="1" applyBorder="1" applyAlignment="1">
      <alignment horizontal="left" vertical="center"/>
    </xf>
    <xf numFmtId="4" fontId="54" fillId="35" borderId="42" xfId="2" applyNumberFormat="1" applyFont="1" applyFill="1" applyBorder="1" applyAlignment="1" applyProtection="1">
      <alignment vertical="center"/>
      <protection locked="0"/>
    </xf>
    <xf numFmtId="4" fontId="54" fillId="35" borderId="42" xfId="41547" applyNumberFormat="1" applyFont="1" applyFill="1" applyBorder="1" applyAlignment="1" applyProtection="1">
      <alignment vertical="center"/>
      <protection locked="0"/>
    </xf>
    <xf numFmtId="0" fontId="66" fillId="2" borderId="0" xfId="0" applyFont="1" applyFill="1"/>
    <xf numFmtId="4" fontId="66" fillId="2" borderId="15" xfId="0" applyNumberFormat="1" applyFont="1" applyFill="1" applyBorder="1"/>
    <xf numFmtId="4" fontId="66" fillId="4" borderId="0" xfId="0" applyNumberFormat="1" applyFont="1" applyFill="1"/>
    <xf numFmtId="43" fontId="67" fillId="4" borderId="0" xfId="4" applyFont="1" applyFill="1" applyBorder="1"/>
    <xf numFmtId="0" fontId="73" fillId="4" borderId="0" xfId="0" applyFont="1" applyFill="1"/>
    <xf numFmtId="0" fontId="66" fillId="38" borderId="0" xfId="0" applyFont="1" applyFill="1"/>
    <xf numFmtId="4" fontId="66" fillId="38" borderId="57" xfId="0" applyNumberFormat="1" applyFont="1" applyFill="1" applyBorder="1"/>
    <xf numFmtId="4" fontId="67" fillId="4" borderId="0" xfId="0" applyNumberFormat="1" applyFont="1" applyFill="1"/>
    <xf numFmtId="0" fontId="66" fillId="39" borderId="0" xfId="0" applyFont="1" applyFill="1"/>
    <xf numFmtId="4" fontId="66" fillId="39" borderId="69" xfId="0" applyNumberFormat="1" applyFont="1" applyFill="1" applyBorder="1"/>
    <xf numFmtId="4" fontId="66" fillId="4" borderId="0" xfId="4" applyNumberFormat="1" applyFont="1" applyFill="1"/>
    <xf numFmtId="4" fontId="8" fillId="4" borderId="0" xfId="0" applyNumberFormat="1" applyFont="1" applyFill="1"/>
    <xf numFmtId="0" fontId="74" fillId="4" borderId="0" xfId="0" applyFont="1" applyFill="1"/>
    <xf numFmtId="4" fontId="3" fillId="4" borderId="48" xfId="4" applyNumberFormat="1" applyFont="1" applyFill="1" applyBorder="1" applyAlignment="1" applyProtection="1">
      <alignment vertical="center"/>
      <protection locked="0"/>
    </xf>
    <xf numFmtId="4" fontId="3" fillId="4" borderId="50" xfId="42570" applyNumberFormat="1" applyFont="1" applyFill="1" applyBorder="1" applyAlignment="1">
      <alignment horizontal="center" vertical="center"/>
    </xf>
    <xf numFmtId="4" fontId="3" fillId="4" borderId="0" xfId="42570" applyNumberFormat="1" applyFont="1" applyFill="1" applyAlignment="1" applyProtection="1">
      <alignment vertical="center"/>
      <protection locked="0"/>
    </xf>
    <xf numFmtId="4" fontId="3" fillId="4" borderId="50" xfId="42381" applyNumberFormat="1" applyFont="1" applyFill="1" applyBorder="1" applyAlignment="1" applyProtection="1">
      <alignment vertical="center"/>
      <protection locked="0"/>
    </xf>
    <xf numFmtId="4" fontId="3" fillId="4" borderId="54" xfId="41547" applyNumberFormat="1" applyFont="1" applyFill="1" applyBorder="1" applyAlignment="1" applyProtection="1">
      <alignment vertical="center"/>
      <protection locked="0"/>
    </xf>
    <xf numFmtId="4" fontId="3" fillId="4" borderId="54" xfId="42570" applyNumberFormat="1" applyFont="1" applyFill="1" applyBorder="1" applyAlignment="1">
      <alignment horizontal="center" vertical="center"/>
    </xf>
    <xf numFmtId="4" fontId="3" fillId="4" borderId="54" xfId="42570" applyNumberFormat="1" applyFont="1" applyFill="1" applyBorder="1" applyAlignment="1" applyProtection="1">
      <alignment vertical="center"/>
      <protection locked="0"/>
    </xf>
    <xf numFmtId="0" fontId="3" fillId="4" borderId="70" xfId="42570" applyFont="1" applyFill="1" applyBorder="1" applyAlignment="1">
      <alignment horizontal="center" vertical="center"/>
    </xf>
    <xf numFmtId="0" fontId="3" fillId="4" borderId="50" xfId="42381" applyFont="1" applyFill="1" applyBorder="1" applyAlignment="1">
      <alignment horizontal="center" vertical="center"/>
    </xf>
    <xf numFmtId="0" fontId="3" fillId="4" borderId="51" xfId="42381" applyFont="1" applyFill="1" applyBorder="1" applyAlignment="1">
      <alignment horizontal="left" vertical="center"/>
    </xf>
    <xf numFmtId="4" fontId="3" fillId="4" borderId="71" xfId="2" applyNumberFormat="1" applyFont="1" applyFill="1" applyBorder="1" applyAlignment="1" applyProtection="1">
      <alignment vertical="center"/>
    </xf>
    <xf numFmtId="4" fontId="3" fillId="4" borderId="70" xfId="2" applyNumberFormat="1" applyFont="1" applyFill="1" applyBorder="1" applyAlignment="1" applyProtection="1">
      <alignment vertical="center"/>
      <protection locked="0"/>
    </xf>
    <xf numFmtId="0" fontId="3" fillId="0" borderId="70" xfId="0" applyFont="1" applyBorder="1" applyAlignment="1">
      <alignment vertical="center"/>
    </xf>
    <xf numFmtId="0" fontId="3" fillId="0" borderId="70" xfId="0" applyFont="1" applyBorder="1"/>
    <xf numFmtId="187" fontId="3" fillId="0" borderId="21" xfId="0" applyNumberFormat="1" applyFont="1" applyBorder="1"/>
    <xf numFmtId="4" fontId="3" fillId="0" borderId="24" xfId="0" applyNumberFormat="1" applyFont="1" applyBorder="1" applyAlignment="1">
      <alignment horizontal="center"/>
    </xf>
    <xf numFmtId="0" fontId="3" fillId="4" borderId="0" xfId="79" applyFont="1" applyFill="1"/>
    <xf numFmtId="9" fontId="54" fillId="3" borderId="0" xfId="0" quotePrefix="1" applyNumberFormat="1" applyFont="1" applyFill="1" applyAlignment="1">
      <alignment horizontal="left"/>
    </xf>
    <xf numFmtId="43" fontId="54" fillId="4" borderId="0" xfId="41506" applyFont="1" applyFill="1" applyBorder="1" applyAlignment="1">
      <alignment vertical="top" shrinkToFit="1"/>
    </xf>
    <xf numFmtId="0" fontId="54" fillId="4" borderId="0" xfId="0" applyFont="1" applyFill="1" applyAlignment="1">
      <alignment vertical="top"/>
    </xf>
    <xf numFmtId="0" fontId="3" fillId="4" borderId="0" xfId="79" applyFont="1" applyFill="1" applyAlignment="1">
      <alignment vertical="center"/>
    </xf>
    <xf numFmtId="43" fontId="3" fillId="4" borderId="0" xfId="41506" applyFont="1" applyFill="1" applyBorder="1" applyAlignment="1">
      <alignment vertical="center" shrinkToFit="1"/>
    </xf>
    <xf numFmtId="43" fontId="3" fillId="4" borderId="0" xfId="41506" applyFont="1" applyFill="1" applyAlignment="1">
      <alignment vertical="center" shrinkToFit="1"/>
    </xf>
    <xf numFmtId="43" fontId="54" fillId="4" borderId="0" xfId="41506" applyFont="1" applyFill="1" applyAlignment="1">
      <alignment vertical="top" shrinkToFit="1"/>
    </xf>
    <xf numFmtId="0" fontId="54" fillId="40" borderId="3" xfId="0" applyFont="1" applyFill="1" applyBorder="1" applyAlignment="1">
      <alignment horizontal="center" vertical="center"/>
    </xf>
    <xf numFmtId="43" fontId="54" fillId="40" borderId="3" xfId="41506" applyFont="1" applyFill="1" applyBorder="1" applyAlignment="1" applyProtection="1">
      <alignment vertical="center"/>
    </xf>
    <xf numFmtId="0" fontId="54" fillId="40" borderId="1" xfId="0" applyFont="1" applyFill="1" applyBorder="1" applyAlignment="1">
      <alignment horizontal="center" vertical="center"/>
    </xf>
    <xf numFmtId="0" fontId="54" fillId="4" borderId="2" xfId="0" applyFont="1" applyFill="1" applyBorder="1" applyAlignment="1">
      <alignment horizontal="center"/>
    </xf>
    <xf numFmtId="0" fontId="54" fillId="4" borderId="5" xfId="0" applyFont="1" applyFill="1" applyBorder="1" applyAlignment="1">
      <alignment horizontal="left"/>
    </xf>
    <xf numFmtId="43" fontId="3" fillId="4" borderId="2" xfId="41506" applyFont="1" applyFill="1" applyBorder="1" applyAlignment="1">
      <alignment shrinkToFit="1"/>
    </xf>
    <xf numFmtId="0" fontId="54" fillId="4" borderId="0" xfId="79" applyFont="1" applyFill="1" applyAlignment="1">
      <alignment vertical="center"/>
    </xf>
    <xf numFmtId="0" fontId="3" fillId="0" borderId="70" xfId="0" applyFont="1" applyBorder="1" applyAlignment="1">
      <alignment horizontal="center"/>
    </xf>
    <xf numFmtId="0" fontId="3" fillId="0" borderId="74" xfId="128" applyFont="1" applyBorder="1"/>
    <xf numFmtId="43" fontId="3" fillId="0" borderId="70" xfId="41506" applyFont="1" applyFill="1" applyBorder="1" applyAlignment="1">
      <alignment shrinkToFit="1"/>
    </xf>
    <xf numFmtId="43" fontId="3" fillId="0" borderId="53" xfId="41506" applyFont="1" applyFill="1" applyBorder="1" applyAlignment="1">
      <alignment shrinkToFit="1"/>
    </xf>
    <xf numFmtId="0" fontId="3" fillId="0" borderId="74" xfId="128" quotePrefix="1" applyFont="1" applyBorder="1" applyAlignment="1">
      <alignment horizontal="left" indent="1"/>
    </xf>
    <xf numFmtId="0" fontId="3" fillId="0" borderId="72" xfId="128" quotePrefix="1" applyFont="1" applyBorder="1" applyAlignment="1">
      <alignment horizontal="left" indent="1"/>
    </xf>
    <xf numFmtId="4" fontId="54" fillId="0" borderId="63" xfId="0" applyNumberFormat="1" applyFont="1" applyBorder="1" applyAlignment="1">
      <alignment horizontal="center"/>
    </xf>
    <xf numFmtId="43" fontId="3" fillId="0" borderId="73" xfId="41506" applyFont="1" applyFill="1" applyBorder="1" applyAlignment="1" applyProtection="1">
      <alignment horizontal="left"/>
    </xf>
    <xf numFmtId="43" fontId="3" fillId="0" borderId="72" xfId="41506" applyFont="1" applyFill="1" applyBorder="1" applyAlignment="1" applyProtection="1">
      <alignment horizontal="left"/>
    </xf>
    <xf numFmtId="0" fontId="54" fillId="4" borderId="16" xfId="0" applyFont="1" applyFill="1" applyBorder="1" applyAlignment="1">
      <alignment horizontal="center"/>
    </xf>
    <xf numFmtId="43" fontId="3" fillId="4" borderId="0" xfId="41506" applyFont="1" applyFill="1" applyBorder="1" applyAlignment="1" applyProtection="1">
      <alignment horizontal="left"/>
    </xf>
    <xf numFmtId="43" fontId="3" fillId="4" borderId="16" xfId="41506" applyFont="1" applyFill="1" applyBorder="1" applyAlignment="1">
      <alignment shrinkToFit="1"/>
    </xf>
    <xf numFmtId="43" fontId="3" fillId="4" borderId="16" xfId="0" applyNumberFormat="1" applyFont="1" applyFill="1" applyBorder="1" applyAlignment="1">
      <alignment horizontal="center"/>
    </xf>
    <xf numFmtId="0" fontId="54" fillId="40" borderId="1" xfId="0" applyFont="1" applyFill="1" applyBorder="1" applyAlignment="1">
      <alignment horizontal="center"/>
    </xf>
    <xf numFmtId="0" fontId="54" fillId="40" borderId="3" xfId="0" applyFont="1" applyFill="1" applyBorder="1" applyAlignment="1">
      <alignment horizontal="center"/>
    </xf>
    <xf numFmtId="43" fontId="54" fillId="40" borderId="42" xfId="41506" applyFont="1" applyFill="1" applyBorder="1" applyAlignment="1">
      <alignment vertical="center" shrinkToFit="1"/>
    </xf>
    <xf numFmtId="0" fontId="54" fillId="0" borderId="70" xfId="0" applyFont="1" applyBorder="1" applyAlignment="1">
      <alignment horizontal="center"/>
    </xf>
    <xf numFmtId="0" fontId="54" fillId="0" borderId="0" xfId="79" applyFont="1"/>
    <xf numFmtId="43" fontId="3" fillId="4" borderId="53" xfId="41506" applyFont="1" applyFill="1" applyBorder="1" applyAlignment="1">
      <alignment shrinkToFit="1"/>
    </xf>
    <xf numFmtId="0" fontId="3" fillId="41" borderId="42" xfId="0" applyFont="1" applyFill="1" applyBorder="1" applyAlignment="1">
      <alignment horizontal="center"/>
    </xf>
    <xf numFmtId="0" fontId="54" fillId="41" borderId="61" xfId="0" applyFont="1" applyFill="1" applyBorder="1" applyAlignment="1">
      <alignment horizontal="center"/>
    </xf>
    <xf numFmtId="43" fontId="54" fillId="41" borderId="42" xfId="41506" applyFont="1" applyFill="1" applyBorder="1" applyAlignment="1">
      <alignment shrinkToFit="1"/>
    </xf>
    <xf numFmtId="0" fontId="54" fillId="36" borderId="42" xfId="0" applyFont="1" applyFill="1" applyBorder="1" applyAlignment="1">
      <alignment horizontal="center" vertical="center"/>
    </xf>
    <xf numFmtId="0" fontId="54" fillId="36" borderId="61" xfId="0" applyFont="1" applyFill="1" applyBorder="1" applyAlignment="1">
      <alignment horizontal="center" vertical="center"/>
    </xf>
    <xf numFmtId="43" fontId="54" fillId="36" borderId="42" xfId="41506" applyFont="1" applyFill="1" applyBorder="1" applyAlignment="1">
      <alignment vertical="center" shrinkToFit="1"/>
    </xf>
    <xf numFmtId="0" fontId="54" fillId="40" borderId="42" xfId="0" applyFont="1" applyFill="1" applyBorder="1" applyAlignment="1">
      <alignment vertical="center" shrinkToFit="1"/>
    </xf>
    <xf numFmtId="43" fontId="3" fillId="4" borderId="0" xfId="41506" applyFont="1" applyFill="1" applyAlignment="1">
      <alignment shrinkToFit="1"/>
    </xf>
    <xf numFmtId="193" fontId="3" fillId="4" borderId="0" xfId="41736" applyNumberFormat="1" applyFont="1" applyFill="1"/>
    <xf numFmtId="0" fontId="3" fillId="0" borderId="72" xfId="128" quotePrefix="1" applyFont="1" applyBorder="1"/>
    <xf numFmtId="0" fontId="76" fillId="4" borderId="0" xfId="0" applyFont="1" applyFill="1"/>
    <xf numFmtId="9" fontId="75" fillId="3" borderId="0" xfId="0" quotePrefix="1" applyNumberFormat="1" applyFont="1" applyFill="1"/>
    <xf numFmtId="43" fontId="75" fillId="3" borderId="0" xfId="41506" quotePrefix="1" applyFont="1" applyFill="1" applyBorder="1" applyAlignment="1"/>
    <xf numFmtId="4" fontId="75" fillId="4" borderId="0" xfId="0" applyNumberFormat="1" applyFont="1" applyFill="1"/>
    <xf numFmtId="4" fontId="75" fillId="4" borderId="0" xfId="0" applyNumberFormat="1" applyFont="1" applyFill="1" applyAlignment="1">
      <alignment horizontal="center"/>
    </xf>
    <xf numFmtId="0" fontId="77" fillId="4" borderId="0" xfId="0" applyFont="1" applyFill="1"/>
    <xf numFmtId="9" fontId="75" fillId="4" borderId="0" xfId="0" applyNumberFormat="1" applyFont="1" applyFill="1" applyAlignment="1">
      <alignment vertical="center"/>
    </xf>
    <xf numFmtId="0" fontId="75" fillId="4" borderId="0" xfId="0" applyFont="1" applyFill="1" applyAlignment="1">
      <alignment vertical="center"/>
    </xf>
    <xf numFmtId="0" fontId="3" fillId="0" borderId="0" xfId="0" applyFont="1" applyAlignment="1">
      <alignment horizontal="left"/>
    </xf>
    <xf numFmtId="0" fontId="4" fillId="0" borderId="70" xfId="0" applyFont="1" applyBorder="1" applyAlignment="1">
      <alignment horizontal="center" vertical="center"/>
    </xf>
    <xf numFmtId="4" fontId="3" fillId="0" borderId="70" xfId="0" applyNumberFormat="1" applyFont="1" applyBorder="1"/>
    <xf numFmtId="4" fontId="3" fillId="0" borderId="70" xfId="41506" applyNumberFormat="1" applyFont="1" applyBorder="1" applyAlignment="1"/>
    <xf numFmtId="4" fontId="3" fillId="4" borderId="70" xfId="41506" applyNumberFormat="1" applyFont="1" applyFill="1" applyBorder="1" applyAlignment="1">
      <alignment vertical="center" shrinkToFit="1"/>
    </xf>
    <xf numFmtId="43" fontId="3" fillId="0" borderId="70" xfId="41506" applyFont="1" applyBorder="1" applyAlignment="1">
      <alignment horizontal="center"/>
    </xf>
    <xf numFmtId="4" fontId="65" fillId="0" borderId="70" xfId="41506" applyNumberFormat="1" applyFont="1" applyBorder="1" applyAlignment="1"/>
    <xf numFmtId="0" fontId="4" fillId="0" borderId="72" xfId="0" applyFont="1" applyBorder="1" applyAlignment="1">
      <alignment horizontal="left" vertical="center"/>
    </xf>
    <xf numFmtId="0" fontId="3" fillId="0" borderId="16" xfId="0" applyFont="1" applyBorder="1"/>
    <xf numFmtId="43" fontId="3" fillId="0" borderId="63" xfId="4" applyFont="1" applyFill="1" applyBorder="1" applyAlignment="1" applyProtection="1">
      <alignment horizontal="center"/>
    </xf>
    <xf numFmtId="43" fontId="3" fillId="0" borderId="70" xfId="4" applyFont="1" applyFill="1" applyBorder="1" applyAlignment="1" applyProtection="1"/>
    <xf numFmtId="43" fontId="3" fillId="0" borderId="70" xfId="4" applyFont="1" applyFill="1" applyBorder="1" applyAlignment="1" applyProtection="1">
      <alignment horizontal="right"/>
    </xf>
    <xf numFmtId="43" fontId="3" fillId="0" borderId="53" xfId="4" applyFont="1" applyFill="1" applyBorder="1" applyAlignment="1" applyProtection="1"/>
    <xf numFmtId="0" fontId="54" fillId="0" borderId="26" xfId="0" applyFont="1" applyBorder="1" applyAlignment="1">
      <alignment horizontal="center"/>
    </xf>
    <xf numFmtId="43" fontId="54" fillId="0" borderId="1" xfId="4" applyFont="1" applyFill="1" applyBorder="1" applyAlignment="1" applyProtection="1"/>
    <xf numFmtId="4" fontId="54" fillId="0" borderId="1" xfId="4" applyNumberFormat="1" applyFont="1" applyFill="1" applyBorder="1" applyProtection="1"/>
    <xf numFmtId="4" fontId="3" fillId="0" borderId="70" xfId="41506" applyNumberFormat="1" applyFont="1" applyBorder="1" applyAlignment="1">
      <alignment horizontal="center"/>
    </xf>
    <xf numFmtId="0" fontId="68" fillId="0" borderId="0" xfId="0" applyFont="1" applyAlignment="1">
      <alignment horizontal="center"/>
    </xf>
    <xf numFmtId="0" fontId="3" fillId="0" borderId="16" xfId="0" applyFont="1" applyBorder="1" applyAlignment="1">
      <alignment horizontal="center"/>
    </xf>
    <xf numFmtId="0" fontId="78" fillId="0" borderId="70" xfId="0" applyFont="1" applyBorder="1" applyAlignment="1">
      <alignment horizontal="left"/>
    </xf>
    <xf numFmtId="0" fontId="3" fillId="0" borderId="70" xfId="0" applyFont="1" applyBorder="1" applyAlignment="1">
      <alignment horizontal="left"/>
    </xf>
    <xf numFmtId="0" fontId="3" fillId="0" borderId="53" xfId="0" applyFont="1" applyBorder="1" applyAlignment="1">
      <alignment horizontal="left"/>
    </xf>
    <xf numFmtId="4" fontId="54" fillId="4" borderId="0" xfId="42570" applyNumberFormat="1" applyFont="1" applyFill="1" applyAlignment="1" applyProtection="1">
      <alignment vertical="center"/>
      <protection locked="0"/>
    </xf>
    <xf numFmtId="4" fontId="3" fillId="4" borderId="0" xfId="4" applyNumberFormat="1" applyFont="1" applyFill="1" applyAlignment="1" applyProtection="1">
      <alignment vertical="center"/>
      <protection locked="0"/>
    </xf>
    <xf numFmtId="4" fontId="3" fillId="4" borderId="0" xfId="42570" applyNumberFormat="1" applyFont="1" applyFill="1" applyAlignment="1">
      <alignment vertical="center"/>
    </xf>
    <xf numFmtId="0" fontId="54" fillId="4" borderId="46" xfId="3" applyFont="1" applyFill="1" applyBorder="1" applyAlignment="1" applyProtection="1">
      <alignment horizontal="center" vertical="center"/>
      <protection locked="0"/>
    </xf>
    <xf numFmtId="0" fontId="54" fillId="4" borderId="20" xfId="3" applyFont="1" applyFill="1" applyBorder="1" applyAlignment="1" applyProtection="1">
      <alignment horizontal="left" vertical="center"/>
      <protection locked="0"/>
    </xf>
    <xf numFmtId="4" fontId="54" fillId="4" borderId="18" xfId="3" applyNumberFormat="1" applyFont="1" applyFill="1" applyBorder="1" applyAlignment="1" applyProtection="1">
      <alignment vertical="center"/>
      <protection locked="0"/>
    </xf>
    <xf numFmtId="4" fontId="54" fillId="4" borderId="0" xfId="3" applyNumberFormat="1" applyFont="1" applyFill="1" applyAlignment="1" applyProtection="1">
      <alignment vertical="center"/>
      <protection locked="0"/>
    </xf>
    <xf numFmtId="0" fontId="54" fillId="4" borderId="0" xfId="3" applyFont="1" applyFill="1" applyAlignment="1" applyProtection="1">
      <alignment vertical="center"/>
      <protection locked="0"/>
    </xf>
    <xf numFmtId="43" fontId="3" fillId="0" borderId="73" xfId="41506" applyFont="1" applyFill="1" applyBorder="1" applyAlignment="1" applyProtection="1"/>
    <xf numFmtId="0" fontId="54" fillId="0" borderId="2" xfId="0" applyFont="1" applyBorder="1"/>
    <xf numFmtId="4" fontId="3" fillId="0" borderId="70" xfId="4" applyNumberFormat="1" applyFont="1" applyBorder="1" applyAlignment="1"/>
    <xf numFmtId="4" fontId="3" fillId="0" borderId="70" xfId="4" applyNumberFormat="1" applyFont="1" applyBorder="1" applyAlignment="1">
      <alignment horizontal="center"/>
    </xf>
    <xf numFmtId="43" fontId="3" fillId="0" borderId="70" xfId="4" applyFont="1" applyBorder="1" applyAlignment="1">
      <alignment horizontal="center"/>
    </xf>
    <xf numFmtId="43" fontId="3" fillId="0" borderId="16" xfId="4" applyFont="1" applyBorder="1" applyAlignment="1">
      <alignment horizontal="center"/>
    </xf>
    <xf numFmtId="4" fontId="3" fillId="4" borderId="16" xfId="41506" applyNumberFormat="1" applyFont="1" applyFill="1" applyBorder="1" applyAlignment="1">
      <alignment vertical="center" shrinkToFit="1"/>
    </xf>
    <xf numFmtId="4" fontId="3" fillId="0" borderId="14" xfId="4" applyNumberFormat="1" applyFont="1" applyBorder="1" applyAlignment="1"/>
    <xf numFmtId="0" fontId="3" fillId="0" borderId="70" xfId="0" applyFont="1" applyBorder="1" applyAlignment="1">
      <alignment horizontal="center" vertical="center"/>
    </xf>
    <xf numFmtId="4" fontId="3" fillId="0" borderId="70" xfId="4" applyNumberFormat="1" applyFont="1" applyBorder="1" applyAlignment="1">
      <alignment vertical="center"/>
    </xf>
    <xf numFmtId="43" fontId="3" fillId="0" borderId="70" xfId="4" applyFont="1" applyBorder="1"/>
    <xf numFmtId="4" fontId="76" fillId="0" borderId="0" xfId="0" applyNumberFormat="1" applyFont="1"/>
    <xf numFmtId="0" fontId="76" fillId="0" borderId="0" xfId="0" applyFont="1"/>
    <xf numFmtId="9" fontId="75" fillId="0" borderId="0" xfId="0" quotePrefix="1" applyNumberFormat="1" applyFont="1"/>
    <xf numFmtId="43" fontId="75" fillId="0" borderId="0" xfId="41506" quotePrefix="1" applyFont="1" applyFill="1" applyBorder="1" applyAlignment="1"/>
    <xf numFmtId="4" fontId="75" fillId="0" borderId="0" xfId="0" applyNumberFormat="1" applyFont="1"/>
    <xf numFmtId="4" fontId="75" fillId="0" borderId="0" xfId="0" applyNumberFormat="1" applyFont="1" applyAlignment="1">
      <alignment horizontal="center"/>
    </xf>
    <xf numFmtId="9" fontId="75" fillId="0" borderId="0" xfId="0" applyNumberFormat="1" applyFont="1" applyAlignment="1">
      <alignment vertical="center"/>
    </xf>
    <xf numFmtId="0" fontId="75" fillId="0" borderId="0" xfId="0" applyFont="1" applyAlignment="1">
      <alignment vertical="center"/>
    </xf>
    <xf numFmtId="4" fontId="76" fillId="0" borderId="70" xfId="3" applyNumberFormat="1" applyFont="1" applyBorder="1" applyAlignment="1">
      <alignment horizontal="center" vertical="center"/>
    </xf>
    <xf numFmtId="4" fontId="76" fillId="0" borderId="0" xfId="0" applyNumberFormat="1" applyFont="1" applyAlignment="1">
      <alignment horizontal="center"/>
    </xf>
    <xf numFmtId="0" fontId="3" fillId="0" borderId="53" xfId="0" applyFont="1" applyBorder="1" applyAlignment="1">
      <alignment horizontal="center"/>
    </xf>
    <xf numFmtId="0" fontId="3" fillId="0" borderId="68" xfId="0" applyFont="1" applyBorder="1"/>
    <xf numFmtId="0" fontId="54" fillId="3" borderId="1" xfId="41216" applyFont="1" applyFill="1" applyBorder="1" applyAlignment="1">
      <alignment horizontal="center"/>
    </xf>
    <xf numFmtId="0" fontId="54" fillId="3" borderId="1" xfId="0" applyFont="1" applyFill="1" applyBorder="1" applyAlignment="1">
      <alignment horizontal="center" vertical="center"/>
    </xf>
    <xf numFmtId="43" fontId="54" fillId="3" borderId="1" xfId="4" applyFont="1" applyFill="1" applyBorder="1" applyAlignment="1">
      <alignment horizontal="center"/>
    </xf>
    <xf numFmtId="43" fontId="3" fillId="3" borderId="2" xfId="4" quotePrefix="1" applyFont="1" applyFill="1" applyBorder="1" applyAlignment="1" applyProtection="1">
      <alignment horizontal="right" vertical="center"/>
    </xf>
    <xf numFmtId="43" fontId="3" fillId="3" borderId="70" xfId="4" quotePrefix="1" applyFont="1" applyFill="1" applyBorder="1" applyAlignment="1" applyProtection="1">
      <alignment horizontal="right" vertical="center"/>
    </xf>
    <xf numFmtId="43" fontId="3" fillId="3" borderId="53" xfId="4" quotePrefix="1" applyFont="1" applyFill="1" applyBorder="1" applyAlignment="1" applyProtection="1">
      <alignment horizontal="right" vertical="center"/>
    </xf>
    <xf numFmtId="4" fontId="3" fillId="0" borderId="18" xfId="4" applyNumberFormat="1" applyFont="1" applyFill="1" applyBorder="1" applyAlignment="1" applyProtection="1">
      <alignment horizontal="center"/>
    </xf>
    <xf numFmtId="4" fontId="3" fillId="0" borderId="18" xfId="4" applyNumberFormat="1" applyFont="1" applyFill="1" applyBorder="1" applyProtection="1"/>
    <xf numFmtId="4" fontId="3" fillId="0" borderId="22" xfId="4" applyNumberFormat="1" applyFont="1" applyFill="1" applyBorder="1" applyAlignment="1"/>
    <xf numFmtId="4" fontId="3" fillId="0" borderId="22" xfId="4" applyNumberFormat="1" applyFont="1" applyFill="1" applyBorder="1" applyAlignment="1" applyProtection="1">
      <alignment horizontal="center"/>
    </xf>
    <xf numFmtId="4" fontId="3" fillId="0" borderId="55" xfId="4" applyNumberFormat="1" applyFont="1" applyFill="1" applyBorder="1" applyAlignment="1" applyProtection="1">
      <alignment horizontal="center"/>
    </xf>
    <xf numFmtId="4" fontId="54" fillId="0" borderId="47" xfId="4" applyNumberFormat="1" applyFont="1" applyFill="1" applyBorder="1" applyProtection="1"/>
    <xf numFmtId="4" fontId="3" fillId="0" borderId="0" xfId="4" applyNumberFormat="1" applyFont="1" applyFill="1" applyBorder="1" applyAlignment="1" applyProtection="1">
      <alignment horizontal="center"/>
    </xf>
    <xf numFmtId="0" fontId="3" fillId="4" borderId="65" xfId="0" applyFont="1" applyFill="1" applyBorder="1" applyAlignment="1">
      <alignment horizontal="left" vertical="center" wrapText="1"/>
    </xf>
    <xf numFmtId="0" fontId="3" fillId="4" borderId="65" xfId="0" applyFont="1" applyFill="1" applyBorder="1" applyAlignment="1">
      <alignment vertical="top" wrapText="1"/>
    </xf>
    <xf numFmtId="0" fontId="3" fillId="4" borderId="52" xfId="42570" applyFont="1" applyFill="1" applyBorder="1" applyAlignment="1">
      <alignment horizontal="left" vertical="top" wrapText="1"/>
    </xf>
    <xf numFmtId="0" fontId="3" fillId="4" borderId="19" xfId="0" applyFont="1" applyFill="1" applyBorder="1" applyAlignment="1">
      <alignment horizontal="left" vertical="top" wrapText="1"/>
    </xf>
    <xf numFmtId="4" fontId="3" fillId="4" borderId="64" xfId="41506" applyNumberFormat="1" applyFont="1" applyFill="1" applyBorder="1" applyAlignment="1">
      <alignment vertical="center" shrinkToFit="1"/>
    </xf>
    <xf numFmtId="0" fontId="3" fillId="4" borderId="65" xfId="0" applyFont="1" applyFill="1" applyBorder="1" applyAlignment="1">
      <alignment horizontal="left" vertical="top" wrapText="1"/>
    </xf>
    <xf numFmtId="0" fontId="3" fillId="4" borderId="65" xfId="42570" applyFont="1" applyFill="1" applyBorder="1" applyAlignment="1">
      <alignment horizontal="left" vertical="center"/>
    </xf>
    <xf numFmtId="0" fontId="78" fillId="4" borderId="19" xfId="0" applyFont="1" applyFill="1" applyBorder="1" applyAlignment="1">
      <alignment horizontal="left" vertical="center"/>
    </xf>
    <xf numFmtId="192" fontId="3" fillId="4" borderId="63" xfId="4" applyNumberFormat="1" applyFont="1" applyFill="1" applyBorder="1" applyAlignment="1" applyProtection="1">
      <alignment horizontal="center" vertical="center"/>
    </xf>
    <xf numFmtId="4" fontId="3" fillId="4" borderId="63" xfId="4" applyNumberFormat="1" applyFont="1" applyFill="1" applyBorder="1" applyAlignment="1" applyProtection="1">
      <alignment vertical="center"/>
      <protection locked="0"/>
    </xf>
    <xf numFmtId="4" fontId="3" fillId="4" borderId="63" xfId="0" applyNumberFormat="1" applyFont="1" applyFill="1" applyBorder="1" applyAlignment="1">
      <alignment vertical="center"/>
    </xf>
    <xf numFmtId="4" fontId="3" fillId="4" borderId="63" xfId="4" applyNumberFormat="1" applyFont="1" applyFill="1" applyBorder="1" applyAlignment="1" applyProtection="1">
      <alignment vertical="center"/>
    </xf>
    <xf numFmtId="4" fontId="3" fillId="4" borderId="66" xfId="4" applyNumberFormat="1" applyFont="1" applyFill="1" applyBorder="1" applyAlignment="1" applyProtection="1">
      <alignment vertical="center"/>
    </xf>
    <xf numFmtId="4" fontId="3" fillId="4" borderId="63" xfId="0" applyNumberFormat="1" applyFont="1" applyFill="1" applyBorder="1" applyAlignment="1" applyProtection="1">
      <alignment vertical="center"/>
      <protection locked="0"/>
    </xf>
    <xf numFmtId="0" fontId="3" fillId="4" borderId="70" xfId="0" applyFont="1" applyFill="1" applyBorder="1" applyAlignment="1" applyProtection="1">
      <alignment horizontal="center" vertical="center"/>
      <protection locked="0"/>
    </xf>
    <xf numFmtId="0" fontId="3" fillId="4" borderId="73" xfId="0" applyFont="1" applyFill="1" applyBorder="1" applyAlignment="1" applyProtection="1">
      <alignment vertical="center"/>
      <protection locked="0"/>
    </xf>
    <xf numFmtId="4" fontId="3" fillId="4" borderId="70" xfId="4" applyNumberFormat="1" applyFont="1" applyFill="1" applyBorder="1" applyAlignment="1" applyProtection="1">
      <alignment vertical="center"/>
      <protection locked="0"/>
    </xf>
    <xf numFmtId="4" fontId="3" fillId="4" borderId="70" xfId="0" applyNumberFormat="1" applyFont="1" applyFill="1" applyBorder="1" applyAlignment="1" applyProtection="1">
      <alignment horizontal="center" vertical="center"/>
      <protection locked="0"/>
    </xf>
    <xf numFmtId="4" fontId="3" fillId="4" borderId="71" xfId="4" applyNumberFormat="1" applyFont="1" applyFill="1" applyBorder="1" applyAlignment="1" applyProtection="1">
      <alignment vertical="center"/>
      <protection locked="0"/>
    </xf>
    <xf numFmtId="4" fontId="3" fillId="4" borderId="72" xfId="4" applyNumberFormat="1" applyFont="1" applyFill="1" applyBorder="1" applyAlignment="1" applyProtection="1">
      <alignment vertical="center"/>
      <protection locked="0"/>
    </xf>
    <xf numFmtId="4" fontId="3" fillId="4" borderId="70" xfId="0" applyNumberFormat="1" applyFont="1" applyFill="1" applyBorder="1" applyAlignment="1" applyProtection="1">
      <alignment vertical="center"/>
      <protection locked="0"/>
    </xf>
    <xf numFmtId="0" fontId="3" fillId="4" borderId="75" xfId="0" applyFont="1" applyFill="1" applyBorder="1" applyAlignment="1" applyProtection="1">
      <alignment horizontal="center" vertical="center"/>
      <protection locked="0"/>
    </xf>
    <xf numFmtId="0" fontId="66" fillId="0" borderId="0" xfId="0" applyFont="1" applyAlignment="1">
      <alignment horizontal="left" vertical="center"/>
    </xf>
    <xf numFmtId="0" fontId="66" fillId="0" borderId="0" xfId="0" applyFont="1"/>
    <xf numFmtId="0" fontId="66" fillId="0" borderId="1" xfId="0" applyFont="1" applyBorder="1" applyAlignment="1">
      <alignment horizontal="center" vertical="center"/>
    </xf>
    <xf numFmtId="0" fontId="66" fillId="0" borderId="3" xfId="0" applyFont="1" applyBorder="1" applyAlignment="1">
      <alignment horizontal="center" vertical="center"/>
    </xf>
    <xf numFmtId="0" fontId="66" fillId="0" borderId="1" xfId="0" quotePrefix="1" applyFont="1" applyBorder="1" applyAlignment="1">
      <alignment horizontal="center" vertical="center"/>
    </xf>
    <xf numFmtId="0" fontId="66" fillId="0" borderId="47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/>
    </xf>
    <xf numFmtId="0" fontId="66" fillId="0" borderId="1" xfId="0" applyFont="1" applyBorder="1" applyAlignment="1">
      <alignment vertical="center"/>
    </xf>
    <xf numFmtId="9" fontId="54" fillId="0" borderId="0" xfId="0" applyNumberFormat="1" applyFont="1"/>
    <xf numFmtId="4" fontId="3" fillId="4" borderId="63" xfId="0" applyNumberFormat="1" applyFont="1" applyFill="1" applyBorder="1" applyAlignment="1" applyProtection="1">
      <alignment horizontal="center" vertical="center"/>
      <protection locked="0"/>
    </xf>
    <xf numFmtId="4" fontId="3" fillId="4" borderId="71" xfId="41506" applyNumberFormat="1" applyFont="1" applyFill="1" applyBorder="1" applyAlignment="1">
      <alignment vertical="center" shrinkToFit="1"/>
    </xf>
    <xf numFmtId="0" fontId="54" fillId="0" borderId="2" xfId="41648" applyFont="1" applyBorder="1" applyAlignment="1">
      <alignment horizontal="center" vertical="center"/>
    </xf>
    <xf numFmtId="4" fontId="54" fillId="0" borderId="2" xfId="217" quotePrefix="1" applyNumberFormat="1" applyFont="1" applyBorder="1" applyAlignment="1">
      <alignment horizontal="left" vertical="center"/>
    </xf>
    <xf numFmtId="43" fontId="54" fillId="0" borderId="2" xfId="41532" quotePrefix="1" applyFont="1" applyFill="1" applyBorder="1" applyAlignment="1">
      <alignment horizontal="center" vertical="center"/>
    </xf>
    <xf numFmtId="1" fontId="3" fillId="0" borderId="0" xfId="41532" quotePrefix="1" applyNumberFormat="1" applyFont="1" applyFill="1" applyBorder="1" applyAlignment="1">
      <alignment horizontal="center" vertical="center"/>
    </xf>
    <xf numFmtId="43" fontId="3" fillId="0" borderId="0" xfId="41532" quotePrefix="1" applyFont="1" applyFill="1" applyBorder="1" applyAlignment="1">
      <alignment horizontal="center" vertical="center"/>
    </xf>
    <xf numFmtId="201" fontId="54" fillId="0" borderId="63" xfId="41648" applyNumberFormat="1" applyFont="1" applyBorder="1" applyAlignment="1">
      <alignment horizontal="center" vertical="center"/>
    </xf>
    <xf numFmtId="0" fontId="54" fillId="0" borderId="63" xfId="41648" applyFont="1" applyBorder="1" applyAlignment="1">
      <alignment horizontal="left" vertical="center"/>
    </xf>
    <xf numFmtId="0" fontId="54" fillId="0" borderId="63" xfId="41648" applyFont="1" applyBorder="1" applyAlignment="1">
      <alignment horizontal="center" vertical="center"/>
    </xf>
    <xf numFmtId="0" fontId="3" fillId="0" borderId="63" xfId="41648" applyFont="1" applyBorder="1" applyAlignment="1">
      <alignment horizontal="left" vertical="center"/>
    </xf>
    <xf numFmtId="43" fontId="3" fillId="0" borderId="76" xfId="41532" applyFont="1" applyFill="1" applyBorder="1" applyAlignment="1">
      <alignment horizontal="right" vertical="center"/>
    </xf>
    <xf numFmtId="187" fontId="3" fillId="4" borderId="76" xfId="65" applyNumberFormat="1" applyFont="1" applyFill="1" applyBorder="1" applyAlignment="1">
      <alignment vertical="center"/>
    </xf>
    <xf numFmtId="201" fontId="54" fillId="0" borderId="16" xfId="41648" applyNumberFormat="1" applyFont="1" applyBorder="1" applyAlignment="1">
      <alignment horizontal="center" vertical="center"/>
    </xf>
    <xf numFmtId="0" fontId="3" fillId="0" borderId="48" xfId="41648" applyFont="1" applyBorder="1" applyAlignment="1">
      <alignment horizontal="left" vertical="center"/>
    </xf>
    <xf numFmtId="0" fontId="54" fillId="0" borderId="16" xfId="41648" applyFont="1" applyBorder="1" applyAlignment="1">
      <alignment horizontal="center" vertical="center"/>
    </xf>
    <xf numFmtId="0" fontId="3" fillId="0" borderId="1" xfId="41648" applyFont="1" applyBorder="1" applyAlignment="1">
      <alignment horizontal="center" vertical="center"/>
    </xf>
    <xf numFmtId="0" fontId="54" fillId="0" borderId="3" xfId="41648" applyFont="1" applyBorder="1" applyAlignment="1">
      <alignment horizontal="center" vertical="center"/>
    </xf>
    <xf numFmtId="0" fontId="54" fillId="0" borderId="1" xfId="41648" applyFont="1" applyBorder="1" applyAlignment="1">
      <alignment vertical="center"/>
    </xf>
    <xf numFmtId="1" fontId="3" fillId="0" borderId="0" xfId="41648" applyNumberFormat="1" applyFont="1" applyAlignment="1">
      <alignment horizontal="center" vertical="center"/>
    </xf>
    <xf numFmtId="0" fontId="3" fillId="0" borderId="0" xfId="41648" applyFont="1" applyAlignment="1">
      <alignment horizontal="center" vertical="center"/>
    </xf>
    <xf numFmtId="0" fontId="54" fillId="0" borderId="76" xfId="41648" applyFont="1" applyBorder="1" applyAlignment="1">
      <alignment horizontal="center" vertical="center"/>
    </xf>
    <xf numFmtId="201" fontId="54" fillId="0" borderId="76" xfId="41648" applyNumberFormat="1" applyFont="1" applyBorder="1" applyAlignment="1">
      <alignment horizontal="center" vertical="center"/>
    </xf>
    <xf numFmtId="0" fontId="3" fillId="0" borderId="78" xfId="41648" applyFont="1" applyBorder="1" applyAlignment="1">
      <alignment horizontal="left" vertical="center"/>
    </xf>
    <xf numFmtId="3" fontId="3" fillId="0" borderId="0" xfId="41648" applyNumberFormat="1" applyFont="1" applyAlignment="1">
      <alignment horizontal="center" vertical="center"/>
    </xf>
    <xf numFmtId="0" fontId="3" fillId="0" borderId="0" xfId="41648" applyFont="1" applyAlignment="1">
      <alignment vertical="center"/>
    </xf>
    <xf numFmtId="4" fontId="3" fillId="0" borderId="70" xfId="0" applyNumberFormat="1" applyFont="1" applyBorder="1" applyAlignment="1">
      <alignment horizontal="center"/>
    </xf>
    <xf numFmtId="4" fontId="54" fillId="0" borderId="2" xfId="41648" applyNumberFormat="1" applyFont="1" applyBorder="1" applyAlignment="1">
      <alignment horizontal="right" vertical="center"/>
    </xf>
    <xf numFmtId="4" fontId="54" fillId="0" borderId="2" xfId="41648" quotePrefix="1" applyNumberFormat="1" applyFont="1" applyBorder="1" applyAlignment="1">
      <alignment horizontal="center" vertical="center"/>
    </xf>
    <xf numFmtId="4" fontId="54" fillId="0" borderId="2" xfId="41532" applyNumberFormat="1" applyFont="1" applyFill="1" applyBorder="1" applyAlignment="1">
      <alignment horizontal="right" vertical="center"/>
    </xf>
    <xf numFmtId="4" fontId="54" fillId="0" borderId="2" xfId="41532" applyNumberFormat="1" applyFont="1" applyFill="1" applyBorder="1" applyAlignment="1">
      <alignment vertical="center"/>
    </xf>
    <xf numFmtId="4" fontId="54" fillId="0" borderId="2" xfId="41532" applyNumberFormat="1" applyFont="1" applyFill="1" applyBorder="1" applyAlignment="1" applyProtection="1">
      <alignment horizontal="right" vertical="center"/>
    </xf>
    <xf numFmtId="4" fontId="54" fillId="0" borderId="63" xfId="61" applyNumberFormat="1" applyFont="1" applyFill="1" applyBorder="1" applyAlignment="1">
      <alignment horizontal="center" vertical="center"/>
    </xf>
    <xf numFmtId="4" fontId="3" fillId="0" borderId="63" xfId="61" applyNumberFormat="1" applyFont="1" applyFill="1" applyBorder="1" applyAlignment="1">
      <alignment horizontal="center" vertical="center"/>
    </xf>
    <xf numFmtId="4" fontId="3" fillId="0" borderId="76" xfId="41532" applyNumberFormat="1" applyFont="1" applyFill="1" applyBorder="1" applyAlignment="1">
      <alignment horizontal="right" vertical="center"/>
    </xf>
    <xf numFmtId="4" fontId="3" fillId="0" borderId="76" xfId="41532" applyNumberFormat="1" applyFont="1" applyFill="1" applyBorder="1" applyAlignment="1">
      <alignment vertical="center"/>
    </xf>
    <xf numFmtId="4" fontId="3" fillId="0" borderId="76" xfId="41532" applyNumberFormat="1" applyFont="1" applyFill="1" applyBorder="1" applyAlignment="1" applyProtection="1">
      <alignment horizontal="right" vertical="center"/>
    </xf>
    <xf numFmtId="4" fontId="3" fillId="4" borderId="76" xfId="65" applyNumberFormat="1" applyFont="1" applyFill="1" applyBorder="1" applyAlignment="1">
      <alignment vertical="center"/>
    </xf>
    <xf numFmtId="4" fontId="3" fillId="0" borderId="16" xfId="61" applyNumberFormat="1" applyFont="1" applyFill="1" applyBorder="1" applyAlignment="1">
      <alignment horizontal="center" vertical="center"/>
    </xf>
    <xf numFmtId="4" fontId="3" fillId="0" borderId="16" xfId="41532" applyNumberFormat="1" applyFont="1" applyFill="1" applyBorder="1" applyAlignment="1">
      <alignment horizontal="right" vertical="center"/>
    </xf>
    <xf numFmtId="4" fontId="3" fillId="0" borderId="16" xfId="41532" applyNumberFormat="1" applyFont="1" applyFill="1" applyBorder="1" applyAlignment="1">
      <alignment vertical="center"/>
    </xf>
    <xf numFmtId="4" fontId="3" fillId="0" borderId="16" xfId="41532" applyNumberFormat="1" applyFont="1" applyFill="1" applyBorder="1" applyAlignment="1" applyProtection="1">
      <alignment horizontal="right" vertical="center"/>
    </xf>
    <xf numFmtId="4" fontId="54" fillId="0" borderId="1" xfId="61" applyNumberFormat="1" applyFont="1" applyFill="1" applyBorder="1" applyAlignment="1">
      <alignment vertical="center"/>
    </xf>
    <xf numFmtId="4" fontId="54" fillId="0" borderId="1" xfId="41533" applyNumberFormat="1" applyFont="1" applyFill="1" applyBorder="1" applyAlignment="1" applyProtection="1">
      <alignment vertical="center"/>
    </xf>
    <xf numFmtId="4" fontId="3" fillId="0" borderId="76" xfId="61" applyNumberFormat="1" applyFont="1" applyFill="1" applyBorder="1" applyAlignment="1">
      <alignment horizontal="center" vertical="center"/>
    </xf>
    <xf numFmtId="4" fontId="3" fillId="0" borderId="63" xfId="61" applyNumberFormat="1" applyFont="1" applyFill="1" applyBorder="1" applyAlignment="1">
      <alignment vertical="center"/>
    </xf>
    <xf numFmtId="4" fontId="3" fillId="0" borderId="16" xfId="61" applyNumberFormat="1" applyFont="1" applyFill="1" applyBorder="1" applyAlignment="1">
      <alignment vertical="center"/>
    </xf>
    <xf numFmtId="4" fontId="54" fillId="0" borderId="63" xfId="61" applyNumberFormat="1" applyFont="1" applyFill="1" applyBorder="1" applyAlignment="1">
      <alignment vertical="center"/>
    </xf>
    <xf numFmtId="4" fontId="54" fillId="0" borderId="2" xfId="41648" applyNumberFormat="1" applyFont="1" applyBorder="1" applyAlignment="1">
      <alignment vertical="center"/>
    </xf>
    <xf numFmtId="4" fontId="3" fillId="0" borderId="76" xfId="61" applyNumberFormat="1" applyFont="1" applyFill="1" applyBorder="1" applyAlignment="1">
      <alignment vertical="center"/>
    </xf>
    <xf numFmtId="0" fontId="3" fillId="3" borderId="63" xfId="76" applyFont="1" applyFill="1" applyBorder="1" applyAlignment="1" applyProtection="1">
      <alignment horizontal="center" vertical="center"/>
      <protection locked="0"/>
    </xf>
    <xf numFmtId="4" fontId="3" fillId="3" borderId="63" xfId="76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Protection="1">
      <protection locked="0"/>
    </xf>
    <xf numFmtId="0" fontId="3" fillId="3" borderId="76" xfId="76" applyFont="1" applyFill="1" applyBorder="1" applyProtection="1">
      <protection locked="0"/>
    </xf>
    <xf numFmtId="43" fontId="54" fillId="0" borderId="63" xfId="42578" applyFont="1" applyFill="1" applyBorder="1" applyAlignment="1" applyProtection="1">
      <alignment horizontal="left"/>
      <protection locked="0"/>
    </xf>
    <xf numFmtId="0" fontId="54" fillId="3" borderId="0" xfId="0" applyFont="1" applyFill="1" applyProtection="1">
      <protection locked="0"/>
    </xf>
    <xf numFmtId="43" fontId="3" fillId="0" borderId="63" xfId="42578" applyFont="1" applyFill="1" applyBorder="1" applyAlignment="1" applyProtection="1">
      <alignment horizontal="left"/>
      <protection locked="0"/>
    </xf>
    <xf numFmtId="4" fontId="3" fillId="0" borderId="63" xfId="76" applyNumberFormat="1" applyFont="1" applyBorder="1" applyAlignment="1" applyProtection="1">
      <alignment horizontal="center" vertical="center"/>
      <protection locked="0"/>
    </xf>
    <xf numFmtId="43" fontId="54" fillId="0" borderId="63" xfId="42578" applyFont="1" applyFill="1" applyBorder="1" applyAlignment="1" applyProtection="1">
      <alignment horizontal="left" vertical="center"/>
      <protection locked="0"/>
    </xf>
    <xf numFmtId="0" fontId="54" fillId="3" borderId="76" xfId="76" applyFont="1" applyFill="1" applyBorder="1" applyAlignment="1" applyProtection="1">
      <alignment horizontal="center" vertical="center"/>
      <protection locked="0"/>
    </xf>
    <xf numFmtId="4" fontId="54" fillId="3" borderId="63" xfId="76" applyNumberFormat="1" applyFont="1" applyFill="1" applyBorder="1" applyAlignment="1" applyProtection="1">
      <alignment horizontal="center" vertical="center"/>
      <protection locked="0"/>
    </xf>
    <xf numFmtId="0" fontId="54" fillId="3" borderId="76" xfId="76" applyFont="1" applyFill="1" applyBorder="1" applyProtection="1">
      <protection locked="0"/>
    </xf>
    <xf numFmtId="4" fontId="54" fillId="0" borderId="16" xfId="61" applyNumberFormat="1" applyFont="1" applyFill="1" applyBorder="1" applyAlignment="1">
      <alignment vertical="center"/>
    </xf>
    <xf numFmtId="4" fontId="54" fillId="0" borderId="11" xfId="61" applyNumberFormat="1" applyFont="1" applyFill="1" applyBorder="1" applyAlignment="1">
      <alignment vertical="center"/>
    </xf>
    <xf numFmtId="4" fontId="54" fillId="0" borderId="14" xfId="61" applyNumberFormat="1" applyFont="1" applyFill="1" applyBorder="1" applyAlignment="1">
      <alignment vertical="center"/>
    </xf>
    <xf numFmtId="4" fontId="54" fillId="0" borderId="16" xfId="41533" applyNumberFormat="1" applyFont="1" applyFill="1" applyBorder="1" applyAlignment="1" applyProtection="1">
      <alignment vertical="center"/>
    </xf>
    <xf numFmtId="0" fontId="54" fillId="0" borderId="16" xfId="41648" applyFont="1" applyBorder="1" applyAlignment="1">
      <alignment vertical="center"/>
    </xf>
    <xf numFmtId="0" fontId="54" fillId="0" borderId="0" xfId="41648" applyFont="1" applyAlignment="1">
      <alignment vertical="center"/>
    </xf>
    <xf numFmtId="1" fontId="54" fillId="0" borderId="0" xfId="41648" applyNumberFormat="1" applyFont="1" applyAlignment="1">
      <alignment horizontal="center" vertical="center"/>
    </xf>
    <xf numFmtId="0" fontId="54" fillId="0" borderId="0" xfId="41648" applyFont="1" applyAlignment="1">
      <alignment horizontal="center" vertical="center"/>
    </xf>
    <xf numFmtId="0" fontId="3" fillId="0" borderId="63" xfId="0" applyFont="1" applyBorder="1"/>
    <xf numFmtId="4" fontId="3" fillId="0" borderId="63" xfId="4" applyNumberFormat="1" applyFont="1" applyBorder="1"/>
    <xf numFmtId="4" fontId="3" fillId="0" borderId="63" xfId="4" applyNumberFormat="1" applyFont="1" applyBorder="1" applyAlignment="1">
      <alignment horizontal="center"/>
    </xf>
    <xf numFmtId="4" fontId="3" fillId="0" borderId="65" xfId="4" applyNumberFormat="1" applyFont="1" applyBorder="1"/>
    <xf numFmtId="4" fontId="3" fillId="0" borderId="64" xfId="4" applyNumberFormat="1" applyFont="1" applyBorder="1"/>
    <xf numFmtId="0" fontId="3" fillId="4" borderId="16" xfId="3" applyFill="1" applyBorder="1" applyAlignment="1" applyProtection="1">
      <alignment horizontal="center" vertical="center"/>
      <protection locked="0"/>
    </xf>
    <xf numFmtId="4" fontId="3" fillId="4" borderId="16" xfId="3" applyNumberFormat="1" applyFill="1" applyBorder="1" applyAlignment="1" applyProtection="1">
      <alignment horizontal="center" vertical="center"/>
      <protection locked="0"/>
    </xf>
    <xf numFmtId="4" fontId="3" fillId="4" borderId="16" xfId="3" applyNumberFormat="1" applyFill="1" applyBorder="1" applyAlignment="1" applyProtection="1">
      <alignment vertical="center"/>
      <protection locked="0"/>
    </xf>
    <xf numFmtId="0" fontId="3" fillId="4" borderId="50" xfId="3" applyFill="1" applyBorder="1" applyAlignment="1" applyProtection="1">
      <alignment horizontal="center" vertical="center"/>
      <protection locked="0"/>
    </xf>
    <xf numFmtId="0" fontId="3" fillId="4" borderId="20" xfId="3" applyFill="1" applyBorder="1" applyAlignment="1" applyProtection="1">
      <alignment horizontal="left" vertical="center"/>
      <protection locked="0"/>
    </xf>
    <xf numFmtId="4" fontId="3" fillId="4" borderId="18" xfId="3" applyNumberFormat="1" applyFill="1" applyBorder="1" applyAlignment="1" applyProtection="1">
      <alignment horizontal="center" vertical="center"/>
      <protection locked="0"/>
    </xf>
    <xf numFmtId="4" fontId="3" fillId="4" borderId="50" xfId="3" applyNumberFormat="1" applyFill="1" applyBorder="1" applyAlignment="1" applyProtection="1">
      <alignment vertical="center"/>
      <protection locked="0"/>
    </xf>
    <xf numFmtId="4" fontId="3" fillId="4" borderId="0" xfId="3" applyNumberFormat="1" applyFill="1" applyAlignment="1" applyProtection="1">
      <alignment vertical="center"/>
      <protection locked="0"/>
    </xf>
    <xf numFmtId="0" fontId="3" fillId="4" borderId="0" xfId="3" applyFill="1" applyAlignment="1" applyProtection="1">
      <alignment vertical="center"/>
      <protection locked="0"/>
    </xf>
    <xf numFmtId="187" fontId="3" fillId="4" borderId="0" xfId="3" applyNumberFormat="1" applyFill="1" applyAlignment="1" applyProtection="1">
      <alignment vertical="center"/>
      <protection locked="0"/>
    </xf>
    <xf numFmtId="43" fontId="3" fillId="4" borderId="0" xfId="3" applyNumberFormat="1" applyFill="1" applyAlignment="1" applyProtection="1">
      <alignment vertical="center"/>
      <protection locked="0"/>
    </xf>
    <xf numFmtId="0" fontId="3" fillId="4" borderId="20" xfId="3" applyFill="1" applyBorder="1" applyAlignment="1">
      <alignment horizontal="left" vertical="center"/>
    </xf>
    <xf numFmtId="4" fontId="3" fillId="4" borderId="18" xfId="3" applyNumberFormat="1" applyFill="1" applyBorder="1" applyAlignment="1">
      <alignment vertical="center"/>
    </xf>
    <xf numFmtId="4" fontId="3" fillId="4" borderId="46" xfId="3" applyNumberFormat="1" applyFill="1" applyBorder="1" applyAlignment="1" applyProtection="1">
      <alignment vertical="center"/>
      <protection locked="0"/>
    </xf>
    <xf numFmtId="0" fontId="3" fillId="4" borderId="50" xfId="3" applyFill="1" applyBorder="1" applyAlignment="1">
      <alignment horizontal="center" vertical="center"/>
    </xf>
    <xf numFmtId="4" fontId="3" fillId="4" borderId="50" xfId="3" applyNumberFormat="1" applyFill="1" applyBorder="1" applyAlignment="1">
      <alignment horizontal="center" vertical="center"/>
    </xf>
    <xf numFmtId="0" fontId="3" fillId="4" borderId="70" xfId="3" applyFill="1" applyBorder="1" applyAlignment="1">
      <alignment horizontal="center" vertical="center"/>
    </xf>
    <xf numFmtId="4" fontId="3" fillId="4" borderId="70" xfId="3" applyNumberFormat="1" applyFill="1" applyBorder="1" applyAlignment="1" applyProtection="1">
      <alignment vertical="center"/>
      <protection locked="0"/>
    </xf>
    <xf numFmtId="4" fontId="3" fillId="4" borderId="70" xfId="3" applyNumberFormat="1" applyFill="1" applyBorder="1" applyAlignment="1">
      <alignment horizontal="center" vertical="center"/>
    </xf>
    <xf numFmtId="0" fontId="3" fillId="4" borderId="76" xfId="3" applyFill="1" applyBorder="1" applyAlignment="1">
      <alignment horizontal="center" vertical="center"/>
    </xf>
    <xf numFmtId="4" fontId="3" fillId="4" borderId="76" xfId="3" applyNumberFormat="1" applyFill="1" applyBorder="1" applyAlignment="1" applyProtection="1">
      <alignment vertical="center"/>
      <protection locked="0"/>
    </xf>
    <xf numFmtId="4" fontId="3" fillId="4" borderId="46" xfId="3" applyNumberFormat="1" applyFill="1" applyBorder="1" applyAlignment="1">
      <alignment horizontal="center" vertical="center"/>
    </xf>
    <xf numFmtId="0" fontId="3" fillId="4" borderId="1" xfId="3" applyFill="1" applyBorder="1" applyAlignment="1" applyProtection="1">
      <alignment horizontal="center" vertical="center"/>
      <protection locked="0"/>
    </xf>
    <xf numFmtId="0" fontId="3" fillId="4" borderId="3" xfId="3" applyFill="1" applyBorder="1" applyAlignment="1" applyProtection="1">
      <alignment horizontal="center" vertical="center"/>
      <protection locked="0"/>
    </xf>
    <xf numFmtId="4" fontId="3" fillId="4" borderId="1" xfId="3" applyNumberFormat="1" applyFill="1" applyBorder="1" applyAlignment="1" applyProtection="1">
      <alignment vertical="center"/>
      <protection locked="0"/>
    </xf>
    <xf numFmtId="4" fontId="3" fillId="4" borderId="18" xfId="3" applyNumberFormat="1" applyFill="1" applyBorder="1" applyAlignment="1">
      <alignment horizontal="center" vertical="center"/>
    </xf>
    <xf numFmtId="0" fontId="3" fillId="4" borderId="46" xfId="3" applyFill="1" applyBorder="1" applyAlignment="1">
      <alignment horizontal="center" vertical="center"/>
    </xf>
    <xf numFmtId="4" fontId="3" fillId="4" borderId="46" xfId="3" applyNumberFormat="1" applyFill="1" applyBorder="1" applyAlignment="1">
      <alignment vertical="center"/>
    </xf>
    <xf numFmtId="4" fontId="3" fillId="4" borderId="70" xfId="3" applyNumberFormat="1" applyFill="1" applyBorder="1" applyAlignment="1">
      <alignment vertical="center"/>
    </xf>
    <xf numFmtId="0" fontId="3" fillId="4" borderId="16" xfId="3" applyFill="1" applyBorder="1" applyAlignment="1">
      <alignment horizontal="center" vertical="center"/>
    </xf>
    <xf numFmtId="4" fontId="3" fillId="4" borderId="16" xfId="3" applyNumberFormat="1" applyFill="1" applyBorder="1" applyAlignment="1">
      <alignment horizontal="center" vertical="center"/>
    </xf>
    <xf numFmtId="4" fontId="3" fillId="4" borderId="16" xfId="3" applyNumberFormat="1" applyFill="1" applyBorder="1" applyAlignment="1">
      <alignment vertical="center"/>
    </xf>
    <xf numFmtId="0" fontId="3" fillId="4" borderId="1" xfId="3" applyFill="1" applyBorder="1" applyAlignment="1">
      <alignment horizontal="center" vertical="center"/>
    </xf>
    <xf numFmtId="0" fontId="3" fillId="4" borderId="3" xfId="3" applyFill="1" applyBorder="1" applyAlignment="1">
      <alignment horizontal="center" vertical="center"/>
    </xf>
    <xf numFmtId="4" fontId="3" fillId="4" borderId="1" xfId="3" applyNumberFormat="1" applyFill="1" applyBorder="1" applyAlignment="1">
      <alignment vertical="center"/>
    </xf>
    <xf numFmtId="4" fontId="3" fillId="4" borderId="50" xfId="3" applyNumberFormat="1" applyFill="1" applyBorder="1" applyAlignment="1">
      <alignment vertical="center"/>
    </xf>
    <xf numFmtId="4" fontId="3" fillId="4" borderId="63" xfId="3" applyNumberFormat="1" applyFill="1" applyBorder="1" applyAlignment="1">
      <alignment horizontal="center" vertical="center"/>
    </xf>
    <xf numFmtId="0" fontId="3" fillId="37" borderId="1" xfId="3" applyFill="1" applyBorder="1" applyAlignment="1" applyProtection="1">
      <alignment horizontal="center" vertical="center"/>
      <protection locked="0"/>
    </xf>
    <xf numFmtId="0" fontId="3" fillId="37" borderId="3" xfId="3" applyFill="1" applyBorder="1" applyAlignment="1" applyProtection="1">
      <alignment horizontal="center" vertical="center"/>
      <protection locked="0"/>
    </xf>
    <xf numFmtId="4" fontId="3" fillId="37" borderId="1" xfId="3" applyNumberFormat="1" applyFill="1" applyBorder="1" applyAlignment="1" applyProtection="1">
      <alignment vertical="center"/>
      <protection locked="0"/>
    </xf>
    <xf numFmtId="0" fontId="3" fillId="4" borderId="46" xfId="3" applyFill="1" applyBorder="1" applyAlignment="1">
      <alignment horizontal="right" vertical="center"/>
    </xf>
    <xf numFmtId="0" fontId="3" fillId="4" borderId="70" xfId="3" applyFill="1" applyBorder="1" applyAlignment="1" applyProtection="1">
      <alignment horizontal="center" vertical="center"/>
      <protection locked="0"/>
    </xf>
    <xf numFmtId="0" fontId="3" fillId="4" borderId="65" xfId="3" applyFill="1" applyBorder="1" applyAlignment="1" applyProtection="1">
      <alignment horizontal="left" vertical="center"/>
      <protection locked="0"/>
    </xf>
    <xf numFmtId="4" fontId="3" fillId="4" borderId="24" xfId="3" applyNumberFormat="1" applyFill="1" applyBorder="1" applyAlignment="1" applyProtection="1">
      <alignment vertical="center"/>
      <protection locked="0"/>
    </xf>
    <xf numFmtId="0" fontId="54" fillId="0" borderId="76" xfId="42579" applyNumberFormat="1" applyFont="1" applyFill="1" applyBorder="1" applyAlignment="1">
      <alignment horizontal="center" vertical="center"/>
    </xf>
    <xf numFmtId="43" fontId="54" fillId="0" borderId="82" xfId="42579" applyFont="1" applyFill="1" applyBorder="1" applyAlignment="1" applyProtection="1">
      <alignment horizontal="left" vertical="center"/>
    </xf>
    <xf numFmtId="4" fontId="54" fillId="0" borderId="76" xfId="42579" applyNumberFormat="1" applyFont="1" applyFill="1" applyBorder="1" applyAlignment="1" applyProtection="1">
      <alignment horizontal="right" vertical="center"/>
    </xf>
    <xf numFmtId="43" fontId="54" fillId="0" borderId="76" xfId="42579" applyFont="1" applyFill="1" applyBorder="1" applyAlignment="1" applyProtection="1">
      <alignment horizontal="center" vertical="center"/>
    </xf>
    <xf numFmtId="4" fontId="54" fillId="0" borderId="77" xfId="42579" applyNumberFormat="1" applyFont="1" applyFill="1" applyBorder="1" applyAlignment="1" applyProtection="1">
      <alignment vertical="center"/>
    </xf>
    <xf numFmtId="4" fontId="54" fillId="0" borderId="76" xfId="42579" applyNumberFormat="1" applyFont="1" applyFill="1" applyBorder="1" applyAlignment="1" applyProtection="1">
      <alignment vertical="center"/>
    </xf>
    <xf numFmtId="43" fontId="54" fillId="0" borderId="76" xfId="42579" applyFont="1" applyFill="1" applyBorder="1" applyAlignment="1">
      <alignment vertical="center"/>
    </xf>
    <xf numFmtId="43" fontId="54" fillId="0" borderId="0" xfId="42579" applyFont="1" applyFill="1" applyAlignment="1">
      <alignment vertical="center"/>
    </xf>
    <xf numFmtId="43" fontId="54" fillId="0" borderId="63" xfId="42579" applyFont="1" applyFill="1" applyBorder="1" applyAlignment="1" applyProtection="1">
      <alignment horizontal="left" vertical="center"/>
    </xf>
    <xf numFmtId="4" fontId="54" fillId="0" borderId="63" xfId="42579" applyNumberFormat="1" applyFont="1" applyFill="1" applyBorder="1" applyAlignment="1" applyProtection="1">
      <alignment horizontal="right" vertical="center"/>
    </xf>
    <xf numFmtId="43" fontId="54" fillId="0" borderId="64" xfId="42579" applyFont="1" applyFill="1" applyBorder="1" applyAlignment="1" applyProtection="1">
      <alignment horizontal="center" vertical="center"/>
    </xf>
    <xf numFmtId="4" fontId="54" fillId="0" borderId="64" xfId="42579" applyNumberFormat="1" applyFont="1" applyFill="1" applyBorder="1" applyAlignment="1" applyProtection="1">
      <alignment vertical="center"/>
    </xf>
    <xf numFmtId="0" fontId="54" fillId="0" borderId="16" xfId="42579" applyNumberFormat="1" applyFont="1" applyFill="1" applyBorder="1" applyAlignment="1">
      <alignment horizontal="center" vertical="center"/>
    </xf>
    <xf numFmtId="43" fontId="54" fillId="0" borderId="16" xfId="42579" applyFont="1" applyFill="1" applyBorder="1" applyAlignment="1" applyProtection="1">
      <alignment horizontal="left" vertical="center"/>
    </xf>
    <xf numFmtId="4" fontId="54" fillId="0" borderId="16" xfId="42579" applyNumberFormat="1" applyFont="1" applyFill="1" applyBorder="1" applyAlignment="1" applyProtection="1">
      <alignment horizontal="right" vertical="center"/>
    </xf>
    <xf numFmtId="43" fontId="54" fillId="0" borderId="14" xfId="42579" applyFont="1" applyFill="1" applyBorder="1" applyAlignment="1" applyProtection="1">
      <alignment horizontal="center" vertical="center"/>
    </xf>
    <xf numFmtId="4" fontId="54" fillId="0" borderId="14" xfId="42579" applyNumberFormat="1" applyFont="1" applyFill="1" applyBorder="1" applyAlignment="1" applyProtection="1">
      <alignment vertical="center"/>
    </xf>
    <xf numFmtId="43" fontId="54" fillId="0" borderId="16" xfId="42579" applyFont="1" applyFill="1" applyBorder="1" applyAlignment="1">
      <alignment vertical="center"/>
    </xf>
    <xf numFmtId="0" fontId="3" fillId="0" borderId="76" xfId="42579" applyNumberFormat="1" applyFont="1" applyFill="1" applyBorder="1" applyAlignment="1">
      <alignment horizontal="center" vertical="center"/>
    </xf>
    <xf numFmtId="43" fontId="3" fillId="0" borderId="76" xfId="42579" applyFont="1" applyFill="1" applyBorder="1" applyAlignment="1" applyProtection="1">
      <alignment horizontal="left" vertical="center"/>
    </xf>
    <xf numFmtId="4" fontId="3" fillId="0" borderId="76" xfId="42579" applyNumberFormat="1" applyFont="1" applyFill="1" applyBorder="1" applyAlignment="1" applyProtection="1">
      <alignment horizontal="right" vertical="center"/>
    </xf>
    <xf numFmtId="43" fontId="3" fillId="0" borderId="76" xfId="42579" applyFont="1" applyFill="1" applyBorder="1" applyAlignment="1" applyProtection="1">
      <alignment horizontal="center" vertical="center"/>
    </xf>
    <xf numFmtId="4" fontId="3" fillId="0" borderId="77" xfId="42579" applyNumberFormat="1" applyFont="1" applyFill="1" applyBorder="1" applyAlignment="1" applyProtection="1">
      <alignment vertical="center"/>
    </xf>
    <xf numFmtId="4" fontId="3" fillId="0" borderId="64" xfId="42579" applyNumberFormat="1" applyFont="1" applyFill="1" applyBorder="1" applyAlignment="1" applyProtection="1">
      <alignment vertical="center"/>
    </xf>
    <xf numFmtId="4" fontId="3" fillId="0" borderId="76" xfId="42579" applyNumberFormat="1" applyFont="1" applyFill="1" applyBorder="1" applyAlignment="1" applyProtection="1">
      <alignment vertical="center"/>
    </xf>
    <xf numFmtId="43" fontId="3" fillId="0" borderId="76" xfId="42579" applyFont="1" applyFill="1" applyBorder="1" applyAlignment="1">
      <alignment vertical="center"/>
    </xf>
    <xf numFmtId="43" fontId="3" fillId="0" borderId="0" xfId="42579" applyFont="1" applyFill="1" applyAlignment="1">
      <alignment vertical="center"/>
    </xf>
    <xf numFmtId="4" fontId="3" fillId="0" borderId="63" xfId="42579" applyNumberFormat="1" applyFont="1" applyFill="1" applyBorder="1" applyAlignment="1" applyProtection="1">
      <alignment horizontal="right" vertical="center"/>
    </xf>
    <xf numFmtId="43" fontId="3" fillId="0" borderId="63" xfId="42579" applyFont="1" applyFill="1" applyBorder="1" applyAlignment="1" applyProtection="1">
      <alignment horizontal="left" vertical="center"/>
    </xf>
    <xf numFmtId="43" fontId="3" fillId="0" borderId="64" xfId="42579" applyFont="1" applyFill="1" applyBorder="1" applyAlignment="1" applyProtection="1">
      <alignment horizontal="center" vertical="center"/>
    </xf>
    <xf numFmtId="0" fontId="54" fillId="0" borderId="79" xfId="42579" applyNumberFormat="1" applyFont="1" applyFill="1" applyBorder="1" applyAlignment="1">
      <alignment horizontal="center" vertical="center"/>
    </xf>
    <xf numFmtId="43" fontId="54" fillId="0" borderId="79" xfId="42579" applyFont="1" applyFill="1" applyBorder="1" applyAlignment="1" applyProtection="1">
      <alignment horizontal="left" vertical="center"/>
    </xf>
    <xf numFmtId="4" fontId="54" fillId="0" borderId="79" xfId="42579" applyNumberFormat="1" applyFont="1" applyFill="1" applyBorder="1" applyAlignment="1" applyProtection="1">
      <alignment horizontal="right" vertical="center"/>
    </xf>
    <xf numFmtId="43" fontId="54" fillId="0" borderId="80" xfId="42579" applyFont="1" applyFill="1" applyBorder="1" applyAlignment="1" applyProtection="1">
      <alignment horizontal="center" vertical="center"/>
    </xf>
    <xf numFmtId="4" fontId="54" fillId="0" borderId="63" xfId="42579" applyNumberFormat="1" applyFont="1" applyFill="1" applyBorder="1" applyAlignment="1" applyProtection="1">
      <alignment vertical="center"/>
    </xf>
    <xf numFmtId="43" fontId="54" fillId="0" borderId="79" xfId="42579" applyFont="1" applyFill="1" applyBorder="1" applyAlignment="1">
      <alignment vertical="center"/>
    </xf>
    <xf numFmtId="43" fontId="3" fillId="0" borderId="77" xfId="42579" applyFont="1" applyFill="1" applyBorder="1" applyAlignment="1" applyProtection="1">
      <alignment horizontal="center" vertical="center"/>
    </xf>
    <xf numFmtId="43" fontId="3" fillId="0" borderId="80" xfId="42579" applyFont="1" applyFill="1" applyBorder="1" applyAlignment="1" applyProtection="1">
      <alignment horizontal="center" vertical="center"/>
    </xf>
    <xf numFmtId="4" fontId="54" fillId="0" borderId="81" xfId="42579" applyNumberFormat="1" applyFont="1" applyFill="1" applyBorder="1" applyAlignment="1" applyProtection="1">
      <alignment horizontal="right" vertical="center"/>
    </xf>
    <xf numFmtId="43" fontId="54" fillId="0" borderId="78" xfId="42579" applyFont="1" applyFill="1" applyBorder="1" applyAlignment="1" applyProtection="1">
      <alignment horizontal="center" vertical="center"/>
    </xf>
    <xf numFmtId="4" fontId="54" fillId="0" borderId="78" xfId="42579" applyNumberFormat="1" applyFont="1" applyFill="1" applyBorder="1" applyAlignment="1" applyProtection="1">
      <alignment vertical="center"/>
    </xf>
    <xf numFmtId="0" fontId="3" fillId="0" borderId="16" xfId="42579" applyNumberFormat="1" applyFont="1" applyFill="1" applyBorder="1" applyAlignment="1">
      <alignment horizontal="center" vertical="center"/>
    </xf>
    <xf numFmtId="43" fontId="3" fillId="0" borderId="16" xfId="42579" applyFont="1" applyFill="1" applyBorder="1" applyAlignment="1" applyProtection="1">
      <alignment horizontal="left" vertical="center"/>
    </xf>
    <xf numFmtId="4" fontId="3" fillId="0" borderId="16" xfId="42579" applyNumberFormat="1" applyFont="1" applyFill="1" applyBorder="1" applyAlignment="1" applyProtection="1">
      <alignment horizontal="right" vertical="center"/>
    </xf>
    <xf numFmtId="43" fontId="3" fillId="0" borderId="14" xfId="42579" applyFont="1" applyFill="1" applyBorder="1" applyAlignment="1" applyProtection="1">
      <alignment horizontal="center" vertical="center"/>
    </xf>
    <xf numFmtId="0" fontId="54" fillId="0" borderId="1" xfId="42579" applyNumberFormat="1" applyFont="1" applyFill="1" applyBorder="1" applyAlignment="1">
      <alignment horizontal="center" vertical="center"/>
    </xf>
    <xf numFmtId="43" fontId="54" fillId="0" borderId="1" xfId="42579" applyFont="1" applyFill="1" applyBorder="1" applyAlignment="1" applyProtection="1">
      <alignment horizontal="center" vertical="center"/>
    </xf>
    <xf numFmtId="4" fontId="54" fillId="0" borderId="1" xfId="42579" applyNumberFormat="1" applyFont="1" applyFill="1" applyBorder="1" applyAlignment="1" applyProtection="1">
      <alignment horizontal="right" vertical="center"/>
    </xf>
    <xf numFmtId="43" fontId="54" fillId="0" borderId="47" xfId="42579" applyFont="1" applyFill="1" applyBorder="1" applyAlignment="1" applyProtection="1">
      <alignment horizontal="center" vertical="center"/>
    </xf>
    <xf numFmtId="4" fontId="54" fillId="0" borderId="47" xfId="42579" applyNumberFormat="1" applyFont="1" applyFill="1" applyBorder="1" applyAlignment="1" applyProtection="1">
      <alignment vertical="center"/>
    </xf>
    <xf numFmtId="43" fontId="54" fillId="0" borderId="1" xfId="42579" applyFont="1" applyFill="1" applyBorder="1" applyAlignment="1">
      <alignment vertical="center"/>
    </xf>
    <xf numFmtId="0" fontId="3" fillId="0" borderId="63" xfId="42579" applyNumberFormat="1" applyFont="1" applyFill="1" applyBorder="1" applyAlignment="1">
      <alignment horizontal="center" vertical="center"/>
    </xf>
    <xf numFmtId="43" fontId="54" fillId="0" borderId="65" xfId="42579" applyFont="1" applyFill="1" applyBorder="1" applyAlignment="1" applyProtection="1">
      <alignment horizontal="left" vertical="center"/>
    </xf>
    <xf numFmtId="4" fontId="54" fillId="0" borderId="82" xfId="42579" applyNumberFormat="1" applyFont="1" applyFill="1" applyBorder="1" applyAlignment="1" applyProtection="1">
      <alignment vertical="center"/>
    </xf>
    <xf numFmtId="43" fontId="3" fillId="0" borderId="16" xfId="42579" applyFont="1" applyFill="1" applyBorder="1" applyAlignment="1">
      <alignment vertical="center"/>
    </xf>
    <xf numFmtId="43" fontId="54" fillId="0" borderId="80" xfId="42579" applyFont="1" applyFill="1" applyBorder="1" applyAlignment="1">
      <alignment vertical="center"/>
    </xf>
    <xf numFmtId="4" fontId="3" fillId="0" borderId="14" xfId="42579" applyNumberFormat="1" applyFont="1" applyFill="1" applyBorder="1" applyAlignment="1" applyProtection="1">
      <alignment vertical="center"/>
    </xf>
    <xf numFmtId="43" fontId="3" fillId="0" borderId="79" xfId="42579" applyFont="1" applyFill="1" applyBorder="1" applyAlignment="1" applyProtection="1">
      <alignment horizontal="left" vertical="center"/>
    </xf>
    <xf numFmtId="43" fontId="3" fillId="0" borderId="65" xfId="42579" applyFont="1" applyFill="1" applyBorder="1" applyAlignment="1" applyProtection="1">
      <alignment horizontal="left" vertical="center"/>
    </xf>
    <xf numFmtId="4" fontId="3" fillId="0" borderId="63" xfId="42579" applyNumberFormat="1" applyFont="1" applyFill="1" applyBorder="1" applyAlignment="1" applyProtection="1">
      <alignment vertical="center"/>
    </xf>
    <xf numFmtId="0" fontId="3" fillId="0" borderId="79" xfId="42579" applyNumberFormat="1" applyFont="1" applyFill="1" applyBorder="1" applyAlignment="1">
      <alignment horizontal="center" vertical="center"/>
    </xf>
    <xf numFmtId="4" fontId="3" fillId="0" borderId="79" xfId="42579" applyNumberFormat="1" applyFont="1" applyFill="1" applyBorder="1" applyAlignment="1" applyProtection="1">
      <alignment horizontal="right" vertical="center"/>
    </xf>
    <xf numFmtId="43" fontId="3" fillId="0" borderId="79" xfId="42579" applyFont="1" applyFill="1" applyBorder="1" applyAlignment="1">
      <alignment vertical="center"/>
    </xf>
    <xf numFmtId="43" fontId="3" fillId="0" borderId="63" xfId="42579" applyFont="1" applyFill="1" applyBorder="1" applyAlignment="1">
      <alignment vertical="center"/>
    </xf>
    <xf numFmtId="3" fontId="3" fillId="0" borderId="2" xfId="42579" applyNumberFormat="1" applyFont="1" applyFill="1" applyBorder="1" applyAlignment="1" applyProtection="1">
      <alignment horizontal="center" vertical="center"/>
    </xf>
    <xf numFmtId="43" fontId="3" fillId="0" borderId="63" xfId="42579" applyFont="1" applyFill="1" applyBorder="1" applyAlignment="1" applyProtection="1">
      <alignment horizontal="center" vertical="center"/>
    </xf>
    <xf numFmtId="43" fontId="3" fillId="0" borderId="63" xfId="42579" quotePrefix="1" applyFont="1" applyFill="1" applyBorder="1" applyAlignment="1" applyProtection="1">
      <alignment horizontal="left" vertical="center"/>
    </xf>
    <xf numFmtId="4" fontId="3" fillId="0" borderId="63" xfId="42579" applyNumberFormat="1" applyFont="1" applyFill="1" applyBorder="1" applyAlignment="1">
      <alignment horizontal="right" vertical="center"/>
    </xf>
    <xf numFmtId="43" fontId="3" fillId="0" borderId="76" xfId="42579" applyFont="1" applyFill="1" applyBorder="1" applyAlignment="1">
      <alignment horizontal="left" vertical="center"/>
    </xf>
    <xf numFmtId="201" fontId="3" fillId="0" borderId="76" xfId="42579" applyNumberFormat="1" applyFont="1" applyFill="1" applyBorder="1" applyAlignment="1">
      <alignment horizontal="center" vertical="center"/>
    </xf>
    <xf numFmtId="43" fontId="3" fillId="0" borderId="11" xfId="42579" applyFont="1" applyFill="1" applyBorder="1" applyAlignment="1" applyProtection="1">
      <alignment horizontal="center" vertical="center"/>
    </xf>
    <xf numFmtId="43" fontId="3" fillId="0" borderId="65" xfId="42579" quotePrefix="1" applyFont="1" applyFill="1" applyBorder="1" applyAlignment="1" applyProtection="1">
      <alignment horizontal="left" vertical="center"/>
    </xf>
    <xf numFmtId="43" fontId="3" fillId="0" borderId="76" xfId="42579" quotePrefix="1" applyFont="1" applyFill="1" applyBorder="1" applyAlignment="1" applyProtection="1">
      <alignment horizontal="left" vertical="center"/>
    </xf>
    <xf numFmtId="0" fontId="3" fillId="4" borderId="19" xfId="0" applyFont="1" applyFill="1" applyBorder="1" applyAlignment="1">
      <alignment vertical="center"/>
    </xf>
    <xf numFmtId="0" fontId="3" fillId="4" borderId="65" xfId="0" applyFont="1" applyFill="1" applyBorder="1" applyAlignment="1">
      <alignment vertical="center"/>
    </xf>
    <xf numFmtId="43" fontId="54" fillId="0" borderId="45" xfId="42579" applyFont="1" applyFill="1" applyBorder="1" applyAlignment="1" applyProtection="1">
      <alignment horizontal="center" vertical="center"/>
    </xf>
    <xf numFmtId="43" fontId="54" fillId="0" borderId="0" xfId="42579" applyFont="1" applyFill="1" applyBorder="1" applyAlignment="1" applyProtection="1">
      <alignment vertical="center"/>
    </xf>
    <xf numFmtId="0" fontId="54" fillId="37" borderId="1" xfId="42579" applyNumberFormat="1" applyFont="1" applyFill="1" applyBorder="1" applyAlignment="1">
      <alignment horizontal="center" vertical="center"/>
    </xf>
    <xf numFmtId="43" fontId="54" fillId="37" borderId="1" xfId="42579" applyFont="1" applyFill="1" applyBorder="1" applyAlignment="1" applyProtection="1">
      <alignment horizontal="center" vertical="center"/>
    </xf>
    <xf numFmtId="4" fontId="54" fillId="37" borderId="1" xfId="42579" applyNumberFormat="1" applyFont="1" applyFill="1" applyBorder="1" applyAlignment="1" applyProtection="1">
      <alignment horizontal="right" vertical="center"/>
    </xf>
    <xf numFmtId="43" fontId="54" fillId="37" borderId="47" xfId="42579" applyFont="1" applyFill="1" applyBorder="1" applyAlignment="1" applyProtection="1">
      <alignment horizontal="center" vertical="center"/>
    </xf>
    <xf numFmtId="4" fontId="54" fillId="37" borderId="47" xfId="42579" applyNumberFormat="1" applyFont="1" applyFill="1" applyBorder="1" applyAlignment="1" applyProtection="1">
      <alignment vertical="center"/>
    </xf>
    <xf numFmtId="43" fontId="54" fillId="37" borderId="1" xfId="42579" applyFont="1" applyFill="1" applyBorder="1" applyAlignment="1">
      <alignment vertical="center"/>
    </xf>
    <xf numFmtId="0" fontId="3" fillId="37" borderId="1" xfId="42579" applyNumberFormat="1" applyFont="1" applyFill="1" applyBorder="1" applyAlignment="1">
      <alignment horizontal="center" vertical="center"/>
    </xf>
    <xf numFmtId="4" fontId="3" fillId="37" borderId="1" xfId="42579" applyNumberFormat="1" applyFont="1" applyFill="1" applyBorder="1" applyAlignment="1" applyProtection="1">
      <alignment horizontal="right" vertical="center"/>
    </xf>
    <xf numFmtId="43" fontId="3" fillId="37" borderId="47" xfId="42579" applyFont="1" applyFill="1" applyBorder="1" applyAlignment="1" applyProtection="1">
      <alignment horizontal="center" vertical="center"/>
    </xf>
    <xf numFmtId="4" fontId="3" fillId="37" borderId="47" xfId="42579" applyNumberFormat="1" applyFont="1" applyFill="1" applyBorder="1" applyAlignment="1" applyProtection="1">
      <alignment vertical="center"/>
    </xf>
    <xf numFmtId="43" fontId="3" fillId="37" borderId="1" xfId="42579" applyFont="1" applyFill="1" applyBorder="1" applyAlignment="1">
      <alignment vertical="center"/>
    </xf>
    <xf numFmtId="4" fontId="3" fillId="0" borderId="76" xfId="42579" applyNumberFormat="1" applyFont="1" applyFill="1" applyBorder="1" applyAlignment="1">
      <alignment horizontal="right" vertical="center"/>
    </xf>
    <xf numFmtId="0" fontId="54" fillId="35" borderId="1" xfId="42579" applyNumberFormat="1" applyFont="1" applyFill="1" applyBorder="1" applyAlignment="1">
      <alignment horizontal="center" vertical="center"/>
    </xf>
    <xf numFmtId="43" fontId="54" fillId="35" borderId="1" xfId="42579" applyFont="1" applyFill="1" applyBorder="1" applyAlignment="1" applyProtection="1">
      <alignment horizontal="center" vertical="center"/>
    </xf>
    <xf numFmtId="4" fontId="54" fillId="35" borderId="1" xfId="42579" applyNumberFormat="1" applyFont="1" applyFill="1" applyBorder="1" applyAlignment="1" applyProtection="1">
      <alignment horizontal="right" vertical="center"/>
    </xf>
    <xf numFmtId="43" fontId="54" fillId="35" borderId="47" xfId="42579" applyFont="1" applyFill="1" applyBorder="1" applyAlignment="1" applyProtection="1">
      <alignment horizontal="center" vertical="center"/>
    </xf>
    <xf numFmtId="4" fontId="54" fillId="35" borderId="47" xfId="42579" applyNumberFormat="1" applyFont="1" applyFill="1" applyBorder="1" applyAlignment="1" applyProtection="1">
      <alignment vertical="center"/>
    </xf>
    <xf numFmtId="43" fontId="54" fillId="35" borderId="1" xfId="42579" applyFont="1" applyFill="1" applyBorder="1" applyAlignment="1">
      <alignment vertical="center"/>
    </xf>
    <xf numFmtId="0" fontId="3" fillId="37" borderId="1" xfId="41648" applyFont="1" applyFill="1" applyBorder="1" applyAlignment="1">
      <alignment horizontal="center" vertical="center"/>
    </xf>
    <xf numFmtId="0" fontId="54" fillId="37" borderId="3" xfId="41648" applyFont="1" applyFill="1" applyBorder="1" applyAlignment="1">
      <alignment horizontal="center" vertical="center"/>
    </xf>
    <xf numFmtId="4" fontId="54" fillId="37" borderId="1" xfId="61" applyNumberFormat="1" applyFont="1" applyFill="1" applyBorder="1" applyAlignment="1">
      <alignment vertical="center"/>
    </xf>
    <xf numFmtId="4" fontId="54" fillId="37" borderId="1" xfId="41533" applyNumberFormat="1" applyFont="1" applyFill="1" applyBorder="1" applyAlignment="1" applyProtection="1">
      <alignment vertical="center"/>
    </xf>
    <xf numFmtId="0" fontId="54" fillId="37" borderId="1" xfId="41648" applyFont="1" applyFill="1" applyBorder="1" applyAlignment="1">
      <alignment vertical="center"/>
    </xf>
    <xf numFmtId="0" fontId="3" fillId="0" borderId="70" xfId="0" applyFont="1" applyBorder="1" applyAlignment="1">
      <alignment horizontal="left" vertical="center"/>
    </xf>
    <xf numFmtId="4" fontId="3" fillId="4" borderId="46" xfId="7717" applyNumberFormat="1" applyFont="1" applyFill="1" applyBorder="1" applyAlignment="1" applyProtection="1">
      <alignment vertical="center"/>
      <protection locked="0"/>
    </xf>
    <xf numFmtId="4" fontId="3" fillId="4" borderId="22" xfId="7717" applyNumberFormat="1" applyFont="1" applyFill="1" applyBorder="1" applyAlignment="1" applyProtection="1">
      <alignment vertical="center"/>
    </xf>
    <xf numFmtId="4" fontId="3" fillId="4" borderId="70" xfId="41547" applyNumberFormat="1" applyFont="1" applyFill="1" applyBorder="1" applyAlignment="1" applyProtection="1">
      <alignment vertical="center"/>
      <protection locked="0"/>
    </xf>
    <xf numFmtId="4" fontId="3" fillId="4" borderId="70" xfId="41547" applyNumberFormat="1" applyFont="1" applyFill="1" applyBorder="1" applyAlignment="1" applyProtection="1">
      <alignment vertical="center"/>
    </xf>
    <xf numFmtId="192" fontId="3" fillId="4" borderId="70" xfId="4" applyNumberFormat="1" applyFont="1" applyFill="1" applyBorder="1" applyAlignment="1">
      <alignment horizontal="center" vertical="center"/>
    </xf>
    <xf numFmtId="2" fontId="3" fillId="0" borderId="0" xfId="41648" applyNumberFormat="1" applyFont="1" applyAlignment="1">
      <alignment horizontal="center" vertical="center"/>
    </xf>
    <xf numFmtId="0" fontId="3" fillId="0" borderId="0" xfId="41648" applyFont="1" applyAlignment="1">
      <alignment horizontal="right" vertical="center"/>
    </xf>
    <xf numFmtId="215" fontId="54" fillId="0" borderId="0" xfId="42579" applyNumberFormat="1" applyFont="1" applyFill="1" applyAlignment="1">
      <alignment horizontal="center" vertical="center"/>
    </xf>
    <xf numFmtId="215" fontId="3" fillId="0" borderId="0" xfId="42579" applyNumberFormat="1" applyFont="1" applyFill="1" applyAlignment="1">
      <alignment horizontal="center" vertical="center"/>
    </xf>
    <xf numFmtId="43" fontId="3" fillId="0" borderId="76" xfId="42569" applyFont="1" applyFill="1" applyBorder="1" applyAlignment="1">
      <alignment horizontal="right"/>
    </xf>
    <xf numFmtId="43" fontId="3" fillId="0" borderId="76" xfId="42569" applyFont="1" applyFill="1" applyBorder="1" applyAlignment="1">
      <alignment horizontal="center" vertical="center"/>
    </xf>
    <xf numFmtId="43" fontId="3" fillId="0" borderId="79" xfId="42569" applyFont="1" applyFill="1" applyBorder="1" applyAlignment="1">
      <alignment horizontal="right"/>
    </xf>
    <xf numFmtId="43" fontId="3" fillId="0" borderId="79" xfId="42569" applyFont="1" applyFill="1" applyBorder="1" applyAlignment="1">
      <alignment horizontal="center" vertical="center"/>
    </xf>
    <xf numFmtId="217" fontId="3" fillId="0" borderId="76" xfId="42569" applyNumberFormat="1" applyFont="1" applyFill="1" applyBorder="1" applyAlignment="1" applyProtection="1">
      <alignment horizontal="right"/>
    </xf>
    <xf numFmtId="2" fontId="3" fillId="0" borderId="76" xfId="77" applyNumberFormat="1" applyFont="1" applyBorder="1" applyAlignment="1">
      <alignment horizontal="center" vertical="center"/>
    </xf>
    <xf numFmtId="43" fontId="3" fillId="0" borderId="16" xfId="4" applyFont="1" applyBorder="1" applyAlignment="1">
      <alignment horizontal="right"/>
    </xf>
    <xf numFmtId="43" fontId="3" fillId="0" borderId="14" xfId="4" applyFont="1" applyBorder="1" applyAlignment="1">
      <alignment horizontal="right"/>
    </xf>
    <xf numFmtId="43" fontId="3" fillId="0" borderId="14" xfId="42569" applyFont="1" applyFill="1" applyBorder="1" applyAlignment="1">
      <alignment horizontal="center" vertical="center"/>
    </xf>
    <xf numFmtId="217" fontId="3" fillId="0" borderId="14" xfId="42569" applyNumberFormat="1" applyFont="1" applyFill="1" applyBorder="1" applyAlignment="1" applyProtection="1">
      <alignment horizontal="right"/>
    </xf>
    <xf numFmtId="2" fontId="3" fillId="0" borderId="16" xfId="77" applyNumberFormat="1" applyFont="1" applyBorder="1" applyAlignment="1">
      <alignment horizontal="center" vertical="center"/>
    </xf>
    <xf numFmtId="0" fontId="3" fillId="0" borderId="79" xfId="77" applyFont="1" applyBorder="1" applyAlignment="1">
      <alignment horizontal="left"/>
    </xf>
    <xf numFmtId="0" fontId="3" fillId="0" borderId="76" xfId="77" applyFont="1" applyBorder="1" applyAlignment="1">
      <alignment horizontal="left"/>
    </xf>
    <xf numFmtId="217" fontId="3" fillId="0" borderId="79" xfId="42569" applyNumberFormat="1" applyFont="1" applyFill="1" applyBorder="1" applyAlignment="1" applyProtection="1">
      <alignment horizontal="right"/>
    </xf>
    <xf numFmtId="4" fontId="3" fillId="0" borderId="70" xfId="42577" applyNumberFormat="1" applyFont="1" applyBorder="1" applyAlignment="1"/>
    <xf numFmtId="43" fontId="3" fillId="0" borderId="70" xfId="42577" applyFont="1" applyBorder="1" applyAlignment="1">
      <alignment horizontal="center"/>
    </xf>
    <xf numFmtId="4" fontId="3" fillId="0" borderId="70" xfId="42577" applyNumberFormat="1" applyFont="1" applyBorder="1" applyAlignment="1">
      <alignment horizontal="center"/>
    </xf>
    <xf numFmtId="0" fontId="3" fillId="0" borderId="53" xfId="0" applyFont="1" applyBorder="1" applyAlignment="1">
      <alignment horizontal="center" vertical="center"/>
    </xf>
    <xf numFmtId="4" fontId="3" fillId="0" borderId="53" xfId="42577" applyNumberFormat="1" applyFont="1" applyBorder="1" applyAlignment="1"/>
    <xf numFmtId="43" fontId="3" fillId="0" borderId="53" xfId="42577" applyFont="1" applyBorder="1" applyAlignment="1">
      <alignment horizontal="center"/>
    </xf>
    <xf numFmtId="4" fontId="3" fillId="0" borderId="53" xfId="42577" applyNumberFormat="1" applyFont="1" applyBorder="1" applyAlignment="1">
      <alignment horizontal="center"/>
    </xf>
    <xf numFmtId="0" fontId="54" fillId="0" borderId="1" xfId="0" applyFont="1" applyBorder="1" applyAlignment="1">
      <alignment horizontal="center" vertical="center"/>
    </xf>
    <xf numFmtId="4" fontId="54" fillId="0" borderId="1" xfId="42577" applyNumberFormat="1" applyFont="1" applyBorder="1" applyAlignment="1"/>
    <xf numFmtId="43" fontId="54" fillId="0" borderId="1" xfId="42577" applyFont="1" applyBorder="1" applyAlignment="1">
      <alignment horizontal="center"/>
    </xf>
    <xf numFmtId="4" fontId="54" fillId="0" borderId="1" xfId="42577" applyNumberFormat="1" applyFont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4" fontId="3" fillId="0" borderId="16" xfId="0" applyNumberFormat="1" applyFont="1" applyBorder="1"/>
    <xf numFmtId="0" fontId="3" fillId="4" borderId="65" xfId="3" applyFill="1" applyBorder="1" applyAlignment="1">
      <alignment horizontal="left" vertical="center"/>
    </xf>
    <xf numFmtId="4" fontId="3" fillId="4" borderId="64" xfId="3" applyNumberFormat="1" applyFill="1" applyBorder="1" applyAlignment="1">
      <alignment horizontal="center" vertical="center"/>
    </xf>
    <xf numFmtId="0" fontId="3" fillId="0" borderId="70" xfId="0" applyFont="1" applyBorder="1" applyAlignment="1">
      <alignment horizontal="left" vertical="center" wrapText="1"/>
    </xf>
    <xf numFmtId="4" fontId="3" fillId="0" borderId="70" xfId="0" applyNumberFormat="1" applyFont="1" applyBorder="1" applyAlignment="1">
      <alignment vertical="center"/>
    </xf>
    <xf numFmtId="0" fontId="75" fillId="0" borderId="0" xfId="0" applyFont="1"/>
    <xf numFmtId="4" fontId="76" fillId="0" borderId="47" xfId="41547" applyNumberFormat="1" applyFont="1" applyFill="1" applyBorder="1" applyAlignment="1" applyProtection="1">
      <alignment horizontal="center" vertical="center"/>
      <protection locked="0"/>
    </xf>
    <xf numFmtId="4" fontId="76" fillId="0" borderId="0" xfId="42570" applyNumberFormat="1" applyFont="1" applyAlignment="1" applyProtection="1">
      <alignment vertical="center"/>
      <protection locked="0"/>
    </xf>
    <xf numFmtId="0" fontId="76" fillId="0" borderId="0" xfId="42570" applyFont="1" applyAlignment="1" applyProtection="1">
      <alignment vertical="center"/>
      <protection locked="0"/>
    </xf>
    <xf numFmtId="4" fontId="76" fillId="0" borderId="1" xfId="41547" applyNumberFormat="1" applyFont="1" applyFill="1" applyBorder="1" applyAlignment="1" applyProtection="1">
      <alignment horizontal="center" vertical="center"/>
      <protection locked="0"/>
    </xf>
    <xf numFmtId="49" fontId="75" fillId="0" borderId="63" xfId="0" applyNumberFormat="1" applyFont="1" applyBorder="1" applyAlignment="1">
      <alignment horizontal="center" vertical="center"/>
    </xf>
    <xf numFmtId="0" fontId="75" fillId="0" borderId="65" xfId="0" applyFont="1" applyBorder="1" applyAlignment="1">
      <alignment horizontal="left" vertical="center"/>
    </xf>
    <xf numFmtId="4" fontId="76" fillId="0" borderId="63" xfId="6192" applyNumberFormat="1" applyFont="1" applyFill="1" applyBorder="1" applyAlignment="1">
      <alignment vertical="center"/>
    </xf>
    <xf numFmtId="4" fontId="76" fillId="0" borderId="63" xfId="0" applyNumberFormat="1" applyFont="1" applyBorder="1" applyAlignment="1">
      <alignment horizontal="center" vertical="center"/>
    </xf>
    <xf numFmtId="4" fontId="76" fillId="0" borderId="64" xfId="6192" applyNumberFormat="1" applyFont="1" applyFill="1" applyBorder="1" applyAlignment="1" applyProtection="1">
      <alignment vertical="center"/>
    </xf>
    <xf numFmtId="4" fontId="76" fillId="0" borderId="63" xfId="6192" applyNumberFormat="1" applyFont="1" applyFill="1" applyBorder="1" applyAlignment="1" applyProtection="1">
      <alignment vertical="center"/>
    </xf>
    <xf numFmtId="0" fontId="76" fillId="0" borderId="63" xfId="0" applyFont="1" applyBorder="1" applyAlignment="1">
      <alignment horizontal="center" vertical="center"/>
    </xf>
    <xf numFmtId="0" fontId="79" fillId="0" borderId="0" xfId="0" applyFont="1"/>
    <xf numFmtId="0" fontId="79" fillId="0" borderId="0" xfId="0" applyFont="1" applyAlignment="1">
      <alignment vertical="center"/>
    </xf>
    <xf numFmtId="214" fontId="75" fillId="0" borderId="70" xfId="41506" applyNumberFormat="1" applyFont="1" applyFill="1" applyBorder="1" applyAlignment="1">
      <alignment horizontal="left" vertical="center"/>
    </xf>
    <xf numFmtId="4" fontId="76" fillId="0" borderId="14" xfId="6192" applyNumberFormat="1" applyFont="1" applyFill="1" applyBorder="1" applyAlignment="1" applyProtection="1">
      <alignment vertical="center"/>
    </xf>
    <xf numFmtId="4" fontId="76" fillId="0" borderId="66" xfId="6192" applyNumberFormat="1" applyFont="1" applyFill="1" applyBorder="1" applyAlignment="1" applyProtection="1">
      <alignment vertical="center"/>
    </xf>
    <xf numFmtId="0" fontId="76" fillId="0" borderId="70" xfId="0" applyFont="1" applyBorder="1" applyAlignment="1">
      <alignment horizontal="center" vertical="center"/>
    </xf>
    <xf numFmtId="49" fontId="76" fillId="0" borderId="63" xfId="0" applyNumberFormat="1" applyFont="1" applyBorder="1" applyAlignment="1">
      <alignment horizontal="center" vertical="center"/>
    </xf>
    <xf numFmtId="49" fontId="76" fillId="0" borderId="73" xfId="41506" applyNumberFormat="1" applyFont="1" applyFill="1" applyBorder="1" applyAlignment="1">
      <alignment horizontal="left" vertical="center"/>
    </xf>
    <xf numFmtId="4" fontId="76" fillId="0" borderId="70" xfId="41506" applyNumberFormat="1" applyFont="1" applyFill="1" applyBorder="1" applyAlignment="1">
      <alignment vertical="center"/>
    </xf>
    <xf numFmtId="4" fontId="76" fillId="0" borderId="72" xfId="41506" applyNumberFormat="1" applyFont="1" applyFill="1" applyBorder="1" applyAlignment="1">
      <alignment vertical="center"/>
    </xf>
    <xf numFmtId="43" fontId="79" fillId="0" borderId="0" xfId="0" applyNumberFormat="1" applyFont="1" applyAlignment="1">
      <alignment vertical="center"/>
    </xf>
    <xf numFmtId="187" fontId="76" fillId="0" borderId="48" xfId="41506" applyNumberFormat="1" applyFont="1" applyFill="1" applyBorder="1" applyAlignment="1"/>
    <xf numFmtId="49" fontId="75" fillId="0" borderId="73" xfId="41506" applyNumberFormat="1" applyFont="1" applyFill="1" applyBorder="1" applyAlignment="1">
      <alignment horizontal="left" vertical="center"/>
    </xf>
    <xf numFmtId="4" fontId="76" fillId="0" borderId="70" xfId="41506" applyNumberFormat="1" applyFont="1" applyFill="1" applyBorder="1" applyAlignment="1">
      <alignment horizontal="center" vertical="center"/>
    </xf>
    <xf numFmtId="4" fontId="76" fillId="0" borderId="73" xfId="41506" applyNumberFormat="1" applyFont="1" applyFill="1" applyBorder="1"/>
    <xf numFmtId="187" fontId="76" fillId="0" borderId="48" xfId="41506" applyNumberFormat="1" applyFont="1" applyFill="1" applyBorder="1" applyAlignment="1">
      <alignment vertical="center"/>
    </xf>
    <xf numFmtId="4" fontId="76" fillId="0" borderId="73" xfId="0" applyNumberFormat="1" applyFont="1" applyBorder="1"/>
    <xf numFmtId="49" fontId="76" fillId="0" borderId="70" xfId="0" applyNumberFormat="1" applyFont="1" applyBorder="1" applyAlignment="1">
      <alignment horizontal="center" vertical="center"/>
    </xf>
    <xf numFmtId="4" fontId="76" fillId="0" borderId="70" xfId="0" applyNumberFormat="1" applyFont="1" applyBorder="1"/>
    <xf numFmtId="49" fontId="75" fillId="0" borderId="1" xfId="0" applyNumberFormat="1" applyFont="1" applyBorder="1" applyAlignment="1">
      <alignment horizontal="center" vertical="center"/>
    </xf>
    <xf numFmtId="0" fontId="75" fillId="0" borderId="3" xfId="0" applyFont="1" applyBorder="1" applyAlignment="1">
      <alignment horizontal="center" vertical="center"/>
    </xf>
    <xf numFmtId="4" fontId="75" fillId="0" borderId="1" xfId="41506" applyNumberFormat="1" applyFont="1" applyFill="1" applyBorder="1" applyAlignment="1" applyProtection="1">
      <alignment vertical="center"/>
    </xf>
    <xf numFmtId="4" fontId="75" fillId="0" borderId="1" xfId="41506" applyNumberFormat="1" applyFont="1" applyFill="1" applyBorder="1" applyAlignment="1">
      <alignment horizontal="center" vertical="center"/>
    </xf>
    <xf numFmtId="4" fontId="75" fillId="0" borderId="47" xfId="41506" applyNumberFormat="1" applyFont="1" applyFill="1" applyBorder="1" applyAlignment="1" applyProtection="1">
      <alignment vertical="center"/>
    </xf>
    <xf numFmtId="4" fontId="75" fillId="0" borderId="42" xfId="41506" applyNumberFormat="1" applyFont="1" applyFill="1" applyBorder="1" applyAlignment="1" applyProtection="1">
      <alignment vertical="center"/>
    </xf>
    <xf numFmtId="0" fontId="76" fillId="0" borderId="1" xfId="0" applyFont="1" applyBorder="1"/>
    <xf numFmtId="215" fontId="75" fillId="0" borderId="64" xfId="41506" applyNumberFormat="1" applyFont="1" applyFill="1" applyBorder="1" applyAlignment="1">
      <alignment horizontal="left" vertical="center"/>
    </xf>
    <xf numFmtId="43" fontId="54" fillId="0" borderId="0" xfId="0" applyNumberFormat="1" applyFont="1"/>
    <xf numFmtId="4" fontId="72" fillId="0" borderId="0" xfId="198" applyNumberFormat="1" applyFont="1"/>
    <xf numFmtId="4" fontId="3" fillId="0" borderId="63" xfId="42578" applyNumberFormat="1" applyFont="1" applyFill="1" applyBorder="1" applyAlignment="1" applyProtection="1">
      <alignment horizontal="center" vertical="top"/>
      <protection locked="0"/>
    </xf>
    <xf numFmtId="4" fontId="3" fillId="0" borderId="65" xfId="42578" applyNumberFormat="1" applyFont="1" applyFill="1" applyBorder="1" applyAlignment="1" applyProtection="1">
      <alignment vertical="center"/>
    </xf>
    <xf numFmtId="4" fontId="3" fillId="3" borderId="63" xfId="42578" applyNumberFormat="1" applyFont="1" applyFill="1" applyBorder="1" applyAlignment="1" applyProtection="1">
      <alignment vertical="center"/>
      <protection locked="0"/>
    </xf>
    <xf numFmtId="4" fontId="3" fillId="3" borderId="64" xfId="42579" applyNumberFormat="1" applyFont="1" applyFill="1" applyBorder="1" applyProtection="1">
      <protection locked="0"/>
    </xf>
    <xf numFmtId="4" fontId="54" fillId="0" borderId="63" xfId="42578" applyNumberFormat="1" applyFont="1" applyFill="1" applyBorder="1" applyAlignment="1" applyProtection="1">
      <alignment horizontal="center"/>
      <protection locked="0"/>
    </xf>
    <xf numFmtId="4" fontId="54" fillId="0" borderId="64" xfId="42578" applyNumberFormat="1" applyFont="1" applyFill="1" applyBorder="1" applyAlignment="1" applyProtection="1">
      <alignment horizontal="center"/>
      <protection locked="0"/>
    </xf>
    <xf numFmtId="4" fontId="54" fillId="0" borderId="64" xfId="42578" applyNumberFormat="1" applyFont="1" applyFill="1" applyBorder="1" applyProtection="1"/>
    <xf numFmtId="4" fontId="54" fillId="3" borderId="63" xfId="42578" applyNumberFormat="1" applyFont="1" applyFill="1" applyBorder="1" applyAlignment="1" applyProtection="1">
      <alignment vertical="center"/>
      <protection locked="0"/>
    </xf>
    <xf numFmtId="4" fontId="54" fillId="3" borderId="64" xfId="42579" applyNumberFormat="1" applyFont="1" applyFill="1" applyBorder="1" applyProtection="1">
      <protection locked="0"/>
    </xf>
    <xf numFmtId="4" fontId="54" fillId="0" borderId="65" xfId="42578" applyNumberFormat="1" applyFont="1" applyFill="1" applyBorder="1" applyProtection="1"/>
    <xf numFmtId="4" fontId="3" fillId="0" borderId="63" xfId="42578" applyNumberFormat="1" applyFont="1" applyFill="1" applyBorder="1" applyAlignment="1" applyProtection="1">
      <alignment horizontal="center"/>
      <protection locked="0"/>
    </xf>
    <xf numFmtId="4" fontId="3" fillId="0" borderId="64" xfId="42578" applyNumberFormat="1" applyFont="1" applyFill="1" applyBorder="1" applyAlignment="1" applyProtection="1">
      <alignment horizontal="center"/>
      <protection locked="0"/>
    </xf>
    <xf numFmtId="4" fontId="3" fillId="0" borderId="65" xfId="42578" applyNumberFormat="1" applyFont="1" applyFill="1" applyBorder="1" applyProtection="1"/>
    <xf numFmtId="4" fontId="3" fillId="0" borderId="64" xfId="42578" applyNumberFormat="1" applyFont="1" applyFill="1" applyBorder="1" applyProtection="1"/>
    <xf numFmtId="4" fontId="3" fillId="0" borderId="63" xfId="42578" applyNumberFormat="1" applyFont="1" applyFill="1" applyBorder="1" applyAlignment="1" applyProtection="1">
      <alignment vertical="center"/>
      <protection locked="0"/>
    </xf>
    <xf numFmtId="4" fontId="3" fillId="0" borderId="64" xfId="42579" applyNumberFormat="1" applyFont="1" applyFill="1" applyBorder="1" applyProtection="1">
      <protection locked="0"/>
    </xf>
    <xf numFmtId="4" fontId="3" fillId="0" borderId="63" xfId="42578" applyNumberFormat="1" applyFont="1" applyFill="1" applyBorder="1" applyAlignment="1" applyProtection="1">
      <protection locked="0"/>
    </xf>
    <xf numFmtId="4" fontId="3" fillId="0" borderId="21" xfId="4" applyNumberFormat="1" applyFont="1" applyBorder="1" applyAlignment="1"/>
    <xf numFmtId="4" fontId="3" fillId="0" borderId="63" xfId="4" applyNumberFormat="1" applyFont="1" applyBorder="1" applyAlignment="1"/>
    <xf numFmtId="4" fontId="3" fillId="0" borderId="63" xfId="42578" applyNumberFormat="1" applyFont="1" applyFill="1" applyBorder="1" applyAlignment="1" applyProtection="1">
      <alignment vertical="top"/>
      <protection locked="0"/>
    </xf>
    <xf numFmtId="4" fontId="3" fillId="0" borderId="24" xfId="4" applyNumberFormat="1" applyFont="1" applyBorder="1" applyAlignment="1"/>
    <xf numFmtId="4" fontId="54" fillId="0" borderId="1" xfId="4" applyNumberFormat="1" applyFont="1" applyBorder="1" applyAlignment="1"/>
    <xf numFmtId="4" fontId="76" fillId="0" borderId="76" xfId="41506" applyNumberFormat="1" applyFont="1" applyFill="1" applyBorder="1" applyAlignment="1">
      <alignment horizontal="center" vertical="center"/>
    </xf>
    <xf numFmtId="4" fontId="76" fillId="0" borderId="76" xfId="41506" applyNumberFormat="1" applyFont="1" applyFill="1" applyBorder="1" applyAlignment="1">
      <alignment vertical="center"/>
    </xf>
    <xf numFmtId="0" fontId="76" fillId="0" borderId="76" xfId="0" applyFont="1" applyBorder="1" applyAlignment="1">
      <alignment horizontal="center" vertical="center"/>
    </xf>
    <xf numFmtId="4" fontId="76" fillId="0" borderId="78" xfId="41506" applyNumberFormat="1" applyFont="1" applyFill="1" applyBorder="1" applyAlignment="1">
      <alignment vertical="center"/>
    </xf>
    <xf numFmtId="4" fontId="76" fillId="0" borderId="82" xfId="0" applyNumberFormat="1" applyFont="1" applyBorder="1"/>
    <xf numFmtId="4" fontId="68" fillId="0" borderId="0" xfId="0" applyNumberFormat="1" applyFont="1"/>
    <xf numFmtId="4" fontId="3" fillId="0" borderId="1" xfId="4" applyNumberFormat="1" applyFont="1" applyFill="1" applyBorder="1" applyAlignment="1" applyProtection="1">
      <alignment horizontal="center" vertical="center"/>
    </xf>
    <xf numFmtId="4" fontId="3" fillId="3" borderId="2" xfId="4" quotePrefix="1" applyNumberFormat="1" applyFont="1" applyFill="1" applyBorder="1" applyAlignment="1" applyProtection="1">
      <alignment horizontal="right" vertical="center"/>
    </xf>
    <xf numFmtId="4" fontId="3" fillId="3" borderId="70" xfId="4" quotePrefix="1" applyNumberFormat="1" applyFont="1" applyFill="1" applyBorder="1" applyAlignment="1" applyProtection="1">
      <alignment horizontal="right" vertical="center"/>
    </xf>
    <xf numFmtId="4" fontId="3" fillId="3" borderId="53" xfId="4" quotePrefix="1" applyNumberFormat="1" applyFont="1" applyFill="1" applyBorder="1" applyAlignment="1" applyProtection="1">
      <alignment horizontal="right" vertical="center"/>
    </xf>
    <xf numFmtId="4" fontId="54" fillId="3" borderId="1" xfId="4" applyNumberFormat="1" applyFont="1" applyFill="1" applyBorder="1" applyAlignment="1"/>
    <xf numFmtId="4" fontId="3" fillId="0" borderId="0" xfId="2" applyNumberFormat="1" applyFont="1" applyFill="1"/>
    <xf numFmtId="4" fontId="3" fillId="0" borderId="0" xfId="4" applyNumberFormat="1" applyFont="1" applyFill="1" applyBorder="1"/>
    <xf numFmtId="4" fontId="53" fillId="0" borderId="0" xfId="4" applyNumberFormat="1" applyFont="1" applyFill="1" applyBorder="1" applyAlignment="1">
      <alignment horizontal="right"/>
    </xf>
    <xf numFmtId="4" fontId="70" fillId="0" borderId="0" xfId="4" applyNumberFormat="1" applyFont="1" applyFill="1" applyBorder="1"/>
    <xf numFmtId="4" fontId="76" fillId="0" borderId="70" xfId="3" applyNumberFormat="1" applyFont="1" applyBorder="1" applyAlignment="1">
      <alignment vertical="center"/>
    </xf>
    <xf numFmtId="4" fontId="76" fillId="0" borderId="76" xfId="3" applyNumberFormat="1" applyFont="1" applyBorder="1" applyAlignment="1">
      <alignment vertical="center"/>
    </xf>
    <xf numFmtId="0" fontId="3" fillId="3" borderId="76" xfId="76" applyFont="1" applyFill="1" applyBorder="1" applyAlignment="1" applyProtection="1">
      <alignment horizontal="center"/>
      <protection locked="0"/>
    </xf>
    <xf numFmtId="49" fontId="3" fillId="0" borderId="58" xfId="0" applyNumberFormat="1" applyFont="1" applyBorder="1" applyAlignment="1">
      <alignment horizontal="center" vertical="center"/>
    </xf>
    <xf numFmtId="0" fontId="3" fillId="0" borderId="51" xfId="0" applyFont="1" applyBorder="1" applyAlignment="1">
      <alignment horizontal="left" vertical="center"/>
    </xf>
    <xf numFmtId="49" fontId="3" fillId="0" borderId="52" xfId="0" applyNumberFormat="1" applyFont="1" applyBorder="1" applyAlignment="1">
      <alignment vertical="center"/>
    </xf>
    <xf numFmtId="0" fontId="3" fillId="0" borderId="52" xfId="42570" applyFont="1" applyBorder="1" applyAlignment="1">
      <alignment horizontal="left" vertical="center"/>
    </xf>
    <xf numFmtId="4" fontId="3" fillId="0" borderId="58" xfId="42570" applyNumberFormat="1" applyFont="1" applyBorder="1" applyAlignment="1">
      <alignment horizontal="center" vertical="center"/>
    </xf>
    <xf numFmtId="4" fontId="3" fillId="0" borderId="58" xfId="814" applyNumberFormat="1" applyFont="1" applyFill="1" applyBorder="1" applyAlignment="1" applyProtection="1">
      <alignment vertical="center"/>
    </xf>
    <xf numFmtId="4" fontId="71" fillId="0" borderId="0" xfId="198" applyNumberFormat="1" applyFont="1"/>
    <xf numFmtId="4" fontId="3" fillId="0" borderId="18" xfId="4" applyNumberFormat="1" applyFont="1" applyFill="1" applyBorder="1" applyAlignment="1" applyProtection="1"/>
    <xf numFmtId="0" fontId="72" fillId="0" borderId="0" xfId="0" applyFont="1"/>
    <xf numFmtId="0" fontId="71" fillId="0" borderId="0" xfId="0" applyFont="1" applyAlignment="1">
      <alignment horizontal="center"/>
    </xf>
    <xf numFmtId="4" fontId="72" fillId="0" borderId="0" xfId="788" applyNumberFormat="1" applyFont="1" applyAlignment="1">
      <alignment horizontal="center"/>
    </xf>
    <xf numFmtId="4" fontId="72" fillId="0" borderId="0" xfId="788" applyNumberFormat="1" applyFont="1" applyAlignment="1">
      <alignment horizontal="center" vertical="center" wrapText="1"/>
    </xf>
    <xf numFmtId="4" fontId="72" fillId="0" borderId="0" xfId="0" applyNumberFormat="1" applyFont="1" applyAlignment="1">
      <alignment horizontal="center"/>
    </xf>
    <xf numFmtId="0" fontId="71" fillId="0" borderId="2" xfId="788" applyFont="1" applyBorder="1" applyAlignment="1">
      <alignment horizontal="center" vertical="center" wrapText="1"/>
    </xf>
    <xf numFmtId="0" fontId="71" fillId="0" borderId="2" xfId="788" applyFont="1" applyBorder="1" applyAlignment="1">
      <alignment horizontal="left" vertical="center" wrapText="1"/>
    </xf>
    <xf numFmtId="0" fontId="71" fillId="3" borderId="2" xfId="788" applyFont="1" applyFill="1" applyBorder="1" applyAlignment="1">
      <alignment horizontal="center" vertical="center" wrapText="1"/>
    </xf>
    <xf numFmtId="213" fontId="71" fillId="0" borderId="2" xfId="0" applyNumberFormat="1" applyFont="1" applyBorder="1"/>
    <xf numFmtId="187" fontId="71" fillId="3" borderId="2" xfId="788" applyNumberFormat="1" applyFont="1" applyFill="1" applyBorder="1"/>
    <xf numFmtId="0" fontId="71" fillId="0" borderId="2" xfId="788" applyFont="1" applyBorder="1"/>
    <xf numFmtId="0" fontId="71" fillId="0" borderId="36" xfId="788" applyFont="1" applyBorder="1" applyAlignment="1">
      <alignment horizontal="center"/>
    </xf>
    <xf numFmtId="0" fontId="71" fillId="3" borderId="36" xfId="788" applyFont="1" applyFill="1" applyBorder="1"/>
    <xf numFmtId="187" fontId="71" fillId="3" borderId="36" xfId="41798" applyFont="1" applyFill="1" applyBorder="1" applyAlignment="1"/>
    <xf numFmtId="213" fontId="72" fillId="3" borderId="36" xfId="788" applyNumberFormat="1" applyFont="1" applyFill="1" applyBorder="1"/>
    <xf numFmtId="187" fontId="71" fillId="3" borderId="36" xfId="788" applyNumberFormat="1" applyFont="1" applyFill="1" applyBorder="1"/>
    <xf numFmtId="9" fontId="72" fillId="0" borderId="36" xfId="788" applyNumberFormat="1" applyFont="1" applyBorder="1"/>
    <xf numFmtId="4" fontId="72" fillId="0" borderId="0" xfId="0" applyNumberFormat="1" applyFont="1"/>
    <xf numFmtId="0" fontId="71" fillId="0" borderId="70" xfId="788" applyFont="1" applyBorder="1" applyAlignment="1">
      <alignment horizontal="center"/>
    </xf>
    <xf numFmtId="0" fontId="71" fillId="3" borderId="70" xfId="788" applyFont="1" applyFill="1" applyBorder="1"/>
    <xf numFmtId="187" fontId="71" fillId="3" borderId="70" xfId="41798" applyFont="1" applyFill="1" applyBorder="1" applyAlignment="1"/>
    <xf numFmtId="213" fontId="72" fillId="3" borderId="70" xfId="788" applyNumberFormat="1" applyFont="1" applyFill="1" applyBorder="1"/>
    <xf numFmtId="187" fontId="71" fillId="3" borderId="70" xfId="788" applyNumberFormat="1" applyFont="1" applyFill="1" applyBorder="1"/>
    <xf numFmtId="9" fontId="72" fillId="0" borderId="70" xfId="788" applyNumberFormat="1" applyFont="1" applyBorder="1"/>
    <xf numFmtId="0" fontId="71" fillId="3" borderId="36" xfId="788" applyFont="1" applyFill="1" applyBorder="1" applyAlignment="1">
      <alignment horizontal="center"/>
    </xf>
    <xf numFmtId="187" fontId="72" fillId="3" borderId="36" xfId="788" applyNumberFormat="1" applyFont="1" applyFill="1" applyBorder="1" applyAlignment="1">
      <alignment horizontal="center"/>
    </xf>
    <xf numFmtId="0" fontId="71" fillId="3" borderId="62" xfId="788" applyFont="1" applyFill="1" applyBorder="1"/>
    <xf numFmtId="187" fontId="71" fillId="3" borderId="62" xfId="41798" applyFont="1" applyFill="1" applyBorder="1" applyAlignment="1"/>
    <xf numFmtId="213" fontId="72" fillId="3" borderId="62" xfId="788" applyNumberFormat="1" applyFont="1" applyFill="1" applyBorder="1" applyAlignment="1">
      <alignment horizontal="left"/>
    </xf>
    <xf numFmtId="187" fontId="72" fillId="3" borderId="62" xfId="788" applyNumberFormat="1" applyFont="1" applyFill="1" applyBorder="1" applyAlignment="1">
      <alignment horizontal="center"/>
    </xf>
    <xf numFmtId="213" fontId="72" fillId="3" borderId="36" xfId="788" applyNumberFormat="1" applyFont="1" applyFill="1" applyBorder="1" applyAlignment="1">
      <alignment horizontal="left"/>
    </xf>
    <xf numFmtId="0" fontId="71" fillId="3" borderId="70" xfId="788" applyFont="1" applyFill="1" applyBorder="1" applyAlignment="1">
      <alignment horizontal="center"/>
    </xf>
    <xf numFmtId="213" fontId="72" fillId="3" borderId="70" xfId="788" applyNumberFormat="1" applyFont="1" applyFill="1" applyBorder="1" applyAlignment="1">
      <alignment horizontal="left"/>
    </xf>
    <xf numFmtId="187" fontId="72" fillId="3" borderId="70" xfId="788" applyNumberFormat="1" applyFont="1" applyFill="1" applyBorder="1" applyAlignment="1">
      <alignment horizontal="center"/>
    </xf>
    <xf numFmtId="0" fontId="71" fillId="3" borderId="16" xfId="788" applyFont="1" applyFill="1" applyBorder="1" applyAlignment="1">
      <alignment horizontal="center"/>
    </xf>
    <xf numFmtId="0" fontId="71" fillId="3" borderId="16" xfId="788" applyFont="1" applyFill="1" applyBorder="1"/>
    <xf numFmtId="187" fontId="71" fillId="3" borderId="16" xfId="41798" applyFont="1" applyFill="1" applyBorder="1" applyAlignment="1"/>
    <xf numFmtId="213" fontId="72" fillId="3" borderId="16" xfId="788" applyNumberFormat="1" applyFont="1" applyFill="1" applyBorder="1" applyAlignment="1">
      <alignment horizontal="left"/>
    </xf>
    <xf numFmtId="187" fontId="71" fillId="3" borderId="16" xfId="788" applyNumberFormat="1" applyFont="1" applyFill="1" applyBorder="1"/>
    <xf numFmtId="187" fontId="72" fillId="3" borderId="24" xfId="788" applyNumberFormat="1" applyFont="1" applyFill="1" applyBorder="1" applyAlignment="1">
      <alignment horizontal="center"/>
    </xf>
    <xf numFmtId="0" fontId="71" fillId="3" borderId="1" xfId="788" applyFont="1" applyFill="1" applyBorder="1" applyAlignment="1">
      <alignment horizontal="center"/>
    </xf>
    <xf numFmtId="0" fontId="72" fillId="3" borderId="1" xfId="788" applyFont="1" applyFill="1" applyBorder="1" applyAlignment="1">
      <alignment horizontal="center"/>
    </xf>
    <xf numFmtId="187" fontId="72" fillId="3" borderId="42" xfId="41798" applyFont="1" applyFill="1" applyBorder="1" applyAlignment="1"/>
    <xf numFmtId="216" fontId="72" fillId="3" borderId="1" xfId="41798" applyNumberFormat="1" applyFont="1" applyFill="1" applyBorder="1" applyAlignment="1"/>
    <xf numFmtId="0" fontId="71" fillId="0" borderId="12" xfId="0" applyFont="1" applyBorder="1"/>
    <xf numFmtId="0" fontId="72" fillId="0" borderId="2" xfId="0" applyFont="1" applyBorder="1"/>
    <xf numFmtId="187" fontId="72" fillId="0" borderId="49" xfId="0" applyNumberFormat="1" applyFont="1" applyBorder="1"/>
    <xf numFmtId="0" fontId="71" fillId="0" borderId="2" xfId="0" applyFont="1" applyBorder="1"/>
    <xf numFmtId="0" fontId="71" fillId="0" borderId="46" xfId="0" applyFont="1" applyBorder="1"/>
    <xf numFmtId="0" fontId="71" fillId="0" borderId="36" xfId="0" applyFont="1" applyBorder="1"/>
    <xf numFmtId="0" fontId="72" fillId="0" borderId="36" xfId="0" applyFont="1" applyBorder="1"/>
    <xf numFmtId="0" fontId="72" fillId="0" borderId="12" xfId="0" applyFont="1" applyBorder="1"/>
    <xf numFmtId="0" fontId="81" fillId="0" borderId="0" xfId="42580" applyFont="1"/>
    <xf numFmtId="0" fontId="81" fillId="0" borderId="0" xfId="42580" applyFont="1" applyAlignment="1">
      <alignment horizontal="center"/>
    </xf>
    <xf numFmtId="0" fontId="80" fillId="0" borderId="0" xfId="42580" applyFont="1"/>
    <xf numFmtId="187" fontId="80" fillId="0" borderId="0" xfId="749" applyFont="1" applyFill="1" applyAlignment="1">
      <alignment vertical="center"/>
    </xf>
    <xf numFmtId="187" fontId="80" fillId="0" borderId="0" xfId="749" applyFont="1" applyFill="1"/>
    <xf numFmtId="187" fontId="80" fillId="0" borderId="0" xfId="743" applyNumberFormat="1" applyFont="1" applyFill="1" applyBorder="1" applyAlignment="1">
      <alignment horizontal="left" vertical="center"/>
    </xf>
    <xf numFmtId="0" fontId="81" fillId="0" borderId="43" xfId="42580" applyFont="1" applyBorder="1"/>
    <xf numFmtId="0" fontId="81" fillId="0" borderId="44" xfId="42580" applyFont="1" applyBorder="1"/>
    <xf numFmtId="10" fontId="81" fillId="0" borderId="45" xfId="42580" applyNumberFormat="1" applyFont="1" applyBorder="1"/>
    <xf numFmtId="0" fontId="81" fillId="0" borderId="48" xfId="42580" applyFont="1" applyBorder="1"/>
    <xf numFmtId="10" fontId="81" fillId="0" borderId="14" xfId="42580" applyNumberFormat="1" applyFont="1" applyBorder="1"/>
    <xf numFmtId="0" fontId="81" fillId="0" borderId="17" xfId="42580" applyFont="1" applyBorder="1"/>
    <xf numFmtId="0" fontId="81" fillId="0" borderId="15" xfId="42580" applyFont="1" applyBorder="1"/>
    <xf numFmtId="10" fontId="81" fillId="0" borderId="13" xfId="42580" applyNumberFormat="1" applyFont="1" applyBorder="1"/>
    <xf numFmtId="0" fontId="81" fillId="0" borderId="14" xfId="42580" applyFont="1" applyBorder="1"/>
    <xf numFmtId="0" fontId="81" fillId="0" borderId="48" xfId="42580" applyFont="1" applyBorder="1" applyAlignment="1">
      <alignment horizontal="right"/>
    </xf>
    <xf numFmtId="0" fontId="81" fillId="0" borderId="0" xfId="42580" applyFont="1" applyAlignment="1">
      <alignment horizontal="right"/>
    </xf>
    <xf numFmtId="0" fontId="81" fillId="0" borderId="15" xfId="42580" applyFont="1" applyBorder="1" applyAlignment="1">
      <alignment horizontal="center"/>
    </xf>
    <xf numFmtId="0" fontId="81" fillId="0" borderId="0" xfId="42580" applyFont="1" applyAlignment="1">
      <alignment horizontal="left"/>
    </xf>
    <xf numFmtId="43" fontId="81" fillId="0" borderId="13" xfId="5124" applyFont="1" applyBorder="1"/>
    <xf numFmtId="0" fontId="81" fillId="0" borderId="44" xfId="42580" applyFont="1" applyBorder="1" applyAlignment="1">
      <alignment horizontal="center"/>
    </xf>
    <xf numFmtId="43" fontId="81" fillId="0" borderId="1" xfId="42581" applyFont="1" applyFill="1" applyBorder="1"/>
    <xf numFmtId="43" fontId="81" fillId="0" borderId="0" xfId="42579" applyFont="1"/>
    <xf numFmtId="196" fontId="81" fillId="0" borderId="1" xfId="42580" applyNumberFormat="1" applyFont="1" applyBorder="1"/>
    <xf numFmtId="0" fontId="81" fillId="0" borderId="13" xfId="42580" applyFont="1" applyBorder="1"/>
    <xf numFmtId="0" fontId="81" fillId="0" borderId="45" xfId="42580" applyFont="1" applyBorder="1"/>
    <xf numFmtId="0" fontId="81" fillId="0" borderId="48" xfId="42580" applyFont="1" applyBorder="1" applyAlignment="1">
      <alignment horizontal="center"/>
    </xf>
    <xf numFmtId="0" fontId="81" fillId="0" borderId="14" xfId="42580" applyFont="1" applyBorder="1" applyAlignment="1">
      <alignment horizontal="center"/>
    </xf>
    <xf numFmtId="196" fontId="81" fillId="42" borderId="48" xfId="42580" applyNumberFormat="1" applyFont="1" applyFill="1" applyBorder="1"/>
    <xf numFmtId="196" fontId="81" fillId="42" borderId="0" xfId="42580" applyNumberFormat="1" applyFont="1" applyFill="1"/>
    <xf numFmtId="43" fontId="81" fillId="42" borderId="0" xfId="42580" applyNumberFormat="1" applyFont="1" applyFill="1"/>
    <xf numFmtId="43" fontId="81" fillId="42" borderId="14" xfId="42580" applyNumberFormat="1" applyFont="1" applyFill="1" applyBorder="1"/>
    <xf numFmtId="0" fontId="80" fillId="40" borderId="26" xfId="42580" applyFont="1" applyFill="1" applyBorder="1" applyAlignment="1">
      <alignment horizontal="center"/>
    </xf>
    <xf numFmtId="196" fontId="80" fillId="40" borderId="26" xfId="42580" applyNumberFormat="1" applyFont="1" applyFill="1" applyBorder="1"/>
    <xf numFmtId="0" fontId="81" fillId="40" borderId="47" xfId="42580" applyFont="1" applyFill="1" applyBorder="1"/>
    <xf numFmtId="0" fontId="82" fillId="0" borderId="0" xfId="42580" applyFont="1"/>
    <xf numFmtId="196" fontId="81" fillId="0" borderId="0" xfId="42580" applyNumberFormat="1" applyFont="1"/>
    <xf numFmtId="43" fontId="81" fillId="0" borderId="0" xfId="42580" applyNumberFormat="1" applyFont="1"/>
    <xf numFmtId="187" fontId="81" fillId="0" borderId="0" xfId="42580" applyNumberFormat="1" applyFont="1"/>
    <xf numFmtId="218" fontId="81" fillId="0" borderId="0" xfId="42580" applyNumberFormat="1" applyFont="1"/>
    <xf numFmtId="0" fontId="71" fillId="0" borderId="1" xfId="0" applyFont="1" applyBorder="1" applyAlignment="1">
      <alignment horizontal="center"/>
    </xf>
    <xf numFmtId="43" fontId="71" fillId="0" borderId="1" xfId="4" applyFont="1" applyBorder="1" applyAlignment="1">
      <alignment horizontal="center"/>
    </xf>
    <xf numFmtId="4" fontId="71" fillId="0" borderId="0" xfId="0" applyNumberFormat="1" applyFont="1" applyAlignment="1">
      <alignment horizontal="center"/>
    </xf>
    <xf numFmtId="0" fontId="71" fillId="0" borderId="21" xfId="0" applyFont="1" applyBorder="1" applyAlignment="1">
      <alignment horizontal="center"/>
    </xf>
    <xf numFmtId="0" fontId="71" fillId="0" borderId="21" xfId="0" applyFont="1" applyBorder="1"/>
    <xf numFmtId="43" fontId="71" fillId="0" borderId="21" xfId="4" applyFont="1" applyBorder="1"/>
    <xf numFmtId="4" fontId="83" fillId="0" borderId="0" xfId="0" applyNumberFormat="1" applyFont="1"/>
    <xf numFmtId="0" fontId="71" fillId="0" borderId="53" xfId="0" applyFont="1" applyBorder="1"/>
    <xf numFmtId="43" fontId="71" fillId="0" borderId="53" xfId="4" applyFont="1" applyBorder="1"/>
    <xf numFmtId="0" fontId="71" fillId="0" borderId="79" xfId="0" applyFont="1" applyBorder="1"/>
    <xf numFmtId="43" fontId="71" fillId="0" borderId="79" xfId="4" applyFont="1" applyBorder="1"/>
    <xf numFmtId="0" fontId="71" fillId="0" borderId="76" xfId="0" applyFont="1" applyBorder="1" applyAlignment="1">
      <alignment horizontal="center"/>
    </xf>
    <xf numFmtId="0" fontId="71" fillId="0" borderId="24" xfId="0" applyFont="1" applyBorder="1" applyAlignment="1">
      <alignment horizontal="center"/>
    </xf>
    <xf numFmtId="0" fontId="71" fillId="0" borderId="24" xfId="0" applyFont="1" applyBorder="1"/>
    <xf numFmtId="43" fontId="71" fillId="0" borderId="24" xfId="4" applyFont="1" applyBorder="1"/>
    <xf numFmtId="0" fontId="72" fillId="0" borderId="1" xfId="0" applyFont="1" applyBorder="1" applyAlignment="1">
      <alignment horizontal="center"/>
    </xf>
    <xf numFmtId="43" fontId="72" fillId="0" borderId="1" xfId="4" applyFont="1" applyBorder="1"/>
    <xf numFmtId="43" fontId="71" fillId="0" borderId="0" xfId="4" applyFont="1"/>
    <xf numFmtId="0" fontId="8" fillId="4" borderId="0" xfId="0" applyFont="1" applyFill="1" applyAlignment="1">
      <alignment horizontal="left" vertical="center"/>
    </xf>
    <xf numFmtId="4" fontId="8" fillId="4" borderId="0" xfId="0" applyNumberFormat="1" applyFont="1" applyFill="1" applyAlignment="1">
      <alignment horizontal="left" vertical="center"/>
    </xf>
    <xf numFmtId="0" fontId="8" fillId="0" borderId="63" xfId="0" applyFont="1" applyBorder="1" applyAlignment="1">
      <alignment horizontal="center"/>
    </xf>
    <xf numFmtId="0" fontId="8" fillId="0" borderId="67" xfId="0" applyFont="1" applyBorder="1" applyAlignment="1">
      <alignment horizontal="left"/>
    </xf>
    <xf numFmtId="43" fontId="8" fillId="0" borderId="63" xfId="4" applyFont="1" applyFill="1" applyBorder="1"/>
    <xf numFmtId="0" fontId="8" fillId="0" borderId="64" xfId="0" applyFont="1" applyBorder="1"/>
    <xf numFmtId="43" fontId="8" fillId="0" borderId="0" xfId="4" applyFont="1" applyFill="1"/>
    <xf numFmtId="0" fontId="8" fillId="0" borderId="0" xfId="0" applyFont="1" applyAlignment="1">
      <alignment horizontal="left" vertical="center"/>
    </xf>
    <xf numFmtId="43" fontId="8" fillId="4" borderId="0" xfId="4" applyFont="1" applyFill="1"/>
    <xf numFmtId="43" fontId="8" fillId="4" borderId="0" xfId="4" applyFont="1" applyFill="1" applyAlignment="1">
      <alignment horizontal="left" vertical="center"/>
    </xf>
    <xf numFmtId="9" fontId="8" fillId="0" borderId="67" xfId="0" applyNumberFormat="1" applyFont="1" applyBorder="1"/>
    <xf numFmtId="0" fontId="84" fillId="4" borderId="0" xfId="0" applyFont="1" applyFill="1"/>
    <xf numFmtId="43" fontId="85" fillId="4" borderId="0" xfId="0" applyNumberFormat="1" applyFont="1" applyFill="1"/>
    <xf numFmtId="0" fontId="8" fillId="0" borderId="70" xfId="0" applyFont="1" applyBorder="1" applyAlignment="1">
      <alignment horizontal="center"/>
    </xf>
    <xf numFmtId="9" fontId="8" fillId="0" borderId="73" xfId="0" applyNumberFormat="1" applyFont="1" applyBorder="1"/>
    <xf numFmtId="43" fontId="8" fillId="0" borderId="70" xfId="4" applyFont="1" applyFill="1" applyBorder="1"/>
    <xf numFmtId="0" fontId="8" fillId="0" borderId="71" xfId="0" applyFont="1" applyBorder="1"/>
    <xf numFmtId="0" fontId="8" fillId="0" borderId="12" xfId="0" applyFont="1" applyBorder="1" applyAlignment="1">
      <alignment horizontal="center"/>
    </xf>
    <xf numFmtId="43" fontId="8" fillId="0" borderId="12" xfId="4" applyFont="1" applyFill="1" applyBorder="1"/>
    <xf numFmtId="0" fontId="86" fillId="4" borderId="0" xfId="0" applyFont="1" applyFill="1"/>
    <xf numFmtId="4" fontId="86" fillId="4" borderId="0" xfId="0" applyNumberFormat="1" applyFont="1" applyFill="1"/>
    <xf numFmtId="187" fontId="85" fillId="4" borderId="0" xfId="0" applyNumberFormat="1" applyFont="1" applyFill="1"/>
    <xf numFmtId="0" fontId="88" fillId="0" borderId="0" xfId="0" applyFont="1" applyAlignment="1">
      <alignment horizontal="center"/>
    </xf>
    <xf numFmtId="0" fontId="88" fillId="0" borderId="0" xfId="0" applyFont="1"/>
    <xf numFmtId="0" fontId="89" fillId="0" borderId="0" xfId="198" applyFont="1" applyAlignment="1">
      <alignment vertical="center"/>
    </xf>
    <xf numFmtId="43" fontId="88" fillId="0" borderId="0" xfId="7837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187" fontId="86" fillId="4" borderId="0" xfId="0" applyNumberFormat="1" applyFont="1" applyFill="1"/>
    <xf numFmtId="187" fontId="8" fillId="4" borderId="0" xfId="0" applyNumberFormat="1" applyFont="1" applyFill="1"/>
    <xf numFmtId="0" fontId="8" fillId="0" borderId="0" xfId="0" applyFont="1" applyAlignment="1">
      <alignment vertical="center"/>
    </xf>
    <xf numFmtId="43" fontId="8" fillId="0" borderId="0" xfId="472" applyFont="1" applyFill="1" applyBorder="1" applyAlignment="1">
      <alignment vertical="center"/>
    </xf>
    <xf numFmtId="0" fontId="87" fillId="4" borderId="0" xfId="0" applyFont="1" applyFill="1"/>
    <xf numFmtId="4" fontId="88" fillId="4" borderId="0" xfId="0" applyNumberFormat="1" applyFont="1" applyFill="1"/>
    <xf numFmtId="4" fontId="8" fillId="0" borderId="0" xfId="0" applyNumberFormat="1" applyFont="1" applyAlignment="1">
      <alignment vertical="center"/>
    </xf>
    <xf numFmtId="0" fontId="88" fillId="4" borderId="0" xfId="0" applyFont="1" applyFill="1"/>
    <xf numFmtId="43" fontId="8" fillId="0" borderId="0" xfId="41506" applyFont="1" applyFill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3" fontId="8" fillId="0" borderId="0" xfId="41506" applyFont="1" applyFill="1" applyBorder="1" applyAlignment="1">
      <alignment horizontal="left" vertical="center"/>
    </xf>
    <xf numFmtId="43" fontId="8" fillId="0" borderId="0" xfId="41506" applyFont="1" applyFill="1" applyBorder="1" applyAlignment="1">
      <alignment vertical="center"/>
    </xf>
    <xf numFmtId="4" fontId="8" fillId="0" borderId="0" xfId="4186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90" fillId="0" borderId="0" xfId="0" applyNumberFormat="1" applyFont="1"/>
    <xf numFmtId="0" fontId="90" fillId="0" borderId="0" xfId="0" applyFont="1"/>
    <xf numFmtId="9" fontId="8" fillId="0" borderId="82" xfId="0" applyNumberFormat="1" applyFont="1" applyBorder="1"/>
    <xf numFmtId="4" fontId="54" fillId="0" borderId="0" xfId="4" applyNumberFormat="1" applyFont="1"/>
    <xf numFmtId="4" fontId="54" fillId="0" borderId="0" xfId="4" applyNumberFormat="1" applyFont="1" applyAlignment="1"/>
    <xf numFmtId="43" fontId="54" fillId="0" borderId="0" xfId="4" applyFont="1"/>
    <xf numFmtId="0" fontId="68" fillId="0" borderId="17" xfId="0" applyFont="1" applyBorder="1" applyAlignment="1">
      <alignment vertical="center"/>
    </xf>
    <xf numFmtId="4" fontId="68" fillId="0" borderId="15" xfId="0" applyNumberFormat="1" applyFont="1" applyBorder="1" applyAlignment="1">
      <alignment vertical="center"/>
    </xf>
    <xf numFmtId="4" fontId="54" fillId="0" borderId="0" xfId="0" applyNumberFormat="1" applyFont="1" applyAlignment="1">
      <alignment vertical="center"/>
    </xf>
    <xf numFmtId="43" fontId="66" fillId="0" borderId="42" xfId="4" applyFont="1" applyFill="1" applyBorder="1" applyAlignment="1">
      <alignment vertical="center"/>
    </xf>
    <xf numFmtId="43" fontId="54" fillId="0" borderId="2" xfId="42579" applyFont="1" applyFill="1" applyBorder="1" applyAlignment="1" applyProtection="1">
      <alignment horizontal="center" vertical="center"/>
    </xf>
    <xf numFmtId="43" fontId="3" fillId="0" borderId="76" xfId="4" applyFont="1" applyBorder="1" applyAlignment="1">
      <alignment horizontal="right"/>
    </xf>
    <xf numFmtId="43" fontId="54" fillId="0" borderId="76" xfId="42579" applyFont="1" applyFill="1" applyBorder="1" applyAlignment="1" applyProtection="1">
      <alignment horizontal="left" vertical="center"/>
    </xf>
    <xf numFmtId="43" fontId="3" fillId="0" borderId="14" xfId="41532" applyFont="1" applyFill="1" applyBorder="1" applyAlignment="1">
      <alignment horizontal="right" vertical="center"/>
    </xf>
    <xf numFmtId="187" fontId="3" fillId="4" borderId="14" xfId="65" applyNumberFormat="1" applyFont="1" applyFill="1" applyBorder="1" applyAlignment="1">
      <alignment vertical="center"/>
    </xf>
    <xf numFmtId="4" fontId="3" fillId="0" borderId="80" xfId="42579" applyNumberFormat="1" applyFont="1" applyFill="1" applyBorder="1" applyAlignment="1" applyProtection="1">
      <alignment vertical="center"/>
    </xf>
    <xf numFmtId="4" fontId="3" fillId="0" borderId="79" xfId="42579" applyNumberFormat="1" applyFont="1" applyFill="1" applyBorder="1" applyAlignment="1" applyProtection="1">
      <alignment vertical="center"/>
    </xf>
    <xf numFmtId="4" fontId="3" fillId="0" borderId="79" xfId="42579" applyNumberFormat="1" applyFont="1" applyFill="1" applyBorder="1" applyAlignment="1">
      <alignment horizontal="right" vertical="center"/>
    </xf>
    <xf numFmtId="4" fontId="54" fillId="37" borderId="1" xfId="42579" applyNumberFormat="1" applyFont="1" applyFill="1" applyBorder="1" applyAlignment="1" applyProtection="1">
      <alignment vertical="center"/>
    </xf>
    <xf numFmtId="43" fontId="71" fillId="0" borderId="0" xfId="0" applyNumberFormat="1" applyFont="1"/>
    <xf numFmtId="4" fontId="54" fillId="0" borderId="63" xfId="42578" applyNumberFormat="1" applyFont="1" applyFill="1" applyBorder="1" applyAlignment="1" applyProtection="1">
      <protection locked="0"/>
    </xf>
    <xf numFmtId="0" fontId="3" fillId="0" borderId="76" xfId="0" applyFont="1" applyBorder="1" applyAlignment="1">
      <alignment horizontal="center"/>
    </xf>
    <xf numFmtId="0" fontId="54" fillId="0" borderId="76" xfId="0" applyFont="1" applyBorder="1"/>
    <xf numFmtId="4" fontId="3" fillId="0" borderId="76" xfId="4" applyNumberFormat="1" applyFont="1" applyBorder="1" applyAlignment="1"/>
    <xf numFmtId="4" fontId="3" fillId="0" borderId="76" xfId="4" applyNumberFormat="1" applyFont="1" applyBorder="1" applyAlignment="1">
      <alignment horizontal="center"/>
    </xf>
    <xf numFmtId="4" fontId="3" fillId="0" borderId="76" xfId="4" applyNumberFormat="1" applyFont="1" applyBorder="1"/>
    <xf numFmtId="0" fontId="3" fillId="0" borderId="76" xfId="0" applyFont="1" applyBorder="1"/>
    <xf numFmtId="0" fontId="87" fillId="0" borderId="44" xfId="0" applyFont="1" applyBorder="1" applyAlignment="1">
      <alignment horizontal="center" vertical="center"/>
    </xf>
    <xf numFmtId="0" fontId="66" fillId="0" borderId="44" xfId="0" applyFont="1" applyBorder="1" applyAlignment="1">
      <alignment vertical="center"/>
    </xf>
    <xf numFmtId="0" fontId="87" fillId="0" borderId="0" xfId="0" applyFont="1" applyAlignment="1">
      <alignment horizontal="center"/>
    </xf>
    <xf numFmtId="43" fontId="8" fillId="0" borderId="0" xfId="4" applyFont="1" applyFill="1" applyBorder="1"/>
    <xf numFmtId="43" fontId="66" fillId="0" borderId="0" xfId="4" applyFont="1" applyFill="1" applyBorder="1" applyAlignment="1">
      <alignment vertical="center"/>
    </xf>
    <xf numFmtId="0" fontId="80" fillId="0" borderId="0" xfId="42580" applyFont="1" applyAlignment="1">
      <alignment horizontal="center"/>
    </xf>
    <xf numFmtId="0" fontId="81" fillId="0" borderId="0" xfId="42580" applyFont="1" applyAlignment="1">
      <alignment horizontal="center"/>
    </xf>
    <xf numFmtId="0" fontId="80" fillId="40" borderId="1" xfId="42580" applyFont="1" applyFill="1" applyBorder="1" applyAlignment="1">
      <alignment horizontal="center" vertical="center"/>
    </xf>
    <xf numFmtId="0" fontId="80" fillId="0" borderId="43" xfId="42580" applyFont="1" applyBorder="1" applyAlignment="1">
      <alignment horizontal="center"/>
    </xf>
    <xf numFmtId="0" fontId="80" fillId="0" borderId="44" xfId="42580" applyFont="1" applyBorder="1" applyAlignment="1">
      <alignment horizontal="center"/>
    </xf>
    <xf numFmtId="0" fontId="80" fillId="0" borderId="45" xfId="42580" applyFont="1" applyBorder="1" applyAlignment="1">
      <alignment horizontal="center"/>
    </xf>
    <xf numFmtId="0" fontId="80" fillId="40" borderId="3" xfId="42580" applyFont="1" applyFill="1" applyBorder="1" applyAlignment="1">
      <alignment horizontal="center"/>
    </xf>
    <xf numFmtId="0" fontId="80" fillId="40" borderId="26" xfId="42580" applyFont="1" applyFill="1" applyBorder="1" applyAlignment="1">
      <alignment horizontal="center"/>
    </xf>
    <xf numFmtId="0" fontId="48" fillId="0" borderId="0" xfId="13" applyFont="1" applyAlignment="1" applyProtection="1">
      <alignment horizontal="center"/>
      <protection locked="0"/>
    </xf>
    <xf numFmtId="187" fontId="61" fillId="0" borderId="0" xfId="13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69" fillId="0" borderId="0" xfId="0" applyFont="1" applyAlignment="1">
      <alignment horizontal="center"/>
    </xf>
    <xf numFmtId="0" fontId="8" fillId="0" borderId="0" xfId="0" applyFont="1"/>
    <xf numFmtId="0" fontId="66" fillId="0" borderId="0" xfId="0" applyFont="1" applyAlignment="1">
      <alignment horizontal="center"/>
    </xf>
    <xf numFmtId="0" fontId="72" fillId="0" borderId="0" xfId="788" applyFont="1" applyAlignment="1">
      <alignment horizontal="center"/>
    </xf>
    <xf numFmtId="0" fontId="72" fillId="0" borderId="1" xfId="788" applyFont="1" applyBorder="1" applyAlignment="1">
      <alignment horizontal="center" vertical="center" wrapText="1"/>
    </xf>
    <xf numFmtId="0" fontId="72" fillId="0" borderId="11" xfId="788" applyFont="1" applyBorder="1" applyAlignment="1">
      <alignment horizontal="center" vertical="center" wrapText="1"/>
    </xf>
    <xf numFmtId="0" fontId="72" fillId="0" borderId="12" xfId="788" applyFont="1" applyBorder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4" fontId="3" fillId="0" borderId="1" xfId="4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4" fillId="4" borderId="0" xfId="79" quotePrefix="1" applyFont="1" applyFill="1" applyAlignment="1">
      <alignment horizontal="center"/>
    </xf>
    <xf numFmtId="0" fontId="54" fillId="4" borderId="0" xfId="79" applyFont="1" applyFill="1" applyAlignment="1">
      <alignment horizontal="center"/>
    </xf>
    <xf numFmtId="0" fontId="72" fillId="0" borderId="0" xfId="0" applyFont="1" applyAlignment="1">
      <alignment horizontal="center"/>
    </xf>
    <xf numFmtId="4" fontId="71" fillId="0" borderId="48" xfId="0" applyNumberFormat="1" applyFont="1" applyBorder="1" applyAlignment="1">
      <alignment vertical="center"/>
    </xf>
    <xf numFmtId="4" fontId="83" fillId="0" borderId="0" xfId="0" applyNumberFormat="1" applyFont="1" applyAlignment="1">
      <alignment vertical="center"/>
    </xf>
    <xf numFmtId="4" fontId="71" fillId="0" borderId="48" xfId="0" applyNumberFormat="1" applyFont="1" applyBorder="1" applyAlignment="1">
      <alignment horizontal="center" vertical="center"/>
    </xf>
    <xf numFmtId="4" fontId="83" fillId="0" borderId="0" xfId="0" applyNumberFormat="1" applyFont="1" applyAlignment="1">
      <alignment horizontal="center" vertical="center"/>
    </xf>
    <xf numFmtId="0" fontId="3" fillId="0" borderId="0" xfId="41648" applyFont="1" applyAlignment="1">
      <alignment horizontal="center" vertical="center"/>
    </xf>
    <xf numFmtId="4" fontId="3" fillId="4" borderId="3" xfId="41547" applyNumberFormat="1" applyFont="1" applyFill="1" applyBorder="1" applyAlignment="1" applyProtection="1">
      <alignment horizontal="center" vertical="center"/>
      <protection locked="0"/>
    </xf>
    <xf numFmtId="4" fontId="3" fillId="4" borderId="47" xfId="41547" applyNumberFormat="1" applyFont="1" applyFill="1" applyBorder="1" applyAlignment="1" applyProtection="1">
      <alignment horizontal="center" vertical="center"/>
      <protection locked="0"/>
    </xf>
    <xf numFmtId="4" fontId="3" fillId="4" borderId="11" xfId="32" applyNumberFormat="1" applyFont="1" applyFill="1" applyBorder="1" applyAlignment="1" applyProtection="1">
      <alignment horizontal="center" vertical="center" wrapText="1"/>
      <protection locked="0"/>
    </xf>
    <xf numFmtId="4" fontId="3" fillId="4" borderId="12" xfId="32" applyNumberFormat="1" applyFont="1" applyFill="1" applyBorder="1" applyAlignment="1" applyProtection="1">
      <alignment horizontal="center" vertical="center" wrapText="1"/>
      <protection locked="0"/>
    </xf>
    <xf numFmtId="4" fontId="3" fillId="4" borderId="11" xfId="42570" applyNumberFormat="1" applyFont="1" applyFill="1" applyBorder="1" applyAlignment="1" applyProtection="1">
      <alignment horizontal="center" vertical="center"/>
      <protection locked="0"/>
    </xf>
    <xf numFmtId="4" fontId="3" fillId="4" borderId="12" xfId="42570" applyNumberFormat="1" applyFont="1" applyFill="1" applyBorder="1" applyAlignment="1" applyProtection="1">
      <alignment horizontal="center" vertical="center"/>
      <protection locked="0"/>
    </xf>
    <xf numFmtId="0" fontId="3" fillId="4" borderId="11" xfId="32" applyFont="1" applyFill="1" applyBorder="1" applyAlignment="1" applyProtection="1">
      <alignment horizontal="center" vertical="center" wrapText="1"/>
      <protection locked="0"/>
    </xf>
    <xf numFmtId="0" fontId="3" fillId="4" borderId="12" xfId="32" applyFont="1" applyFill="1" applyBorder="1" applyAlignment="1" applyProtection="1">
      <alignment horizontal="center" vertical="center" wrapText="1"/>
      <protection locked="0"/>
    </xf>
    <xf numFmtId="4" fontId="3" fillId="4" borderId="12" xfId="42381" applyNumberFormat="1" applyFont="1" applyFill="1" applyBorder="1" applyAlignment="1" applyProtection="1">
      <alignment horizontal="center" vertical="center"/>
      <protection locked="0"/>
    </xf>
    <xf numFmtId="4" fontId="3" fillId="4" borderId="11" xfId="41547" applyNumberFormat="1" applyFont="1" applyFill="1" applyBorder="1" applyAlignment="1" applyProtection="1">
      <alignment horizontal="center" vertical="center"/>
      <protection locked="0"/>
    </xf>
    <xf numFmtId="4" fontId="3" fillId="4" borderId="12" xfId="41547" applyNumberFormat="1" applyFont="1" applyFill="1" applyBorder="1" applyAlignment="1" applyProtection="1">
      <alignment horizontal="center" vertical="center"/>
      <protection locked="0"/>
    </xf>
    <xf numFmtId="4" fontId="3" fillId="4" borderId="26" xfId="41547" applyNumberFormat="1" applyFont="1" applyFill="1" applyBorder="1" applyAlignment="1" applyProtection="1">
      <alignment horizontal="center" vertical="center"/>
      <protection locked="0"/>
    </xf>
    <xf numFmtId="0" fontId="54" fillId="0" borderId="0" xfId="0" applyFont="1" applyAlignment="1">
      <alignment horizontal="center"/>
    </xf>
    <xf numFmtId="0" fontId="68" fillId="0" borderId="0" xfId="0" applyFont="1" applyAlignment="1">
      <alignment horizontal="center" vertical="center"/>
    </xf>
    <xf numFmtId="0" fontId="75" fillId="0" borderId="0" xfId="0" applyFont="1" applyAlignment="1">
      <alignment horizontal="center" vertical="center"/>
    </xf>
    <xf numFmtId="0" fontId="76" fillId="0" borderId="11" xfId="32" applyFont="1" applyBorder="1" applyAlignment="1" applyProtection="1">
      <alignment horizontal="center" vertical="center" wrapText="1"/>
      <protection locked="0"/>
    </xf>
    <xf numFmtId="0" fontId="76" fillId="0" borderId="12" xfId="32" applyFont="1" applyBorder="1" applyAlignment="1" applyProtection="1">
      <alignment horizontal="center" vertical="center" wrapText="1"/>
      <protection locked="0"/>
    </xf>
    <xf numFmtId="4" fontId="76" fillId="0" borderId="11" xfId="41547" applyNumberFormat="1" applyFont="1" applyFill="1" applyBorder="1" applyAlignment="1" applyProtection="1">
      <alignment horizontal="center" vertical="center"/>
      <protection locked="0"/>
    </xf>
    <xf numFmtId="4" fontId="76" fillId="0" borderId="12" xfId="41547" applyNumberFormat="1" applyFont="1" applyFill="1" applyBorder="1" applyAlignment="1" applyProtection="1">
      <alignment horizontal="center" vertical="center"/>
      <protection locked="0"/>
    </xf>
    <xf numFmtId="4" fontId="76" fillId="0" borderId="11" xfId="42570" applyNumberFormat="1" applyFont="1" applyBorder="1" applyAlignment="1" applyProtection="1">
      <alignment horizontal="center" vertical="center"/>
      <protection locked="0"/>
    </xf>
    <xf numFmtId="4" fontId="76" fillId="0" borderId="12" xfId="42381" applyNumberFormat="1" applyFont="1" applyBorder="1" applyAlignment="1" applyProtection="1">
      <alignment horizontal="center" vertical="center"/>
      <protection locked="0"/>
    </xf>
    <xf numFmtId="4" fontId="76" fillId="0" borderId="26" xfId="41547" applyNumberFormat="1" applyFont="1" applyFill="1" applyBorder="1" applyAlignment="1" applyProtection="1">
      <alignment horizontal="center" vertical="center"/>
      <protection locked="0"/>
    </xf>
    <xf numFmtId="4" fontId="76" fillId="0" borderId="47" xfId="41547" applyNumberFormat="1" applyFont="1" applyFill="1" applyBorder="1" applyAlignment="1" applyProtection="1">
      <alignment horizontal="center" vertical="center"/>
      <protection locked="0"/>
    </xf>
    <xf numFmtId="4" fontId="76" fillId="0" borderId="3" xfId="41547" applyNumberFormat="1" applyFont="1" applyFill="1" applyBorder="1" applyAlignment="1" applyProtection="1">
      <alignment horizontal="center" vertical="center"/>
      <protection locked="0"/>
    </xf>
    <xf numFmtId="4" fontId="76" fillId="0" borderId="12" xfId="42570" applyNumberFormat="1" applyFont="1" applyBorder="1" applyAlignment="1" applyProtection="1">
      <alignment horizontal="center" vertical="center"/>
      <protection locked="0"/>
    </xf>
    <xf numFmtId="4" fontId="76" fillId="0" borderId="11" xfId="32" applyNumberFormat="1" applyFont="1" applyBorder="1" applyAlignment="1" applyProtection="1">
      <alignment horizontal="center" vertical="center" wrapText="1"/>
      <protection locked="0"/>
    </xf>
    <xf numFmtId="4" fontId="76" fillId="0" borderId="12" xfId="32" applyNumberFormat="1" applyFont="1" applyBorder="1" applyAlignment="1" applyProtection="1">
      <alignment horizontal="center" vertical="center" wrapText="1"/>
      <protection locked="0"/>
    </xf>
    <xf numFmtId="0" fontId="54" fillId="0" borderId="0" xfId="3" applyFont="1" applyFill="1"/>
  </cellXfs>
  <cellStyles count="42582">
    <cellStyle name="20% - Accent1 10" xfId="253" xr:uid="{00000000-0005-0000-0000-000000000000}"/>
    <cellStyle name="20% - Accent1 11" xfId="254" xr:uid="{00000000-0005-0000-0000-000001000000}"/>
    <cellStyle name="20% - Accent1 2" xfId="34" xr:uid="{00000000-0005-0000-0000-000002000000}"/>
    <cellStyle name="20% - Accent1 3" xfId="255" xr:uid="{00000000-0005-0000-0000-000003000000}"/>
    <cellStyle name="20% - Accent1 4" xfId="256" xr:uid="{00000000-0005-0000-0000-000004000000}"/>
    <cellStyle name="20% - Accent1 5" xfId="257" xr:uid="{00000000-0005-0000-0000-000005000000}"/>
    <cellStyle name="20% - Accent1 6" xfId="258" xr:uid="{00000000-0005-0000-0000-000006000000}"/>
    <cellStyle name="20% - Accent1 7" xfId="259" xr:uid="{00000000-0005-0000-0000-000007000000}"/>
    <cellStyle name="20% - Accent1 8" xfId="260" xr:uid="{00000000-0005-0000-0000-000008000000}"/>
    <cellStyle name="20% - Accent1 9" xfId="261" xr:uid="{00000000-0005-0000-0000-000009000000}"/>
    <cellStyle name="20% - Accent2 10" xfId="263" xr:uid="{00000000-0005-0000-0000-00000A000000}"/>
    <cellStyle name="20% - Accent2 11" xfId="264" xr:uid="{00000000-0005-0000-0000-00000B000000}"/>
    <cellStyle name="20% - Accent2 2" xfId="35" xr:uid="{00000000-0005-0000-0000-00000C000000}"/>
    <cellStyle name="20% - Accent2 3" xfId="266" xr:uid="{00000000-0005-0000-0000-00000D000000}"/>
    <cellStyle name="20% - Accent2 4" xfId="267" xr:uid="{00000000-0005-0000-0000-00000E000000}"/>
    <cellStyle name="20% - Accent2 5" xfId="268" xr:uid="{00000000-0005-0000-0000-00000F000000}"/>
    <cellStyle name="20% - Accent2 6" xfId="269" xr:uid="{00000000-0005-0000-0000-000010000000}"/>
    <cellStyle name="20% - Accent2 7" xfId="270" xr:uid="{00000000-0005-0000-0000-000011000000}"/>
    <cellStyle name="20% - Accent2 8" xfId="271" xr:uid="{00000000-0005-0000-0000-000012000000}"/>
    <cellStyle name="20% - Accent2 9" xfId="272" xr:uid="{00000000-0005-0000-0000-000013000000}"/>
    <cellStyle name="20% - Accent3 10" xfId="274" xr:uid="{00000000-0005-0000-0000-000014000000}"/>
    <cellStyle name="20% - Accent3 11" xfId="275" xr:uid="{00000000-0005-0000-0000-000015000000}"/>
    <cellStyle name="20% - Accent3 2" xfId="36" xr:uid="{00000000-0005-0000-0000-000016000000}"/>
    <cellStyle name="20% - Accent3 3" xfId="277" xr:uid="{00000000-0005-0000-0000-000017000000}"/>
    <cellStyle name="20% - Accent3 4" xfId="278" xr:uid="{00000000-0005-0000-0000-000018000000}"/>
    <cellStyle name="20% - Accent3 5" xfId="279" xr:uid="{00000000-0005-0000-0000-000019000000}"/>
    <cellStyle name="20% - Accent3 6" xfId="280" xr:uid="{00000000-0005-0000-0000-00001A000000}"/>
    <cellStyle name="20% - Accent3 7" xfId="281" xr:uid="{00000000-0005-0000-0000-00001B000000}"/>
    <cellStyle name="20% - Accent3 8" xfId="282" xr:uid="{00000000-0005-0000-0000-00001C000000}"/>
    <cellStyle name="20% - Accent3 9" xfId="283" xr:uid="{00000000-0005-0000-0000-00001D000000}"/>
    <cellStyle name="20% - Accent4 10" xfId="285" xr:uid="{00000000-0005-0000-0000-00001E000000}"/>
    <cellStyle name="20% - Accent4 11" xfId="286" xr:uid="{00000000-0005-0000-0000-00001F000000}"/>
    <cellStyle name="20% - Accent4 2" xfId="37" xr:uid="{00000000-0005-0000-0000-000020000000}"/>
    <cellStyle name="20% - Accent4 3" xfId="287" xr:uid="{00000000-0005-0000-0000-000021000000}"/>
    <cellStyle name="20% - Accent4 4" xfId="288" xr:uid="{00000000-0005-0000-0000-000022000000}"/>
    <cellStyle name="20% - Accent4 5" xfId="289" xr:uid="{00000000-0005-0000-0000-000023000000}"/>
    <cellStyle name="20% - Accent4 6" xfId="290" xr:uid="{00000000-0005-0000-0000-000024000000}"/>
    <cellStyle name="20% - Accent4 7" xfId="291" xr:uid="{00000000-0005-0000-0000-000025000000}"/>
    <cellStyle name="20% - Accent4 8" xfId="292" xr:uid="{00000000-0005-0000-0000-000026000000}"/>
    <cellStyle name="20% - Accent4 9" xfId="293" xr:uid="{00000000-0005-0000-0000-000027000000}"/>
    <cellStyle name="20% - Accent5 10" xfId="295" xr:uid="{00000000-0005-0000-0000-000028000000}"/>
    <cellStyle name="20% - Accent5 11" xfId="296" xr:uid="{00000000-0005-0000-0000-000029000000}"/>
    <cellStyle name="20% - Accent5 2" xfId="38" xr:uid="{00000000-0005-0000-0000-00002A000000}"/>
    <cellStyle name="20% - Accent5 3" xfId="297" xr:uid="{00000000-0005-0000-0000-00002B000000}"/>
    <cellStyle name="20% - Accent5 4" xfId="298" xr:uid="{00000000-0005-0000-0000-00002C000000}"/>
    <cellStyle name="20% - Accent5 5" xfId="299" xr:uid="{00000000-0005-0000-0000-00002D000000}"/>
    <cellStyle name="20% - Accent5 6" xfId="300" xr:uid="{00000000-0005-0000-0000-00002E000000}"/>
    <cellStyle name="20% - Accent5 7" xfId="301" xr:uid="{00000000-0005-0000-0000-00002F000000}"/>
    <cellStyle name="20% - Accent5 8" xfId="302" xr:uid="{00000000-0005-0000-0000-000030000000}"/>
    <cellStyle name="20% - Accent5 9" xfId="303" xr:uid="{00000000-0005-0000-0000-000031000000}"/>
    <cellStyle name="20% - Accent6 10" xfId="304" xr:uid="{00000000-0005-0000-0000-000032000000}"/>
    <cellStyle name="20% - Accent6 11" xfId="305" xr:uid="{00000000-0005-0000-0000-000033000000}"/>
    <cellStyle name="20% - Accent6 2" xfId="39" xr:uid="{00000000-0005-0000-0000-000034000000}"/>
    <cellStyle name="20% - Accent6 3" xfId="307" xr:uid="{00000000-0005-0000-0000-000035000000}"/>
    <cellStyle name="20% - Accent6 4" xfId="308" xr:uid="{00000000-0005-0000-0000-000036000000}"/>
    <cellStyle name="20% - Accent6 5" xfId="309" xr:uid="{00000000-0005-0000-0000-000037000000}"/>
    <cellStyle name="20% - Accent6 6" xfId="310" xr:uid="{00000000-0005-0000-0000-000038000000}"/>
    <cellStyle name="20% - Accent6 7" xfId="311" xr:uid="{00000000-0005-0000-0000-000039000000}"/>
    <cellStyle name="20% - Accent6 8" xfId="312" xr:uid="{00000000-0005-0000-0000-00003A000000}"/>
    <cellStyle name="20% - Accent6 9" xfId="313" xr:uid="{00000000-0005-0000-0000-00003B000000}"/>
    <cellStyle name="40% - Accent1 10" xfId="314" xr:uid="{00000000-0005-0000-0000-00003C000000}"/>
    <cellStyle name="40% - Accent1 11" xfId="315" xr:uid="{00000000-0005-0000-0000-00003D000000}"/>
    <cellStyle name="40% - Accent1 2" xfId="40" xr:uid="{00000000-0005-0000-0000-00003E000000}"/>
    <cellStyle name="40% - Accent1 3" xfId="316" xr:uid="{00000000-0005-0000-0000-00003F000000}"/>
    <cellStyle name="40% - Accent1 4" xfId="317" xr:uid="{00000000-0005-0000-0000-000040000000}"/>
    <cellStyle name="40% - Accent1 5" xfId="318" xr:uid="{00000000-0005-0000-0000-000041000000}"/>
    <cellStyle name="40% - Accent1 6" xfId="319" xr:uid="{00000000-0005-0000-0000-000042000000}"/>
    <cellStyle name="40% - Accent1 7" xfId="320" xr:uid="{00000000-0005-0000-0000-000043000000}"/>
    <cellStyle name="40% - Accent1 8" xfId="321" xr:uid="{00000000-0005-0000-0000-000044000000}"/>
    <cellStyle name="40% - Accent1 9" xfId="322" xr:uid="{00000000-0005-0000-0000-000045000000}"/>
    <cellStyle name="40% - Accent2 10" xfId="323" xr:uid="{00000000-0005-0000-0000-000046000000}"/>
    <cellStyle name="40% - Accent2 11" xfId="324" xr:uid="{00000000-0005-0000-0000-000047000000}"/>
    <cellStyle name="40% - Accent2 2" xfId="41" xr:uid="{00000000-0005-0000-0000-000048000000}"/>
    <cellStyle name="40% - Accent2 3" xfId="325" xr:uid="{00000000-0005-0000-0000-000049000000}"/>
    <cellStyle name="40% - Accent2 4" xfId="326" xr:uid="{00000000-0005-0000-0000-00004A000000}"/>
    <cellStyle name="40% - Accent2 5" xfId="327" xr:uid="{00000000-0005-0000-0000-00004B000000}"/>
    <cellStyle name="40% - Accent2 6" xfId="328" xr:uid="{00000000-0005-0000-0000-00004C000000}"/>
    <cellStyle name="40% - Accent2 7" xfId="329" xr:uid="{00000000-0005-0000-0000-00004D000000}"/>
    <cellStyle name="40% - Accent2 8" xfId="330" xr:uid="{00000000-0005-0000-0000-00004E000000}"/>
    <cellStyle name="40% - Accent2 9" xfId="331" xr:uid="{00000000-0005-0000-0000-00004F000000}"/>
    <cellStyle name="40% - Accent3 10" xfId="333" xr:uid="{00000000-0005-0000-0000-000050000000}"/>
    <cellStyle name="40% - Accent3 11" xfId="334" xr:uid="{00000000-0005-0000-0000-000051000000}"/>
    <cellStyle name="40% - Accent3 2" xfId="42" xr:uid="{00000000-0005-0000-0000-000052000000}"/>
    <cellStyle name="40% - Accent3 3" xfId="336" xr:uid="{00000000-0005-0000-0000-000053000000}"/>
    <cellStyle name="40% - Accent3 4" xfId="337" xr:uid="{00000000-0005-0000-0000-000054000000}"/>
    <cellStyle name="40% - Accent3 5" xfId="338" xr:uid="{00000000-0005-0000-0000-000055000000}"/>
    <cellStyle name="40% - Accent3 6" xfId="339" xr:uid="{00000000-0005-0000-0000-000056000000}"/>
    <cellStyle name="40% - Accent3 7" xfId="340" xr:uid="{00000000-0005-0000-0000-000057000000}"/>
    <cellStyle name="40% - Accent3 8" xfId="341" xr:uid="{00000000-0005-0000-0000-000058000000}"/>
    <cellStyle name="40% - Accent3 9" xfId="342" xr:uid="{00000000-0005-0000-0000-000059000000}"/>
    <cellStyle name="40% - Accent4 10" xfId="344" xr:uid="{00000000-0005-0000-0000-00005A000000}"/>
    <cellStyle name="40% - Accent4 11" xfId="345" xr:uid="{00000000-0005-0000-0000-00005B000000}"/>
    <cellStyle name="40% - Accent4 2" xfId="43" xr:uid="{00000000-0005-0000-0000-00005C000000}"/>
    <cellStyle name="40% - Accent4 3" xfId="347" xr:uid="{00000000-0005-0000-0000-00005D000000}"/>
    <cellStyle name="40% - Accent4 4" xfId="348" xr:uid="{00000000-0005-0000-0000-00005E000000}"/>
    <cellStyle name="40% - Accent4 5" xfId="349" xr:uid="{00000000-0005-0000-0000-00005F000000}"/>
    <cellStyle name="40% - Accent4 6" xfId="350" xr:uid="{00000000-0005-0000-0000-000060000000}"/>
    <cellStyle name="40% - Accent4 7" xfId="351" xr:uid="{00000000-0005-0000-0000-000061000000}"/>
    <cellStyle name="40% - Accent4 8" xfId="352" xr:uid="{00000000-0005-0000-0000-000062000000}"/>
    <cellStyle name="40% - Accent4 9" xfId="353" xr:uid="{00000000-0005-0000-0000-000063000000}"/>
    <cellStyle name="40% - Accent5 10" xfId="355" xr:uid="{00000000-0005-0000-0000-000064000000}"/>
    <cellStyle name="40% - Accent5 11" xfId="356" xr:uid="{00000000-0005-0000-0000-000065000000}"/>
    <cellStyle name="40% - Accent5 2" xfId="44" xr:uid="{00000000-0005-0000-0000-000066000000}"/>
    <cellStyle name="40% - Accent5 3" xfId="357" xr:uid="{00000000-0005-0000-0000-000067000000}"/>
    <cellStyle name="40% - Accent5 4" xfId="358" xr:uid="{00000000-0005-0000-0000-000068000000}"/>
    <cellStyle name="40% - Accent5 5" xfId="359" xr:uid="{00000000-0005-0000-0000-000069000000}"/>
    <cellStyle name="40% - Accent5 6" xfId="360" xr:uid="{00000000-0005-0000-0000-00006A000000}"/>
    <cellStyle name="40% - Accent5 7" xfId="361" xr:uid="{00000000-0005-0000-0000-00006B000000}"/>
    <cellStyle name="40% - Accent5 8" xfId="362" xr:uid="{00000000-0005-0000-0000-00006C000000}"/>
    <cellStyle name="40% - Accent5 9" xfId="363" xr:uid="{00000000-0005-0000-0000-00006D000000}"/>
    <cellStyle name="40% - Accent6 10" xfId="365" xr:uid="{00000000-0005-0000-0000-00006E000000}"/>
    <cellStyle name="40% - Accent6 11" xfId="366" xr:uid="{00000000-0005-0000-0000-00006F000000}"/>
    <cellStyle name="40% - Accent6 2" xfId="45" xr:uid="{00000000-0005-0000-0000-000070000000}"/>
    <cellStyle name="40% - Accent6 3" xfId="368" xr:uid="{00000000-0005-0000-0000-000071000000}"/>
    <cellStyle name="40% - Accent6 4" xfId="369" xr:uid="{00000000-0005-0000-0000-000072000000}"/>
    <cellStyle name="40% - Accent6 5" xfId="370" xr:uid="{00000000-0005-0000-0000-000073000000}"/>
    <cellStyle name="40% - Accent6 6" xfId="371" xr:uid="{00000000-0005-0000-0000-000074000000}"/>
    <cellStyle name="40% - Accent6 7" xfId="372" xr:uid="{00000000-0005-0000-0000-000075000000}"/>
    <cellStyle name="40% - Accent6 8" xfId="373" xr:uid="{00000000-0005-0000-0000-000076000000}"/>
    <cellStyle name="40% - Accent6 9" xfId="374" xr:uid="{00000000-0005-0000-0000-000077000000}"/>
    <cellStyle name="60% - Accent1 10" xfId="376" xr:uid="{00000000-0005-0000-0000-000078000000}"/>
    <cellStyle name="60% - Accent1 11" xfId="377" xr:uid="{00000000-0005-0000-0000-000079000000}"/>
    <cellStyle name="60% - Accent1 2" xfId="46" xr:uid="{00000000-0005-0000-0000-00007A000000}"/>
    <cellStyle name="60% - Accent1 3" xfId="378" xr:uid="{00000000-0005-0000-0000-00007B000000}"/>
    <cellStyle name="60% - Accent1 4" xfId="379" xr:uid="{00000000-0005-0000-0000-00007C000000}"/>
    <cellStyle name="60% - Accent1 5" xfId="380" xr:uid="{00000000-0005-0000-0000-00007D000000}"/>
    <cellStyle name="60% - Accent1 6" xfId="381" xr:uid="{00000000-0005-0000-0000-00007E000000}"/>
    <cellStyle name="60% - Accent1 7" xfId="382" xr:uid="{00000000-0005-0000-0000-00007F000000}"/>
    <cellStyle name="60% - Accent1 8" xfId="383" xr:uid="{00000000-0005-0000-0000-000080000000}"/>
    <cellStyle name="60% - Accent1 9" xfId="384" xr:uid="{00000000-0005-0000-0000-000081000000}"/>
    <cellStyle name="60% - Accent2 10" xfId="385" xr:uid="{00000000-0005-0000-0000-000082000000}"/>
    <cellStyle name="60% - Accent2 11" xfId="386" xr:uid="{00000000-0005-0000-0000-000083000000}"/>
    <cellStyle name="60% - Accent2 2" xfId="47" xr:uid="{00000000-0005-0000-0000-000084000000}"/>
    <cellStyle name="60% - Accent2 3" xfId="387" xr:uid="{00000000-0005-0000-0000-000085000000}"/>
    <cellStyle name="60% - Accent2 4" xfId="388" xr:uid="{00000000-0005-0000-0000-000086000000}"/>
    <cellStyle name="60% - Accent2 5" xfId="389" xr:uid="{00000000-0005-0000-0000-000087000000}"/>
    <cellStyle name="60% - Accent2 6" xfId="390" xr:uid="{00000000-0005-0000-0000-000088000000}"/>
    <cellStyle name="60% - Accent2 7" xfId="391" xr:uid="{00000000-0005-0000-0000-000089000000}"/>
    <cellStyle name="60% - Accent2 8" xfId="392" xr:uid="{00000000-0005-0000-0000-00008A000000}"/>
    <cellStyle name="60% - Accent2 9" xfId="393" xr:uid="{00000000-0005-0000-0000-00008B000000}"/>
    <cellStyle name="60% - Accent3 10" xfId="395" xr:uid="{00000000-0005-0000-0000-00008C000000}"/>
    <cellStyle name="60% - Accent3 11" xfId="396" xr:uid="{00000000-0005-0000-0000-00008D000000}"/>
    <cellStyle name="60% - Accent3 2" xfId="48" xr:uid="{00000000-0005-0000-0000-00008E000000}"/>
    <cellStyle name="60% - Accent3 3" xfId="397" xr:uid="{00000000-0005-0000-0000-00008F000000}"/>
    <cellStyle name="60% - Accent3 4" xfId="398" xr:uid="{00000000-0005-0000-0000-000090000000}"/>
    <cellStyle name="60% - Accent3 5" xfId="399" xr:uid="{00000000-0005-0000-0000-000091000000}"/>
    <cellStyle name="60% - Accent3 6" xfId="400" xr:uid="{00000000-0005-0000-0000-000092000000}"/>
    <cellStyle name="60% - Accent3 7" xfId="401" xr:uid="{00000000-0005-0000-0000-000093000000}"/>
    <cellStyle name="60% - Accent3 8" xfId="402" xr:uid="{00000000-0005-0000-0000-000094000000}"/>
    <cellStyle name="60% - Accent3 9" xfId="403" xr:uid="{00000000-0005-0000-0000-000095000000}"/>
    <cellStyle name="60% - Accent4 10" xfId="405" xr:uid="{00000000-0005-0000-0000-000096000000}"/>
    <cellStyle name="60% - Accent4 11" xfId="406" xr:uid="{00000000-0005-0000-0000-000097000000}"/>
    <cellStyle name="60% - Accent4 2" xfId="49" xr:uid="{00000000-0005-0000-0000-000098000000}"/>
    <cellStyle name="60% - Accent4 3" xfId="407" xr:uid="{00000000-0005-0000-0000-000099000000}"/>
    <cellStyle name="60% - Accent4 4" xfId="408" xr:uid="{00000000-0005-0000-0000-00009A000000}"/>
    <cellStyle name="60% - Accent4 5" xfId="409" xr:uid="{00000000-0005-0000-0000-00009B000000}"/>
    <cellStyle name="60% - Accent4 6" xfId="410" xr:uid="{00000000-0005-0000-0000-00009C000000}"/>
    <cellStyle name="60% - Accent4 7" xfId="411" xr:uid="{00000000-0005-0000-0000-00009D000000}"/>
    <cellStyle name="60% - Accent4 8" xfId="412" xr:uid="{00000000-0005-0000-0000-00009E000000}"/>
    <cellStyle name="60% - Accent4 9" xfId="413" xr:uid="{00000000-0005-0000-0000-00009F000000}"/>
    <cellStyle name="60% - Accent5 10" xfId="415" xr:uid="{00000000-0005-0000-0000-0000A0000000}"/>
    <cellStyle name="60% - Accent5 11" xfId="416" xr:uid="{00000000-0005-0000-0000-0000A1000000}"/>
    <cellStyle name="60% - Accent5 2" xfId="50" xr:uid="{00000000-0005-0000-0000-0000A2000000}"/>
    <cellStyle name="60% - Accent5 3" xfId="417" xr:uid="{00000000-0005-0000-0000-0000A3000000}"/>
    <cellStyle name="60% - Accent5 4" xfId="418" xr:uid="{00000000-0005-0000-0000-0000A4000000}"/>
    <cellStyle name="60% - Accent5 5" xfId="419" xr:uid="{00000000-0005-0000-0000-0000A5000000}"/>
    <cellStyle name="60% - Accent5 6" xfId="420" xr:uid="{00000000-0005-0000-0000-0000A6000000}"/>
    <cellStyle name="60% - Accent5 7" xfId="421" xr:uid="{00000000-0005-0000-0000-0000A7000000}"/>
    <cellStyle name="60% - Accent5 8" xfId="422" xr:uid="{00000000-0005-0000-0000-0000A8000000}"/>
    <cellStyle name="60% - Accent5 9" xfId="423" xr:uid="{00000000-0005-0000-0000-0000A9000000}"/>
    <cellStyle name="60% - Accent6 10" xfId="424" xr:uid="{00000000-0005-0000-0000-0000AA000000}"/>
    <cellStyle name="60% - Accent6 11" xfId="425" xr:uid="{00000000-0005-0000-0000-0000AB000000}"/>
    <cellStyle name="60% - Accent6 2" xfId="51" xr:uid="{00000000-0005-0000-0000-0000AC000000}"/>
    <cellStyle name="60% - Accent6 3" xfId="426" xr:uid="{00000000-0005-0000-0000-0000AD000000}"/>
    <cellStyle name="60% - Accent6 4" xfId="427" xr:uid="{00000000-0005-0000-0000-0000AE000000}"/>
    <cellStyle name="60% - Accent6 5" xfId="428" xr:uid="{00000000-0005-0000-0000-0000AF000000}"/>
    <cellStyle name="60% - Accent6 6" xfId="429" xr:uid="{00000000-0005-0000-0000-0000B0000000}"/>
    <cellStyle name="60% - Accent6 7" xfId="430" xr:uid="{00000000-0005-0000-0000-0000B1000000}"/>
    <cellStyle name="60% - Accent6 8" xfId="431" xr:uid="{00000000-0005-0000-0000-0000B2000000}"/>
    <cellStyle name="60% - Accent6 9" xfId="432" xr:uid="{00000000-0005-0000-0000-0000B3000000}"/>
    <cellStyle name="Accent1 10" xfId="434" xr:uid="{00000000-0005-0000-0000-0000B4000000}"/>
    <cellStyle name="Accent1 11" xfId="435" xr:uid="{00000000-0005-0000-0000-0000B5000000}"/>
    <cellStyle name="Accent1 2" xfId="52" xr:uid="{00000000-0005-0000-0000-0000B6000000}"/>
    <cellStyle name="Accent1 3" xfId="436" xr:uid="{00000000-0005-0000-0000-0000B7000000}"/>
    <cellStyle name="Accent1 4" xfId="437" xr:uid="{00000000-0005-0000-0000-0000B8000000}"/>
    <cellStyle name="Accent1 5" xfId="438" xr:uid="{00000000-0005-0000-0000-0000B9000000}"/>
    <cellStyle name="Accent1 6" xfId="439" xr:uid="{00000000-0005-0000-0000-0000BA000000}"/>
    <cellStyle name="Accent1 7" xfId="440" xr:uid="{00000000-0005-0000-0000-0000BB000000}"/>
    <cellStyle name="Accent1 8" xfId="441" xr:uid="{00000000-0005-0000-0000-0000BC000000}"/>
    <cellStyle name="Accent1 9" xfId="442" xr:uid="{00000000-0005-0000-0000-0000BD000000}"/>
    <cellStyle name="Accent2 10" xfId="444" xr:uid="{00000000-0005-0000-0000-0000BE000000}"/>
    <cellStyle name="Accent2 11" xfId="445" xr:uid="{00000000-0005-0000-0000-0000BF000000}"/>
    <cellStyle name="Accent2 2" xfId="53" xr:uid="{00000000-0005-0000-0000-0000C0000000}"/>
    <cellStyle name="Accent2 3" xfId="446" xr:uid="{00000000-0005-0000-0000-0000C1000000}"/>
    <cellStyle name="Accent2 4" xfId="447" xr:uid="{00000000-0005-0000-0000-0000C2000000}"/>
    <cellStyle name="Accent2 5" xfId="448" xr:uid="{00000000-0005-0000-0000-0000C3000000}"/>
    <cellStyle name="Accent2 6" xfId="449" xr:uid="{00000000-0005-0000-0000-0000C4000000}"/>
    <cellStyle name="Accent2 7" xfId="450" xr:uid="{00000000-0005-0000-0000-0000C5000000}"/>
    <cellStyle name="Accent2 8" xfId="451" xr:uid="{00000000-0005-0000-0000-0000C6000000}"/>
    <cellStyle name="Accent2 9" xfId="452" xr:uid="{00000000-0005-0000-0000-0000C7000000}"/>
    <cellStyle name="Accent3 10" xfId="453" xr:uid="{00000000-0005-0000-0000-0000C8000000}"/>
    <cellStyle name="Accent3 11" xfId="454" xr:uid="{00000000-0005-0000-0000-0000C9000000}"/>
    <cellStyle name="Accent3 2" xfId="54" xr:uid="{00000000-0005-0000-0000-0000CA000000}"/>
    <cellStyle name="Accent3 3" xfId="455" xr:uid="{00000000-0005-0000-0000-0000CB000000}"/>
    <cellStyle name="Accent3 4" xfId="456" xr:uid="{00000000-0005-0000-0000-0000CC000000}"/>
    <cellStyle name="Accent3 5" xfId="457" xr:uid="{00000000-0005-0000-0000-0000CD000000}"/>
    <cellStyle name="Accent3 6" xfId="458" xr:uid="{00000000-0005-0000-0000-0000CE000000}"/>
    <cellStyle name="Accent3 7" xfId="459" xr:uid="{00000000-0005-0000-0000-0000CF000000}"/>
    <cellStyle name="Accent3 8" xfId="460" xr:uid="{00000000-0005-0000-0000-0000D0000000}"/>
    <cellStyle name="Accent3 9" xfId="461" xr:uid="{00000000-0005-0000-0000-0000D1000000}"/>
    <cellStyle name="Accent4 10" xfId="463" xr:uid="{00000000-0005-0000-0000-0000D2000000}"/>
    <cellStyle name="Accent4 11" xfId="464" xr:uid="{00000000-0005-0000-0000-0000D3000000}"/>
    <cellStyle name="Accent4 2" xfId="55" xr:uid="{00000000-0005-0000-0000-0000D4000000}"/>
    <cellStyle name="Accent4 3" xfId="465" xr:uid="{00000000-0005-0000-0000-0000D5000000}"/>
    <cellStyle name="Accent4 4" xfId="466" xr:uid="{00000000-0005-0000-0000-0000D6000000}"/>
    <cellStyle name="Accent4 5" xfId="467" xr:uid="{00000000-0005-0000-0000-0000D7000000}"/>
    <cellStyle name="Accent4 6" xfId="468" xr:uid="{00000000-0005-0000-0000-0000D8000000}"/>
    <cellStyle name="Accent4 7" xfId="469" xr:uid="{00000000-0005-0000-0000-0000D9000000}"/>
    <cellStyle name="Accent4 8" xfId="470" xr:uid="{00000000-0005-0000-0000-0000DA000000}"/>
    <cellStyle name="Accent4 9" xfId="471" xr:uid="{00000000-0005-0000-0000-0000DB000000}"/>
    <cellStyle name="Accent5 10" xfId="473" xr:uid="{00000000-0005-0000-0000-0000DC000000}"/>
    <cellStyle name="Accent5 11" xfId="474" xr:uid="{00000000-0005-0000-0000-0000DD000000}"/>
    <cellStyle name="Accent5 2" xfId="56" xr:uid="{00000000-0005-0000-0000-0000DE000000}"/>
    <cellStyle name="Accent5 3" xfId="475" xr:uid="{00000000-0005-0000-0000-0000DF000000}"/>
    <cellStyle name="Accent5 4" xfId="476" xr:uid="{00000000-0005-0000-0000-0000E0000000}"/>
    <cellStyle name="Accent5 5" xfId="477" xr:uid="{00000000-0005-0000-0000-0000E1000000}"/>
    <cellStyle name="Accent5 6" xfId="478" xr:uid="{00000000-0005-0000-0000-0000E2000000}"/>
    <cellStyle name="Accent5 7" xfId="479" xr:uid="{00000000-0005-0000-0000-0000E3000000}"/>
    <cellStyle name="Accent5 8" xfId="480" xr:uid="{00000000-0005-0000-0000-0000E4000000}"/>
    <cellStyle name="Accent5 9" xfId="481" xr:uid="{00000000-0005-0000-0000-0000E5000000}"/>
    <cellStyle name="Accent6 10" xfId="483" xr:uid="{00000000-0005-0000-0000-0000E6000000}"/>
    <cellStyle name="Accent6 11" xfId="484" xr:uid="{00000000-0005-0000-0000-0000E7000000}"/>
    <cellStyle name="Accent6 2" xfId="57" xr:uid="{00000000-0005-0000-0000-0000E8000000}"/>
    <cellStyle name="Accent6 3" xfId="485" xr:uid="{00000000-0005-0000-0000-0000E9000000}"/>
    <cellStyle name="Accent6 4" xfId="486" xr:uid="{00000000-0005-0000-0000-0000EA000000}"/>
    <cellStyle name="Accent6 5" xfId="487" xr:uid="{00000000-0005-0000-0000-0000EB000000}"/>
    <cellStyle name="Accent6 6" xfId="488" xr:uid="{00000000-0005-0000-0000-0000EC000000}"/>
    <cellStyle name="Accent6 7" xfId="489" xr:uid="{00000000-0005-0000-0000-0000ED000000}"/>
    <cellStyle name="Accent6 8" xfId="490" xr:uid="{00000000-0005-0000-0000-0000EE000000}"/>
    <cellStyle name="Accent6 9" xfId="491" xr:uid="{00000000-0005-0000-0000-0000EF000000}"/>
    <cellStyle name="Bad 10" xfId="493" xr:uid="{00000000-0005-0000-0000-0000F0000000}"/>
    <cellStyle name="Bad 11" xfId="494" xr:uid="{00000000-0005-0000-0000-0000F1000000}"/>
    <cellStyle name="Bad 12" xfId="750" xr:uid="{00000000-0005-0000-0000-0000F2000000}"/>
    <cellStyle name="Bad 13" xfId="641" xr:uid="{00000000-0005-0000-0000-0000F3000000}"/>
    <cellStyle name="Bad 14" xfId="1271" xr:uid="{00000000-0005-0000-0000-0000F4000000}"/>
    <cellStyle name="Bad 15" xfId="1051" xr:uid="{00000000-0005-0000-0000-0000F5000000}"/>
    <cellStyle name="Bad 16" xfId="7166" xr:uid="{00000000-0005-0000-0000-0000F6000000}"/>
    <cellStyle name="Bad 17" xfId="7172" xr:uid="{00000000-0005-0000-0000-0000F7000000}"/>
    <cellStyle name="Bad 18" xfId="14411" xr:uid="{00000000-0005-0000-0000-0000F8000000}"/>
    <cellStyle name="Bad 19" xfId="10335" xr:uid="{00000000-0005-0000-0000-0000F9000000}"/>
    <cellStyle name="Bad 2" xfId="58" xr:uid="{00000000-0005-0000-0000-0000FA000000}"/>
    <cellStyle name="Bad 3" xfId="495" xr:uid="{00000000-0005-0000-0000-0000FB000000}"/>
    <cellStyle name="Bad 4" xfId="496" xr:uid="{00000000-0005-0000-0000-0000FC000000}"/>
    <cellStyle name="Bad 5" xfId="497" xr:uid="{00000000-0005-0000-0000-0000FD000000}"/>
    <cellStyle name="Bad 6" xfId="498" xr:uid="{00000000-0005-0000-0000-0000FE000000}"/>
    <cellStyle name="Bad 7" xfId="499" xr:uid="{00000000-0005-0000-0000-0000FF000000}"/>
    <cellStyle name="Bad 8" xfId="500" xr:uid="{00000000-0005-0000-0000-000000010000}"/>
    <cellStyle name="Bad 9" xfId="501" xr:uid="{00000000-0005-0000-0000-000001010000}"/>
    <cellStyle name="Calculation 10" xfId="503" xr:uid="{00000000-0005-0000-0000-000002010000}"/>
    <cellStyle name="Calculation 10 10" xfId="2106" xr:uid="{00000000-0005-0000-0000-000003010000}"/>
    <cellStyle name="Calculation 10 10 2" xfId="8672" xr:uid="{00000000-0005-0000-0000-000004010000}"/>
    <cellStyle name="Calculation 10 10 3" xfId="21650" xr:uid="{00000000-0005-0000-0000-000005010000}"/>
    <cellStyle name="Calculation 10 10 4" xfId="22328" xr:uid="{00000000-0005-0000-0000-000006010000}"/>
    <cellStyle name="Calculation 10 10 5" xfId="24673" xr:uid="{00000000-0005-0000-0000-000007010000}"/>
    <cellStyle name="Calculation 10 10 6" xfId="24885" xr:uid="{00000000-0005-0000-0000-000008010000}"/>
    <cellStyle name="Calculation 10 11" xfId="1545" xr:uid="{00000000-0005-0000-0000-000009010000}"/>
    <cellStyle name="Calculation 10 11 2" xfId="10416" xr:uid="{00000000-0005-0000-0000-00000A010000}"/>
    <cellStyle name="Calculation 10 11 3" xfId="21100" xr:uid="{00000000-0005-0000-0000-00000B010000}"/>
    <cellStyle name="Calculation 10 11 4" xfId="22974" xr:uid="{00000000-0005-0000-0000-00000C010000}"/>
    <cellStyle name="Calculation 10 11 5" xfId="31881" xr:uid="{00000000-0005-0000-0000-00000D010000}"/>
    <cellStyle name="Calculation 10 11 6" xfId="33005" xr:uid="{00000000-0005-0000-0000-00000E010000}"/>
    <cellStyle name="Calculation 10 12" xfId="1942" xr:uid="{00000000-0005-0000-0000-00000F010000}"/>
    <cellStyle name="Calculation 10 12 2" xfId="15263" xr:uid="{00000000-0005-0000-0000-000010010000}"/>
    <cellStyle name="Calculation 10 12 3" xfId="21489" xr:uid="{00000000-0005-0000-0000-000011010000}"/>
    <cellStyle name="Calculation 10 12 4" xfId="23156" xr:uid="{00000000-0005-0000-0000-000012010000}"/>
    <cellStyle name="Calculation 10 12 5" xfId="20878" xr:uid="{00000000-0005-0000-0000-000013010000}"/>
    <cellStyle name="Calculation 10 12 6" xfId="34141" xr:uid="{00000000-0005-0000-0000-000014010000}"/>
    <cellStyle name="Calculation 10 13" xfId="1660" xr:uid="{00000000-0005-0000-0000-000015010000}"/>
    <cellStyle name="Calculation 10 13 2" xfId="9935" xr:uid="{00000000-0005-0000-0000-000016010000}"/>
    <cellStyle name="Calculation 10 13 3" xfId="21213" xr:uid="{00000000-0005-0000-0000-000017010000}"/>
    <cellStyle name="Calculation 10 13 4" xfId="24018" xr:uid="{00000000-0005-0000-0000-000018010000}"/>
    <cellStyle name="Calculation 10 13 5" xfId="29147" xr:uid="{00000000-0005-0000-0000-000019010000}"/>
    <cellStyle name="Calculation 10 13 6" xfId="32721" xr:uid="{00000000-0005-0000-0000-00001A010000}"/>
    <cellStyle name="Calculation 10 14" xfId="2161" xr:uid="{00000000-0005-0000-0000-00001B010000}"/>
    <cellStyle name="Calculation 10 14 2" xfId="9119" xr:uid="{00000000-0005-0000-0000-00001C010000}"/>
    <cellStyle name="Calculation 10 14 3" xfId="21705" xr:uid="{00000000-0005-0000-0000-00001D010000}"/>
    <cellStyle name="Calculation 10 14 4" xfId="26988" xr:uid="{00000000-0005-0000-0000-00001E010000}"/>
    <cellStyle name="Calculation 10 14 5" xfId="29093" xr:uid="{00000000-0005-0000-0000-00001F010000}"/>
    <cellStyle name="Calculation 10 14 6" xfId="30775" xr:uid="{00000000-0005-0000-0000-000020010000}"/>
    <cellStyle name="Calculation 10 15" xfId="2927" xr:uid="{00000000-0005-0000-0000-000021010000}"/>
    <cellStyle name="Calculation 10 15 2" xfId="13712" xr:uid="{00000000-0005-0000-0000-000022010000}"/>
    <cellStyle name="Calculation 10 15 3" xfId="22463" xr:uid="{00000000-0005-0000-0000-000023010000}"/>
    <cellStyle name="Calculation 10 15 4" xfId="27677" xr:uid="{00000000-0005-0000-0000-000024010000}"/>
    <cellStyle name="Calculation 10 15 5" xfId="32673" xr:uid="{00000000-0005-0000-0000-000025010000}"/>
    <cellStyle name="Calculation 10 15 6" xfId="37345" xr:uid="{00000000-0005-0000-0000-000026010000}"/>
    <cellStyle name="Calculation 10 16" xfId="1794" xr:uid="{00000000-0005-0000-0000-000027010000}"/>
    <cellStyle name="Calculation 10 16 2" xfId="10925" xr:uid="{00000000-0005-0000-0000-000028010000}"/>
    <cellStyle name="Calculation 10 16 3" xfId="21344" xr:uid="{00000000-0005-0000-0000-000029010000}"/>
    <cellStyle name="Calculation 10 16 4" xfId="22504" xr:uid="{00000000-0005-0000-0000-00002A010000}"/>
    <cellStyle name="Calculation 10 16 5" xfId="24492" xr:uid="{00000000-0005-0000-0000-00002B010000}"/>
    <cellStyle name="Calculation 10 16 6" xfId="34256" xr:uid="{00000000-0005-0000-0000-00002C010000}"/>
    <cellStyle name="Calculation 10 17" xfId="4663" xr:uid="{00000000-0005-0000-0000-00002D010000}"/>
    <cellStyle name="Calculation 10 17 2" xfId="17471" xr:uid="{00000000-0005-0000-0000-00002E010000}"/>
    <cellStyle name="Calculation 10 17 3" xfId="24175" xr:uid="{00000000-0005-0000-0000-00002F010000}"/>
    <cellStyle name="Calculation 10 17 4" xfId="29340" xr:uid="{00000000-0005-0000-0000-000030010000}"/>
    <cellStyle name="Calculation 10 17 5" xfId="34243" xr:uid="{00000000-0005-0000-0000-000031010000}"/>
    <cellStyle name="Calculation 10 17 6" xfId="38646" xr:uid="{00000000-0005-0000-0000-000032010000}"/>
    <cellStyle name="Calculation 10 18" xfId="7333" xr:uid="{00000000-0005-0000-0000-000033010000}"/>
    <cellStyle name="Calculation 10 18 2" xfId="20097" xr:uid="{00000000-0005-0000-0000-000034010000}"/>
    <cellStyle name="Calculation 10 18 3" xfId="26734" xr:uid="{00000000-0005-0000-0000-000035010000}"/>
    <cellStyle name="Calculation 10 18 4" xfId="31777" xr:uid="{00000000-0005-0000-0000-000036010000}"/>
    <cellStyle name="Calculation 10 18 5" xfId="36509" xr:uid="{00000000-0005-0000-0000-000037010000}"/>
    <cellStyle name="Calculation 10 18 6" xfId="40636" xr:uid="{00000000-0005-0000-0000-000038010000}"/>
    <cellStyle name="Calculation 10 19" xfId="7289" xr:uid="{00000000-0005-0000-0000-000039010000}"/>
    <cellStyle name="Calculation 10 19 2" xfId="20053" xr:uid="{00000000-0005-0000-0000-00003A010000}"/>
    <cellStyle name="Calculation 10 19 3" xfId="26691" xr:uid="{00000000-0005-0000-0000-00003B010000}"/>
    <cellStyle name="Calculation 10 19 4" xfId="31735" xr:uid="{00000000-0005-0000-0000-00003C010000}"/>
    <cellStyle name="Calculation 10 19 5" xfId="36475" xr:uid="{00000000-0005-0000-0000-00003D010000}"/>
    <cellStyle name="Calculation 10 19 6" xfId="40631" xr:uid="{00000000-0005-0000-0000-00003E010000}"/>
    <cellStyle name="Calculation 10 2" xfId="1068" xr:uid="{00000000-0005-0000-0000-00003F010000}"/>
    <cellStyle name="Calculation 10 2 10" xfId="4885" xr:uid="{00000000-0005-0000-0000-000040010000}"/>
    <cellStyle name="Calculation 10 2 10 2" xfId="17693" xr:uid="{00000000-0005-0000-0000-000041010000}"/>
    <cellStyle name="Calculation 10 2 10 3" xfId="24392" xr:uid="{00000000-0005-0000-0000-000042010000}"/>
    <cellStyle name="Calculation 10 2 10 4" xfId="29549" xr:uid="{00000000-0005-0000-0000-000043010000}"/>
    <cellStyle name="Calculation 10 2 10 5" xfId="34441" xr:uid="{00000000-0005-0000-0000-000044010000}"/>
    <cellStyle name="Calculation 10 2 10 6" xfId="38795" xr:uid="{00000000-0005-0000-0000-000045010000}"/>
    <cellStyle name="Calculation 10 2 11" xfId="7468" xr:uid="{00000000-0005-0000-0000-000046010000}"/>
    <cellStyle name="Calculation 10 2 11 2" xfId="20232" xr:uid="{00000000-0005-0000-0000-000047010000}"/>
    <cellStyle name="Calculation 10 2 11 3" xfId="26866" xr:uid="{00000000-0005-0000-0000-000048010000}"/>
    <cellStyle name="Calculation 10 2 11 4" xfId="31904" xr:uid="{00000000-0005-0000-0000-000049010000}"/>
    <cellStyle name="Calculation 10 2 11 5" xfId="36621" xr:uid="{00000000-0005-0000-0000-00004A010000}"/>
    <cellStyle name="Calculation 10 2 11 6" xfId="40704" xr:uid="{00000000-0005-0000-0000-00004B010000}"/>
    <cellStyle name="Calculation 10 2 12" xfId="7611" xr:uid="{00000000-0005-0000-0000-00004C010000}"/>
    <cellStyle name="Calculation 10 2 12 2" xfId="20375" xr:uid="{00000000-0005-0000-0000-00004D010000}"/>
    <cellStyle name="Calculation 10 2 12 3" xfId="27008" xr:uid="{00000000-0005-0000-0000-00004E010000}"/>
    <cellStyle name="Calculation 10 2 12 4" xfId="32039" xr:uid="{00000000-0005-0000-0000-00004F010000}"/>
    <cellStyle name="Calculation 10 2 12 5" xfId="36744" xr:uid="{00000000-0005-0000-0000-000050010000}"/>
    <cellStyle name="Calculation 10 2 12 6" xfId="40784" xr:uid="{00000000-0005-0000-0000-000051010000}"/>
    <cellStyle name="Calculation 10 2 13" xfId="9528" xr:uid="{00000000-0005-0000-0000-000052010000}"/>
    <cellStyle name="Calculation 10 2 14" xfId="10057" xr:uid="{00000000-0005-0000-0000-000053010000}"/>
    <cellStyle name="Calculation 10 2 15" xfId="10894" xr:uid="{00000000-0005-0000-0000-000054010000}"/>
    <cellStyle name="Calculation 10 2 16" xfId="24194" xr:uid="{00000000-0005-0000-0000-000055010000}"/>
    <cellStyle name="Calculation 10 2 17" xfId="28079" xr:uid="{00000000-0005-0000-0000-000056010000}"/>
    <cellStyle name="Calculation 10 2 18" xfId="25191" xr:uid="{00000000-0005-0000-0000-000057010000}"/>
    <cellStyle name="Calculation 10 2 2" xfId="2276" xr:uid="{00000000-0005-0000-0000-000058010000}"/>
    <cellStyle name="Calculation 10 2 2 2" xfId="10371" xr:uid="{00000000-0005-0000-0000-000059010000}"/>
    <cellStyle name="Calculation 10 2 2 3" xfId="21819" xr:uid="{00000000-0005-0000-0000-00005A010000}"/>
    <cellStyle name="Calculation 10 2 2 4" xfId="21816" xr:uid="{00000000-0005-0000-0000-00005B010000}"/>
    <cellStyle name="Calculation 10 2 2 5" xfId="18042" xr:uid="{00000000-0005-0000-0000-00005C010000}"/>
    <cellStyle name="Calculation 10 2 2 6" xfId="34165" xr:uid="{00000000-0005-0000-0000-00005D010000}"/>
    <cellStyle name="Calculation 10 2 3" xfId="2643" xr:uid="{00000000-0005-0000-0000-00005E010000}"/>
    <cellStyle name="Calculation 10 2 3 2" xfId="9108" xr:uid="{00000000-0005-0000-0000-00005F010000}"/>
    <cellStyle name="Calculation 10 2 3 3" xfId="22181" xr:uid="{00000000-0005-0000-0000-000060010000}"/>
    <cellStyle name="Calculation 10 2 3 4" xfId="14893" xr:uid="{00000000-0005-0000-0000-000061010000}"/>
    <cellStyle name="Calculation 10 2 3 5" xfId="25773" xr:uid="{00000000-0005-0000-0000-000062010000}"/>
    <cellStyle name="Calculation 10 2 3 6" xfId="10835" xr:uid="{00000000-0005-0000-0000-000063010000}"/>
    <cellStyle name="Calculation 10 2 4" xfId="3000" xr:uid="{00000000-0005-0000-0000-000064010000}"/>
    <cellStyle name="Calculation 10 2 4 2" xfId="12144" xr:uid="{00000000-0005-0000-0000-000065010000}"/>
    <cellStyle name="Calculation 10 2 4 3" xfId="22534" xr:uid="{00000000-0005-0000-0000-000066010000}"/>
    <cellStyle name="Calculation 10 2 4 4" xfId="27746" xr:uid="{00000000-0005-0000-0000-000067010000}"/>
    <cellStyle name="Calculation 10 2 4 5" xfId="32733" xr:uid="{00000000-0005-0000-0000-000068010000}"/>
    <cellStyle name="Calculation 10 2 4 6" xfId="37390" xr:uid="{00000000-0005-0000-0000-000069010000}"/>
    <cellStyle name="Calculation 10 2 5" xfId="3339" xr:uid="{00000000-0005-0000-0000-00006A010000}"/>
    <cellStyle name="Calculation 10 2 5 2" xfId="16147" xr:uid="{00000000-0005-0000-0000-00006B010000}"/>
    <cellStyle name="Calculation 10 2 5 3" xfId="22867" xr:uid="{00000000-0005-0000-0000-00006C010000}"/>
    <cellStyle name="Calculation 10 2 5 4" xfId="28070" xr:uid="{00000000-0005-0000-0000-00006D010000}"/>
    <cellStyle name="Calculation 10 2 5 5" xfId="33040" xr:uid="{00000000-0005-0000-0000-00006E010000}"/>
    <cellStyle name="Calculation 10 2 5 6" xfId="37644" xr:uid="{00000000-0005-0000-0000-00006F010000}"/>
    <cellStyle name="Calculation 10 2 6" xfId="3655" xr:uid="{00000000-0005-0000-0000-000070010000}"/>
    <cellStyle name="Calculation 10 2 6 2" xfId="16463" xr:uid="{00000000-0005-0000-0000-000071010000}"/>
    <cellStyle name="Calculation 10 2 6 3" xfId="23178" xr:uid="{00000000-0005-0000-0000-000072010000}"/>
    <cellStyle name="Calculation 10 2 6 4" xfId="28374" xr:uid="{00000000-0005-0000-0000-000073010000}"/>
    <cellStyle name="Calculation 10 2 6 5" xfId="33334" xr:uid="{00000000-0005-0000-0000-000074010000}"/>
    <cellStyle name="Calculation 10 2 6 6" xfId="37886" xr:uid="{00000000-0005-0000-0000-000075010000}"/>
    <cellStyle name="Calculation 10 2 7" xfId="3954" xr:uid="{00000000-0005-0000-0000-000076010000}"/>
    <cellStyle name="Calculation 10 2 7 2" xfId="16762" xr:uid="{00000000-0005-0000-0000-000077010000}"/>
    <cellStyle name="Calculation 10 2 7 3" xfId="23475" xr:uid="{00000000-0005-0000-0000-000078010000}"/>
    <cellStyle name="Calculation 10 2 7 4" xfId="28661" xr:uid="{00000000-0005-0000-0000-000079010000}"/>
    <cellStyle name="Calculation 10 2 7 5" xfId="33611" xr:uid="{00000000-0005-0000-0000-00007A010000}"/>
    <cellStyle name="Calculation 10 2 7 6" xfId="38122" xr:uid="{00000000-0005-0000-0000-00007B010000}"/>
    <cellStyle name="Calculation 10 2 8" xfId="4210" xr:uid="{00000000-0005-0000-0000-00007C010000}"/>
    <cellStyle name="Calculation 10 2 8 2" xfId="17018" xr:uid="{00000000-0005-0000-0000-00007D010000}"/>
    <cellStyle name="Calculation 10 2 8 3" xfId="23731" xr:uid="{00000000-0005-0000-0000-00007E010000}"/>
    <cellStyle name="Calculation 10 2 8 4" xfId="28913" xr:uid="{00000000-0005-0000-0000-00007F010000}"/>
    <cellStyle name="Calculation 10 2 8 5" xfId="33851" xr:uid="{00000000-0005-0000-0000-000080010000}"/>
    <cellStyle name="Calculation 10 2 8 6" xfId="38327" xr:uid="{00000000-0005-0000-0000-000081010000}"/>
    <cellStyle name="Calculation 10 2 9" xfId="4460" xr:uid="{00000000-0005-0000-0000-000082010000}"/>
    <cellStyle name="Calculation 10 2 9 2" xfId="17268" xr:uid="{00000000-0005-0000-0000-000083010000}"/>
    <cellStyle name="Calculation 10 2 9 3" xfId="23976" xr:uid="{00000000-0005-0000-0000-000084010000}"/>
    <cellStyle name="Calculation 10 2 9 4" xfId="29151" xr:uid="{00000000-0005-0000-0000-000085010000}"/>
    <cellStyle name="Calculation 10 2 9 5" xfId="34071" xr:uid="{00000000-0005-0000-0000-000086010000}"/>
    <cellStyle name="Calculation 10 2 9 6" xfId="38499" xr:uid="{00000000-0005-0000-0000-000087010000}"/>
    <cellStyle name="Calculation 10 20" xfId="14762" xr:uid="{00000000-0005-0000-0000-000088010000}"/>
    <cellStyle name="Calculation 10 21" xfId="14860" xr:uid="{00000000-0005-0000-0000-000089010000}"/>
    <cellStyle name="Calculation 10 22" xfId="18026" xr:uid="{00000000-0005-0000-0000-00008A010000}"/>
    <cellStyle name="Calculation 10 23" xfId="25151" xr:uid="{00000000-0005-0000-0000-00008B010000}"/>
    <cellStyle name="Calculation 10 24" xfId="30320" xr:uid="{00000000-0005-0000-0000-00008C010000}"/>
    <cellStyle name="Calculation 10 25" xfId="22936" xr:uid="{00000000-0005-0000-0000-00008D010000}"/>
    <cellStyle name="Calculation 10 26" xfId="41479" xr:uid="{00000000-0005-0000-0000-00008E010000}"/>
    <cellStyle name="Calculation 10 27" xfId="41536" xr:uid="{00000000-0005-0000-0000-00008F010000}"/>
    <cellStyle name="Calculation 10 28" xfId="41396" xr:uid="{00000000-0005-0000-0000-000090010000}"/>
    <cellStyle name="Calculation 10 29" xfId="41582" xr:uid="{00000000-0005-0000-0000-000091010000}"/>
    <cellStyle name="Calculation 10 3" xfId="585" xr:uid="{00000000-0005-0000-0000-000092010000}"/>
    <cellStyle name="Calculation 10 3 10" xfId="4685" xr:uid="{00000000-0005-0000-0000-000093010000}"/>
    <cellStyle name="Calculation 10 3 10 2" xfId="17493" xr:uid="{00000000-0005-0000-0000-000094010000}"/>
    <cellStyle name="Calculation 10 3 10 3" xfId="24197" xr:uid="{00000000-0005-0000-0000-000095010000}"/>
    <cellStyle name="Calculation 10 3 10 4" xfId="29360" xr:uid="{00000000-0005-0000-0000-000096010000}"/>
    <cellStyle name="Calculation 10 3 10 5" xfId="34263" xr:uid="{00000000-0005-0000-0000-000097010000}"/>
    <cellStyle name="Calculation 10 3 10 6" xfId="38657" xr:uid="{00000000-0005-0000-0000-000098010000}"/>
    <cellStyle name="Calculation 10 3 11" xfId="10755" xr:uid="{00000000-0005-0000-0000-000099010000}"/>
    <cellStyle name="Calculation 10 3 12" xfId="18387" xr:uid="{00000000-0005-0000-0000-00009A010000}"/>
    <cellStyle name="Calculation 10 3 13" xfId="8837" xr:uid="{00000000-0005-0000-0000-00009B010000}"/>
    <cellStyle name="Calculation 10 3 14" xfId="26149" xr:uid="{00000000-0005-0000-0000-00009C010000}"/>
    <cellStyle name="Calculation 10 3 15" xfId="31253" xr:uid="{00000000-0005-0000-0000-00009D010000}"/>
    <cellStyle name="Calculation 10 3 2" xfId="1821" xr:uid="{00000000-0005-0000-0000-00009E010000}"/>
    <cellStyle name="Calculation 10 3 2 2" xfId="9354" xr:uid="{00000000-0005-0000-0000-00009F010000}"/>
    <cellStyle name="Calculation 10 3 2 3" xfId="21370" xr:uid="{00000000-0005-0000-0000-0000A0010000}"/>
    <cellStyle name="Calculation 10 3 2 4" xfId="27016" xr:uid="{00000000-0005-0000-0000-0000A1010000}"/>
    <cellStyle name="Calculation 10 3 2 5" xfId="27929" xr:uid="{00000000-0005-0000-0000-0000A2010000}"/>
    <cellStyle name="Calculation 10 3 2 6" xfId="33789" xr:uid="{00000000-0005-0000-0000-0000A3010000}"/>
    <cellStyle name="Calculation 10 3 3" xfId="2162" xr:uid="{00000000-0005-0000-0000-0000A4010000}"/>
    <cellStyle name="Calculation 10 3 3 2" xfId="11087" xr:uid="{00000000-0005-0000-0000-0000A5010000}"/>
    <cellStyle name="Calculation 10 3 3 3" xfId="21706" xr:uid="{00000000-0005-0000-0000-0000A6010000}"/>
    <cellStyle name="Calculation 10 3 3 4" xfId="26847" xr:uid="{00000000-0005-0000-0000-0000A7010000}"/>
    <cellStyle name="Calculation 10 3 3 5" xfId="28251" xr:uid="{00000000-0005-0000-0000-0000A8010000}"/>
    <cellStyle name="Calculation 10 3 3 6" xfId="36743" xr:uid="{00000000-0005-0000-0000-0000A9010000}"/>
    <cellStyle name="Calculation 10 3 4" xfId="2796" xr:uid="{00000000-0005-0000-0000-0000AA010000}"/>
    <cellStyle name="Calculation 10 3 4 2" xfId="9858" xr:uid="{00000000-0005-0000-0000-0000AB010000}"/>
    <cellStyle name="Calculation 10 3 4 3" xfId="22333" xr:uid="{00000000-0005-0000-0000-0000AC010000}"/>
    <cellStyle name="Calculation 10 3 4 4" xfId="27552" xr:uid="{00000000-0005-0000-0000-0000AD010000}"/>
    <cellStyle name="Calculation 10 3 4 5" xfId="32551" xr:uid="{00000000-0005-0000-0000-0000AE010000}"/>
    <cellStyle name="Calculation 10 3 4 6" xfId="37238" xr:uid="{00000000-0005-0000-0000-0000AF010000}"/>
    <cellStyle name="Calculation 10 3 5" xfId="3147" xr:uid="{00000000-0005-0000-0000-0000B0010000}"/>
    <cellStyle name="Calculation 10 3 5 2" xfId="11494" xr:uid="{00000000-0005-0000-0000-0000B1010000}"/>
    <cellStyle name="Calculation 10 3 5 3" xfId="22677" xr:uid="{00000000-0005-0000-0000-0000B2010000}"/>
    <cellStyle name="Calculation 10 3 5 4" xfId="27889" xr:uid="{00000000-0005-0000-0000-0000B3010000}"/>
    <cellStyle name="Calculation 10 3 5 5" xfId="32870" xr:uid="{00000000-0005-0000-0000-0000B4010000}"/>
    <cellStyle name="Calculation 10 3 5 6" xfId="37500" xr:uid="{00000000-0005-0000-0000-0000B5010000}"/>
    <cellStyle name="Calculation 10 3 6" xfId="3480" xr:uid="{00000000-0005-0000-0000-0000B6010000}"/>
    <cellStyle name="Calculation 10 3 6 2" xfId="16288" xr:uid="{00000000-0005-0000-0000-0000B7010000}"/>
    <cellStyle name="Calculation 10 3 6 3" xfId="23006" xr:uid="{00000000-0005-0000-0000-0000B8010000}"/>
    <cellStyle name="Calculation 10 3 6 4" xfId="28207" xr:uid="{00000000-0005-0000-0000-0000B9010000}"/>
    <cellStyle name="Calculation 10 3 6 5" xfId="33174" xr:uid="{00000000-0005-0000-0000-0000BA010000}"/>
    <cellStyle name="Calculation 10 3 6 6" xfId="37753" xr:uid="{00000000-0005-0000-0000-0000BB010000}"/>
    <cellStyle name="Calculation 10 3 7" xfId="3788" xr:uid="{00000000-0005-0000-0000-0000BC010000}"/>
    <cellStyle name="Calculation 10 3 7 2" xfId="16596" xr:uid="{00000000-0005-0000-0000-0000BD010000}"/>
    <cellStyle name="Calculation 10 3 7 3" xfId="23310" xr:uid="{00000000-0005-0000-0000-0000BE010000}"/>
    <cellStyle name="Calculation 10 3 7 4" xfId="28503" xr:uid="{00000000-0005-0000-0000-0000BF010000}"/>
    <cellStyle name="Calculation 10 3 7 5" xfId="33458" xr:uid="{00000000-0005-0000-0000-0000C0010000}"/>
    <cellStyle name="Calculation 10 3 7 6" xfId="37993" xr:uid="{00000000-0005-0000-0000-0000C1010000}"/>
    <cellStyle name="Calculation 10 3 8" xfId="4073" xr:uid="{00000000-0005-0000-0000-0000C2010000}"/>
    <cellStyle name="Calculation 10 3 8 2" xfId="16881" xr:uid="{00000000-0005-0000-0000-0000C3010000}"/>
    <cellStyle name="Calculation 10 3 8 3" xfId="23594" xr:uid="{00000000-0005-0000-0000-0000C4010000}"/>
    <cellStyle name="Calculation 10 3 8 4" xfId="28779" xr:uid="{00000000-0005-0000-0000-0000C5010000}"/>
    <cellStyle name="Calculation 10 3 8 5" xfId="33718" xr:uid="{00000000-0005-0000-0000-0000C6010000}"/>
    <cellStyle name="Calculation 10 3 8 6" xfId="38218" xr:uid="{00000000-0005-0000-0000-0000C7010000}"/>
    <cellStyle name="Calculation 10 3 9" xfId="3897" xr:uid="{00000000-0005-0000-0000-0000C8010000}"/>
    <cellStyle name="Calculation 10 3 9 2" xfId="16705" xr:uid="{00000000-0005-0000-0000-0000C9010000}"/>
    <cellStyle name="Calculation 10 3 9 3" xfId="23419" xr:uid="{00000000-0005-0000-0000-0000CA010000}"/>
    <cellStyle name="Calculation 10 3 9 4" xfId="28610" xr:uid="{00000000-0005-0000-0000-0000CB010000}"/>
    <cellStyle name="Calculation 10 3 9 5" xfId="33559" xr:uid="{00000000-0005-0000-0000-0000CC010000}"/>
    <cellStyle name="Calculation 10 3 9 6" xfId="38084" xr:uid="{00000000-0005-0000-0000-0000CD010000}"/>
    <cellStyle name="Calculation 10 30" xfId="41360" xr:uid="{00000000-0005-0000-0000-0000CE010000}"/>
    <cellStyle name="Calculation 10 31" xfId="41639" xr:uid="{00000000-0005-0000-0000-0000CF010000}"/>
    <cellStyle name="Calculation 10 32" xfId="41286" xr:uid="{00000000-0005-0000-0000-0000D0010000}"/>
    <cellStyle name="Calculation 10 33" xfId="41592" xr:uid="{00000000-0005-0000-0000-0000D1010000}"/>
    <cellStyle name="Calculation 10 4" xfId="1146" xr:uid="{00000000-0005-0000-0000-0000D2010000}"/>
    <cellStyle name="Calculation 10 4 10" xfId="4932" xr:uid="{00000000-0005-0000-0000-0000D3010000}"/>
    <cellStyle name="Calculation 10 4 10 2" xfId="17740" xr:uid="{00000000-0005-0000-0000-0000D4010000}"/>
    <cellStyle name="Calculation 10 4 10 3" xfId="24438" xr:uid="{00000000-0005-0000-0000-0000D5010000}"/>
    <cellStyle name="Calculation 10 4 10 4" xfId="29596" xr:uid="{00000000-0005-0000-0000-0000D6010000}"/>
    <cellStyle name="Calculation 10 4 10 5" xfId="34485" xr:uid="{00000000-0005-0000-0000-0000D7010000}"/>
    <cellStyle name="Calculation 10 4 10 6" xfId="38834" xr:uid="{00000000-0005-0000-0000-0000D8010000}"/>
    <cellStyle name="Calculation 10 4 11" xfId="15222" xr:uid="{00000000-0005-0000-0000-0000D9010000}"/>
    <cellStyle name="Calculation 10 4 12" xfId="10947" xr:uid="{00000000-0005-0000-0000-0000DA010000}"/>
    <cellStyle name="Calculation 10 4 13" xfId="22644" xr:uid="{00000000-0005-0000-0000-0000DB010000}"/>
    <cellStyle name="Calculation 10 4 14" xfId="26873" xr:uid="{00000000-0005-0000-0000-0000DC010000}"/>
    <cellStyle name="Calculation 10 4 15" xfId="31898" xr:uid="{00000000-0005-0000-0000-0000DD010000}"/>
    <cellStyle name="Calculation 10 4 2" xfId="2346" xr:uid="{00000000-0005-0000-0000-0000DE010000}"/>
    <cellStyle name="Calculation 10 4 2 2" xfId="8734" xr:uid="{00000000-0005-0000-0000-0000DF010000}"/>
    <cellStyle name="Calculation 10 4 2 3" xfId="21888" xr:uid="{00000000-0005-0000-0000-0000E0010000}"/>
    <cellStyle name="Calculation 10 4 2 4" xfId="23929" xr:uid="{00000000-0005-0000-0000-0000E1010000}"/>
    <cellStyle name="Calculation 10 4 2 5" xfId="28732" xr:uid="{00000000-0005-0000-0000-0000E2010000}"/>
    <cellStyle name="Calculation 10 4 2 6" xfId="32738" xr:uid="{00000000-0005-0000-0000-0000E3010000}"/>
    <cellStyle name="Calculation 10 4 3" xfId="2716" xr:uid="{00000000-0005-0000-0000-0000E4010000}"/>
    <cellStyle name="Calculation 10 4 3 2" xfId="10984" xr:uid="{00000000-0005-0000-0000-0000E5010000}"/>
    <cellStyle name="Calculation 10 4 3 3" xfId="22253" xr:uid="{00000000-0005-0000-0000-0000E6010000}"/>
    <cellStyle name="Calculation 10 4 3 4" xfId="18293" xr:uid="{00000000-0005-0000-0000-0000E7010000}"/>
    <cellStyle name="Calculation 10 4 3 5" xfId="11412" xr:uid="{00000000-0005-0000-0000-0000E8010000}"/>
    <cellStyle name="Calculation 10 4 3 6" xfId="37181" xr:uid="{00000000-0005-0000-0000-0000E9010000}"/>
    <cellStyle name="Calculation 10 4 4" xfId="3068" xr:uid="{00000000-0005-0000-0000-0000EA010000}"/>
    <cellStyle name="Calculation 10 4 4 2" xfId="8121" xr:uid="{00000000-0005-0000-0000-0000EB010000}"/>
    <cellStyle name="Calculation 10 4 4 3" xfId="22601" xr:uid="{00000000-0005-0000-0000-0000EC010000}"/>
    <cellStyle name="Calculation 10 4 4 4" xfId="27812" xr:uid="{00000000-0005-0000-0000-0000ED010000}"/>
    <cellStyle name="Calculation 10 4 4 5" xfId="32797" xr:uid="{00000000-0005-0000-0000-0000EE010000}"/>
    <cellStyle name="Calculation 10 4 4 6" xfId="37446" xr:uid="{00000000-0005-0000-0000-0000EF010000}"/>
    <cellStyle name="Calculation 10 4 5" xfId="3406" xr:uid="{00000000-0005-0000-0000-0000F0010000}"/>
    <cellStyle name="Calculation 10 4 5 2" xfId="16214" xr:uid="{00000000-0005-0000-0000-0000F1010000}"/>
    <cellStyle name="Calculation 10 4 5 3" xfId="22933" xr:uid="{00000000-0005-0000-0000-0000F2010000}"/>
    <cellStyle name="Calculation 10 4 5 4" xfId="28136" xr:uid="{00000000-0005-0000-0000-0000F3010000}"/>
    <cellStyle name="Calculation 10 4 5 5" xfId="33105" xr:uid="{00000000-0005-0000-0000-0000F4010000}"/>
    <cellStyle name="Calculation 10 4 5 6" xfId="37700" xr:uid="{00000000-0005-0000-0000-0000F5010000}"/>
    <cellStyle name="Calculation 10 4 6" xfId="3717" xr:uid="{00000000-0005-0000-0000-0000F6010000}"/>
    <cellStyle name="Calculation 10 4 6 2" xfId="16525" xr:uid="{00000000-0005-0000-0000-0000F7010000}"/>
    <cellStyle name="Calculation 10 4 6 3" xfId="23240" xr:uid="{00000000-0005-0000-0000-0000F8010000}"/>
    <cellStyle name="Calculation 10 4 6 4" xfId="28435" xr:uid="{00000000-0005-0000-0000-0000F9010000}"/>
    <cellStyle name="Calculation 10 4 6 5" xfId="33394" xr:uid="{00000000-0005-0000-0000-0000FA010000}"/>
    <cellStyle name="Calculation 10 4 6 6" xfId="37940" xr:uid="{00000000-0005-0000-0000-0000FB010000}"/>
    <cellStyle name="Calculation 10 4 7" xfId="4015" xr:uid="{00000000-0005-0000-0000-0000FC010000}"/>
    <cellStyle name="Calculation 10 4 7 2" xfId="16823" xr:uid="{00000000-0005-0000-0000-0000FD010000}"/>
    <cellStyle name="Calculation 10 4 7 3" xfId="23536" xr:uid="{00000000-0005-0000-0000-0000FE010000}"/>
    <cellStyle name="Calculation 10 4 7 4" xfId="28722" xr:uid="{00000000-0005-0000-0000-0000FF010000}"/>
    <cellStyle name="Calculation 10 4 7 5" xfId="33667" xr:uid="{00000000-0005-0000-0000-000000020000}"/>
    <cellStyle name="Calculation 10 4 7 6" xfId="38174" xr:uid="{00000000-0005-0000-0000-000001020000}"/>
    <cellStyle name="Calculation 10 4 8" xfId="4268" xr:uid="{00000000-0005-0000-0000-000002020000}"/>
    <cellStyle name="Calculation 10 4 8 2" xfId="17076" xr:uid="{00000000-0005-0000-0000-000003020000}"/>
    <cellStyle name="Calculation 10 4 8 3" xfId="23787" xr:uid="{00000000-0005-0000-0000-000004020000}"/>
    <cellStyle name="Calculation 10 4 8 4" xfId="28969" xr:uid="{00000000-0005-0000-0000-000005020000}"/>
    <cellStyle name="Calculation 10 4 8 5" xfId="33906" xr:uid="{00000000-0005-0000-0000-000006020000}"/>
    <cellStyle name="Calculation 10 4 8 6" xfId="38376" xr:uid="{00000000-0005-0000-0000-000007020000}"/>
    <cellStyle name="Calculation 10 4 9" xfId="4507" xr:uid="{00000000-0005-0000-0000-000008020000}"/>
    <cellStyle name="Calculation 10 4 9 2" xfId="17315" xr:uid="{00000000-0005-0000-0000-000009020000}"/>
    <cellStyle name="Calculation 10 4 9 3" xfId="24023" xr:uid="{00000000-0005-0000-0000-00000A020000}"/>
    <cellStyle name="Calculation 10 4 9 4" xfId="29198" xr:uid="{00000000-0005-0000-0000-00000B020000}"/>
    <cellStyle name="Calculation 10 4 9 5" xfId="34113" xr:uid="{00000000-0005-0000-0000-00000C020000}"/>
    <cellStyle name="Calculation 10 4 9 6" xfId="38538" xr:uid="{00000000-0005-0000-0000-00000D020000}"/>
    <cellStyle name="Calculation 10 5" xfId="1252" xr:uid="{00000000-0005-0000-0000-00000E020000}"/>
    <cellStyle name="Calculation 10 5 10" xfId="4988" xr:uid="{00000000-0005-0000-0000-00000F020000}"/>
    <cellStyle name="Calculation 10 5 10 2" xfId="17796" xr:uid="{00000000-0005-0000-0000-000010020000}"/>
    <cellStyle name="Calculation 10 5 10 3" xfId="24494" xr:uid="{00000000-0005-0000-0000-000011020000}"/>
    <cellStyle name="Calculation 10 5 10 4" xfId="29651" xr:uid="{00000000-0005-0000-0000-000012020000}"/>
    <cellStyle name="Calculation 10 5 10 5" xfId="34536" xr:uid="{00000000-0005-0000-0000-000013020000}"/>
    <cellStyle name="Calculation 10 5 10 6" xfId="38875" xr:uid="{00000000-0005-0000-0000-000014020000}"/>
    <cellStyle name="Calculation 10 5 11" xfId="9068" xr:uid="{00000000-0005-0000-0000-000015020000}"/>
    <cellStyle name="Calculation 10 5 12" xfId="10670" xr:uid="{00000000-0005-0000-0000-000016020000}"/>
    <cellStyle name="Calculation 10 5 13" xfId="23955" xr:uid="{00000000-0005-0000-0000-000017020000}"/>
    <cellStyle name="Calculation 10 5 14" xfId="27714" xr:uid="{00000000-0005-0000-0000-000018020000}"/>
    <cellStyle name="Calculation 10 5 15" xfId="26726" xr:uid="{00000000-0005-0000-0000-000019020000}"/>
    <cellStyle name="Calculation 10 5 2" xfId="2443" xr:uid="{00000000-0005-0000-0000-00001A020000}"/>
    <cellStyle name="Calculation 10 5 2 2" xfId="10828" xr:uid="{00000000-0005-0000-0000-00001B020000}"/>
    <cellStyle name="Calculation 10 5 2 3" xfId="21984" xr:uid="{00000000-0005-0000-0000-00001C020000}"/>
    <cellStyle name="Calculation 10 5 2 4" xfId="21373" xr:uid="{00000000-0005-0000-0000-00001D020000}"/>
    <cellStyle name="Calculation 10 5 2 5" xfId="21048" xr:uid="{00000000-0005-0000-0000-00001E020000}"/>
    <cellStyle name="Calculation 10 5 2 6" xfId="24143" xr:uid="{00000000-0005-0000-0000-00001F020000}"/>
    <cellStyle name="Calculation 10 5 3" xfId="2808" xr:uid="{00000000-0005-0000-0000-000020020000}"/>
    <cellStyle name="Calculation 10 5 3 2" xfId="8493" xr:uid="{00000000-0005-0000-0000-000021020000}"/>
    <cellStyle name="Calculation 10 5 3 3" xfId="22345" xr:uid="{00000000-0005-0000-0000-000022020000}"/>
    <cellStyle name="Calculation 10 5 3 4" xfId="27564" xr:uid="{00000000-0005-0000-0000-000023020000}"/>
    <cellStyle name="Calculation 10 5 3 5" xfId="32562" xr:uid="{00000000-0005-0000-0000-000024020000}"/>
    <cellStyle name="Calculation 10 5 3 6" xfId="37248" xr:uid="{00000000-0005-0000-0000-000025020000}"/>
    <cellStyle name="Calculation 10 5 4" xfId="3157" xr:uid="{00000000-0005-0000-0000-000026020000}"/>
    <cellStyle name="Calculation 10 5 4 2" xfId="11656" xr:uid="{00000000-0005-0000-0000-000027020000}"/>
    <cellStyle name="Calculation 10 5 4 3" xfId="22687" xr:uid="{00000000-0005-0000-0000-000028020000}"/>
    <cellStyle name="Calculation 10 5 4 4" xfId="27899" xr:uid="{00000000-0005-0000-0000-000029020000}"/>
    <cellStyle name="Calculation 10 5 4 5" xfId="32879" xr:uid="{00000000-0005-0000-0000-00002A020000}"/>
    <cellStyle name="Calculation 10 5 4 6" xfId="37509" xr:uid="{00000000-0005-0000-0000-00002B020000}"/>
    <cellStyle name="Calculation 10 5 5" xfId="3490" xr:uid="{00000000-0005-0000-0000-00002C020000}"/>
    <cellStyle name="Calculation 10 5 5 2" xfId="16298" xr:uid="{00000000-0005-0000-0000-00002D020000}"/>
    <cellStyle name="Calculation 10 5 5 3" xfId="23015" xr:uid="{00000000-0005-0000-0000-00002E020000}"/>
    <cellStyle name="Calculation 10 5 5 4" xfId="28217" xr:uid="{00000000-0005-0000-0000-00002F020000}"/>
    <cellStyle name="Calculation 10 5 5 5" xfId="33183" xr:uid="{00000000-0005-0000-0000-000030020000}"/>
    <cellStyle name="Calculation 10 5 5 6" xfId="37762" xr:uid="{00000000-0005-0000-0000-000031020000}"/>
    <cellStyle name="Calculation 10 5 6" xfId="3797" xr:uid="{00000000-0005-0000-0000-000032020000}"/>
    <cellStyle name="Calculation 10 5 6 2" xfId="16605" xr:uid="{00000000-0005-0000-0000-000033020000}"/>
    <cellStyle name="Calculation 10 5 6 3" xfId="23319" xr:uid="{00000000-0005-0000-0000-000034020000}"/>
    <cellStyle name="Calculation 10 5 6 4" xfId="28512" xr:uid="{00000000-0005-0000-0000-000035020000}"/>
    <cellStyle name="Calculation 10 5 6 5" xfId="33466" xr:uid="{00000000-0005-0000-0000-000036020000}"/>
    <cellStyle name="Calculation 10 5 6 6" xfId="38001" xr:uid="{00000000-0005-0000-0000-000037020000}"/>
    <cellStyle name="Calculation 10 5 7" xfId="4081" xr:uid="{00000000-0005-0000-0000-000038020000}"/>
    <cellStyle name="Calculation 10 5 7 2" xfId="16889" xr:uid="{00000000-0005-0000-0000-000039020000}"/>
    <cellStyle name="Calculation 10 5 7 3" xfId="23602" xr:uid="{00000000-0005-0000-0000-00003A020000}"/>
    <cellStyle name="Calculation 10 5 7 4" xfId="28787" xr:uid="{00000000-0005-0000-0000-00003B020000}"/>
    <cellStyle name="Calculation 10 5 7 5" xfId="33726" xr:uid="{00000000-0005-0000-0000-00003C020000}"/>
    <cellStyle name="Calculation 10 5 7 6" xfId="38224" xr:uid="{00000000-0005-0000-0000-00003D020000}"/>
    <cellStyle name="Calculation 10 5 8" xfId="4331" xr:uid="{00000000-0005-0000-0000-00003E020000}"/>
    <cellStyle name="Calculation 10 5 8 2" xfId="17139" xr:uid="{00000000-0005-0000-0000-00003F020000}"/>
    <cellStyle name="Calculation 10 5 8 3" xfId="23848" xr:uid="{00000000-0005-0000-0000-000040020000}"/>
    <cellStyle name="Calculation 10 5 8 4" xfId="29031" xr:uid="{00000000-0005-0000-0000-000041020000}"/>
    <cellStyle name="Calculation 10 5 8 5" xfId="33964" xr:uid="{00000000-0005-0000-0000-000042020000}"/>
    <cellStyle name="Calculation 10 5 8 6" xfId="38424" xr:uid="{00000000-0005-0000-0000-000043020000}"/>
    <cellStyle name="Calculation 10 5 9" xfId="4563" xr:uid="{00000000-0005-0000-0000-000044020000}"/>
    <cellStyle name="Calculation 10 5 9 2" xfId="17371" xr:uid="{00000000-0005-0000-0000-000045020000}"/>
    <cellStyle name="Calculation 10 5 9 3" xfId="24078" xr:uid="{00000000-0005-0000-0000-000046020000}"/>
    <cellStyle name="Calculation 10 5 9 4" xfId="29251" xr:uid="{00000000-0005-0000-0000-000047020000}"/>
    <cellStyle name="Calculation 10 5 9 5" xfId="34163" xr:uid="{00000000-0005-0000-0000-000048020000}"/>
    <cellStyle name="Calculation 10 5 9 6" xfId="38579" xr:uid="{00000000-0005-0000-0000-000049020000}"/>
    <cellStyle name="Calculation 10 6" xfId="1224" xr:uid="{00000000-0005-0000-0000-00004A020000}"/>
    <cellStyle name="Calculation 10 6 2" xfId="15389" xr:uid="{00000000-0005-0000-0000-00004B020000}"/>
    <cellStyle name="Calculation 10 6 3" xfId="11708" xr:uid="{00000000-0005-0000-0000-00004C020000}"/>
    <cellStyle name="Calculation 10 6 4" xfId="21975" xr:uid="{00000000-0005-0000-0000-00004D020000}"/>
    <cellStyle name="Calculation 10 6 5" xfId="32006" xr:uid="{00000000-0005-0000-0000-00004E020000}"/>
    <cellStyle name="Calculation 10 6 6" xfId="33583" xr:uid="{00000000-0005-0000-0000-00004F020000}"/>
    <cellStyle name="Calculation 10 7" xfId="1247" xr:uid="{00000000-0005-0000-0000-000050020000}"/>
    <cellStyle name="Calculation 10 7 2" xfId="13332" xr:uid="{00000000-0005-0000-0000-000051020000}"/>
    <cellStyle name="Calculation 10 7 3" xfId="10349" xr:uid="{00000000-0005-0000-0000-000052020000}"/>
    <cellStyle name="Calculation 10 7 4" xfId="26861" xr:uid="{00000000-0005-0000-0000-000053020000}"/>
    <cellStyle name="Calculation 10 7 5" xfId="23468" xr:uid="{00000000-0005-0000-0000-000054020000}"/>
    <cellStyle name="Calculation 10 7 6" xfId="32858" xr:uid="{00000000-0005-0000-0000-000055020000}"/>
    <cellStyle name="Calculation 10 8" xfId="889" xr:uid="{00000000-0005-0000-0000-000056020000}"/>
    <cellStyle name="Calculation 10 8 2" xfId="13645" xr:uid="{00000000-0005-0000-0000-000057020000}"/>
    <cellStyle name="Calculation 10 8 3" xfId="18280" xr:uid="{00000000-0005-0000-0000-000058020000}"/>
    <cellStyle name="Calculation 10 8 4" xfId="17886" xr:uid="{00000000-0005-0000-0000-000059020000}"/>
    <cellStyle name="Calculation 10 8 5" xfId="30638" xr:uid="{00000000-0005-0000-0000-00005A020000}"/>
    <cellStyle name="Calculation 10 8 6" xfId="36870" xr:uid="{00000000-0005-0000-0000-00005B020000}"/>
    <cellStyle name="Calculation 10 9" xfId="1749" xr:uid="{00000000-0005-0000-0000-00005C020000}"/>
    <cellStyle name="Calculation 10 9 2" xfId="10000" xr:uid="{00000000-0005-0000-0000-00005D020000}"/>
    <cellStyle name="Calculation 10 9 3" xfId="21300" xr:uid="{00000000-0005-0000-0000-00005E020000}"/>
    <cellStyle name="Calculation 10 9 4" xfId="8299" xr:uid="{00000000-0005-0000-0000-00005F020000}"/>
    <cellStyle name="Calculation 10 9 5" xfId="29522" xr:uid="{00000000-0005-0000-0000-000060020000}"/>
    <cellStyle name="Calculation 10 9 6" xfId="23559" xr:uid="{00000000-0005-0000-0000-000061020000}"/>
    <cellStyle name="Calculation 11" xfId="504" xr:uid="{00000000-0005-0000-0000-000062020000}"/>
    <cellStyle name="Calculation 11 10" xfId="2112" xr:uid="{00000000-0005-0000-0000-000063020000}"/>
    <cellStyle name="Calculation 11 10 2" xfId="8423" xr:uid="{00000000-0005-0000-0000-000064020000}"/>
    <cellStyle name="Calculation 11 10 3" xfId="21656" xr:uid="{00000000-0005-0000-0000-000065020000}"/>
    <cellStyle name="Calculation 11 10 4" xfId="8277" xr:uid="{00000000-0005-0000-0000-000066020000}"/>
    <cellStyle name="Calculation 11 10 5" xfId="29503" xr:uid="{00000000-0005-0000-0000-000067020000}"/>
    <cellStyle name="Calculation 11 10 6" xfId="11415" xr:uid="{00000000-0005-0000-0000-000068020000}"/>
    <cellStyle name="Calculation 11 11" xfId="1631" xr:uid="{00000000-0005-0000-0000-000069020000}"/>
    <cellStyle name="Calculation 11 11 2" xfId="15413" xr:uid="{00000000-0005-0000-0000-00006A020000}"/>
    <cellStyle name="Calculation 11 11 3" xfId="21184" xr:uid="{00000000-0005-0000-0000-00006B020000}"/>
    <cellStyle name="Calculation 11 11 4" xfId="21593" xr:uid="{00000000-0005-0000-0000-00006C020000}"/>
    <cellStyle name="Calculation 11 11 5" xfId="28888" xr:uid="{00000000-0005-0000-0000-00006D020000}"/>
    <cellStyle name="Calculation 11 11 6" xfId="28531" xr:uid="{00000000-0005-0000-0000-00006E020000}"/>
    <cellStyle name="Calculation 11 12" xfId="2576" xr:uid="{00000000-0005-0000-0000-00006F020000}"/>
    <cellStyle name="Calculation 11 12 2" xfId="10420" xr:uid="{00000000-0005-0000-0000-000070020000}"/>
    <cellStyle name="Calculation 11 12 3" xfId="22115" xr:uid="{00000000-0005-0000-0000-000071020000}"/>
    <cellStyle name="Calculation 11 12 4" xfId="10977" xr:uid="{00000000-0005-0000-0000-000072020000}"/>
    <cellStyle name="Calculation 11 12 5" xfId="25283" xr:uid="{00000000-0005-0000-0000-000073020000}"/>
    <cellStyle name="Calculation 11 12 6" xfId="26199" xr:uid="{00000000-0005-0000-0000-000074020000}"/>
    <cellStyle name="Calculation 11 13" xfId="2892" xr:uid="{00000000-0005-0000-0000-000075020000}"/>
    <cellStyle name="Calculation 11 13 2" xfId="15189" xr:uid="{00000000-0005-0000-0000-000076020000}"/>
    <cellStyle name="Calculation 11 13 3" xfId="22429" xr:uid="{00000000-0005-0000-0000-000077020000}"/>
    <cellStyle name="Calculation 11 13 4" xfId="27644" xr:uid="{00000000-0005-0000-0000-000078020000}"/>
    <cellStyle name="Calculation 11 13 5" xfId="32642" xr:uid="{00000000-0005-0000-0000-000079020000}"/>
    <cellStyle name="Calculation 11 13 6" xfId="37318" xr:uid="{00000000-0005-0000-0000-00007A020000}"/>
    <cellStyle name="Calculation 11 14" xfId="3238" xr:uid="{00000000-0005-0000-0000-00007B020000}"/>
    <cellStyle name="Calculation 11 14 2" xfId="16046" xr:uid="{00000000-0005-0000-0000-00007C020000}"/>
    <cellStyle name="Calculation 11 14 3" xfId="22768" xr:uid="{00000000-0005-0000-0000-00007D020000}"/>
    <cellStyle name="Calculation 11 14 4" xfId="27977" xr:uid="{00000000-0005-0000-0000-00007E020000}"/>
    <cellStyle name="Calculation 11 14 5" xfId="32953" xr:uid="{00000000-0005-0000-0000-00007F020000}"/>
    <cellStyle name="Calculation 11 14 6" xfId="37576" xr:uid="{00000000-0005-0000-0000-000080020000}"/>
    <cellStyle name="Calculation 11 15" xfId="3565" xr:uid="{00000000-0005-0000-0000-000081020000}"/>
    <cellStyle name="Calculation 11 15 2" xfId="16373" xr:uid="{00000000-0005-0000-0000-000082020000}"/>
    <cellStyle name="Calculation 11 15 3" xfId="23090" xr:uid="{00000000-0005-0000-0000-000083020000}"/>
    <cellStyle name="Calculation 11 15 4" xfId="28288" xr:uid="{00000000-0005-0000-0000-000084020000}"/>
    <cellStyle name="Calculation 11 15 5" xfId="33254" xr:uid="{00000000-0005-0000-0000-000085020000}"/>
    <cellStyle name="Calculation 11 15 6" xfId="37824" xr:uid="{00000000-0005-0000-0000-000086020000}"/>
    <cellStyle name="Calculation 11 16" xfId="1977" xr:uid="{00000000-0005-0000-0000-000087020000}"/>
    <cellStyle name="Calculation 11 16 2" xfId="10960" xr:uid="{00000000-0005-0000-0000-000088020000}"/>
    <cellStyle name="Calculation 11 16 3" xfId="21522" xr:uid="{00000000-0005-0000-0000-000089020000}"/>
    <cellStyle name="Calculation 11 16 4" xfId="23151" xr:uid="{00000000-0005-0000-0000-00008A020000}"/>
    <cellStyle name="Calculation 11 16 5" xfId="32021" xr:uid="{00000000-0005-0000-0000-00008B020000}"/>
    <cellStyle name="Calculation 11 16 6" xfId="36538" xr:uid="{00000000-0005-0000-0000-00008C020000}"/>
    <cellStyle name="Calculation 11 17" xfId="4664" xr:uid="{00000000-0005-0000-0000-00008D020000}"/>
    <cellStyle name="Calculation 11 17 2" xfId="17472" xr:uid="{00000000-0005-0000-0000-00008E020000}"/>
    <cellStyle name="Calculation 11 17 3" xfId="24176" xr:uid="{00000000-0005-0000-0000-00008F020000}"/>
    <cellStyle name="Calculation 11 17 4" xfId="29341" xr:uid="{00000000-0005-0000-0000-000090020000}"/>
    <cellStyle name="Calculation 11 17 5" xfId="34244" xr:uid="{00000000-0005-0000-0000-000091020000}"/>
    <cellStyle name="Calculation 11 17 6" xfId="38647" xr:uid="{00000000-0005-0000-0000-000092020000}"/>
    <cellStyle name="Calculation 11 18" xfId="7334" xr:uid="{00000000-0005-0000-0000-000093020000}"/>
    <cellStyle name="Calculation 11 18 2" xfId="20098" xr:uid="{00000000-0005-0000-0000-000094020000}"/>
    <cellStyle name="Calculation 11 18 3" xfId="26735" xr:uid="{00000000-0005-0000-0000-000095020000}"/>
    <cellStyle name="Calculation 11 18 4" xfId="31778" xr:uid="{00000000-0005-0000-0000-000096020000}"/>
    <cellStyle name="Calculation 11 18 5" xfId="36510" xr:uid="{00000000-0005-0000-0000-000097020000}"/>
    <cellStyle name="Calculation 11 18 6" xfId="40637" xr:uid="{00000000-0005-0000-0000-000098020000}"/>
    <cellStyle name="Calculation 11 19" xfId="7253" xr:uid="{00000000-0005-0000-0000-000099020000}"/>
    <cellStyle name="Calculation 11 19 2" xfId="20017" xr:uid="{00000000-0005-0000-0000-00009A020000}"/>
    <cellStyle name="Calculation 11 19 3" xfId="26655" xr:uid="{00000000-0005-0000-0000-00009B020000}"/>
    <cellStyle name="Calculation 11 19 4" xfId="31701" xr:uid="{00000000-0005-0000-0000-00009C020000}"/>
    <cellStyle name="Calculation 11 19 5" xfId="36444" xr:uid="{00000000-0005-0000-0000-00009D020000}"/>
    <cellStyle name="Calculation 11 19 6" xfId="40616" xr:uid="{00000000-0005-0000-0000-00009E020000}"/>
    <cellStyle name="Calculation 11 2" xfId="1069" xr:uid="{00000000-0005-0000-0000-00009F020000}"/>
    <cellStyle name="Calculation 11 2 10" xfId="4886" xr:uid="{00000000-0005-0000-0000-0000A0020000}"/>
    <cellStyle name="Calculation 11 2 10 2" xfId="17694" xr:uid="{00000000-0005-0000-0000-0000A1020000}"/>
    <cellStyle name="Calculation 11 2 10 3" xfId="24393" xr:uid="{00000000-0005-0000-0000-0000A2020000}"/>
    <cellStyle name="Calculation 11 2 10 4" xfId="29550" xr:uid="{00000000-0005-0000-0000-0000A3020000}"/>
    <cellStyle name="Calculation 11 2 10 5" xfId="34442" xr:uid="{00000000-0005-0000-0000-0000A4020000}"/>
    <cellStyle name="Calculation 11 2 10 6" xfId="38796" xr:uid="{00000000-0005-0000-0000-0000A5020000}"/>
    <cellStyle name="Calculation 11 2 11" xfId="7469" xr:uid="{00000000-0005-0000-0000-0000A6020000}"/>
    <cellStyle name="Calculation 11 2 11 2" xfId="20233" xr:uid="{00000000-0005-0000-0000-0000A7020000}"/>
    <cellStyle name="Calculation 11 2 11 3" xfId="26867" xr:uid="{00000000-0005-0000-0000-0000A8020000}"/>
    <cellStyle name="Calculation 11 2 11 4" xfId="31905" xr:uid="{00000000-0005-0000-0000-0000A9020000}"/>
    <cellStyle name="Calculation 11 2 11 5" xfId="36622" xr:uid="{00000000-0005-0000-0000-0000AA020000}"/>
    <cellStyle name="Calculation 11 2 11 6" xfId="40705" xr:uid="{00000000-0005-0000-0000-0000AB020000}"/>
    <cellStyle name="Calculation 11 2 12" xfId="7612" xr:uid="{00000000-0005-0000-0000-0000AC020000}"/>
    <cellStyle name="Calculation 11 2 12 2" xfId="20376" xr:uid="{00000000-0005-0000-0000-0000AD020000}"/>
    <cellStyle name="Calculation 11 2 12 3" xfId="27009" xr:uid="{00000000-0005-0000-0000-0000AE020000}"/>
    <cellStyle name="Calculation 11 2 12 4" xfId="32040" xr:uid="{00000000-0005-0000-0000-0000AF020000}"/>
    <cellStyle name="Calculation 11 2 12 5" xfId="36745" xr:uid="{00000000-0005-0000-0000-0000B0020000}"/>
    <cellStyle name="Calculation 11 2 12 6" xfId="40785" xr:uid="{00000000-0005-0000-0000-0000B1020000}"/>
    <cellStyle name="Calculation 11 2 13" xfId="11022" xr:uid="{00000000-0005-0000-0000-0000B2020000}"/>
    <cellStyle name="Calculation 11 2 14" xfId="9079" xr:uid="{00000000-0005-0000-0000-0000B3020000}"/>
    <cellStyle name="Calculation 11 2 15" xfId="8693" xr:uid="{00000000-0005-0000-0000-0000B4020000}"/>
    <cellStyle name="Calculation 11 2 16" xfId="21485" xr:uid="{00000000-0005-0000-0000-0000B5020000}"/>
    <cellStyle name="Calculation 11 2 17" xfId="27754" xr:uid="{00000000-0005-0000-0000-0000B6020000}"/>
    <cellStyle name="Calculation 11 2 18" xfId="27817" xr:uid="{00000000-0005-0000-0000-0000B7020000}"/>
    <cellStyle name="Calculation 11 2 2" xfId="2277" xr:uid="{00000000-0005-0000-0000-0000B8020000}"/>
    <cellStyle name="Calculation 11 2 2 2" xfId="11190" xr:uid="{00000000-0005-0000-0000-0000B9020000}"/>
    <cellStyle name="Calculation 11 2 2 3" xfId="21820" xr:uid="{00000000-0005-0000-0000-0000BA020000}"/>
    <cellStyle name="Calculation 11 2 2 4" xfId="24390" xr:uid="{00000000-0005-0000-0000-0000BB020000}"/>
    <cellStyle name="Calculation 11 2 2 5" xfId="29664" xr:uid="{00000000-0005-0000-0000-0000BC020000}"/>
    <cellStyle name="Calculation 11 2 2 6" xfId="33966" xr:uid="{00000000-0005-0000-0000-0000BD020000}"/>
    <cellStyle name="Calculation 11 2 3" xfId="2644" xr:uid="{00000000-0005-0000-0000-0000BE020000}"/>
    <cellStyle name="Calculation 11 2 3 2" xfId="15334" xr:uid="{00000000-0005-0000-0000-0000BF020000}"/>
    <cellStyle name="Calculation 11 2 3 3" xfId="22182" xr:uid="{00000000-0005-0000-0000-0000C0020000}"/>
    <cellStyle name="Calculation 11 2 3 4" xfId="15737" xr:uid="{00000000-0005-0000-0000-0000C1020000}"/>
    <cellStyle name="Calculation 11 2 3 5" xfId="25127" xr:uid="{00000000-0005-0000-0000-0000C2020000}"/>
    <cellStyle name="Calculation 11 2 3 6" xfId="19145" xr:uid="{00000000-0005-0000-0000-0000C3020000}"/>
    <cellStyle name="Calculation 11 2 4" xfId="3001" xr:uid="{00000000-0005-0000-0000-0000C4020000}"/>
    <cellStyle name="Calculation 11 2 4 2" xfId="11718" xr:uid="{00000000-0005-0000-0000-0000C5020000}"/>
    <cellStyle name="Calculation 11 2 4 3" xfId="22535" xr:uid="{00000000-0005-0000-0000-0000C6020000}"/>
    <cellStyle name="Calculation 11 2 4 4" xfId="27747" xr:uid="{00000000-0005-0000-0000-0000C7020000}"/>
    <cellStyle name="Calculation 11 2 4 5" xfId="32734" xr:uid="{00000000-0005-0000-0000-0000C8020000}"/>
    <cellStyle name="Calculation 11 2 4 6" xfId="37391" xr:uid="{00000000-0005-0000-0000-0000C9020000}"/>
    <cellStyle name="Calculation 11 2 5" xfId="3340" xr:uid="{00000000-0005-0000-0000-0000CA020000}"/>
    <cellStyle name="Calculation 11 2 5 2" xfId="16148" xr:uid="{00000000-0005-0000-0000-0000CB020000}"/>
    <cellStyle name="Calculation 11 2 5 3" xfId="22868" xr:uid="{00000000-0005-0000-0000-0000CC020000}"/>
    <cellStyle name="Calculation 11 2 5 4" xfId="28071" xr:uid="{00000000-0005-0000-0000-0000CD020000}"/>
    <cellStyle name="Calculation 11 2 5 5" xfId="33041" xr:uid="{00000000-0005-0000-0000-0000CE020000}"/>
    <cellStyle name="Calculation 11 2 5 6" xfId="37645" xr:uid="{00000000-0005-0000-0000-0000CF020000}"/>
    <cellStyle name="Calculation 11 2 6" xfId="3656" xr:uid="{00000000-0005-0000-0000-0000D0020000}"/>
    <cellStyle name="Calculation 11 2 6 2" xfId="16464" xr:uid="{00000000-0005-0000-0000-0000D1020000}"/>
    <cellStyle name="Calculation 11 2 6 3" xfId="23179" xr:uid="{00000000-0005-0000-0000-0000D2020000}"/>
    <cellStyle name="Calculation 11 2 6 4" xfId="28375" xr:uid="{00000000-0005-0000-0000-0000D3020000}"/>
    <cellStyle name="Calculation 11 2 6 5" xfId="33335" xr:uid="{00000000-0005-0000-0000-0000D4020000}"/>
    <cellStyle name="Calculation 11 2 6 6" xfId="37887" xr:uid="{00000000-0005-0000-0000-0000D5020000}"/>
    <cellStyle name="Calculation 11 2 7" xfId="3955" xr:uid="{00000000-0005-0000-0000-0000D6020000}"/>
    <cellStyle name="Calculation 11 2 7 2" xfId="16763" xr:uid="{00000000-0005-0000-0000-0000D7020000}"/>
    <cellStyle name="Calculation 11 2 7 3" xfId="23476" xr:uid="{00000000-0005-0000-0000-0000D8020000}"/>
    <cellStyle name="Calculation 11 2 7 4" xfId="28662" xr:uid="{00000000-0005-0000-0000-0000D9020000}"/>
    <cellStyle name="Calculation 11 2 7 5" xfId="33612" xr:uid="{00000000-0005-0000-0000-0000DA020000}"/>
    <cellStyle name="Calculation 11 2 7 6" xfId="38123" xr:uid="{00000000-0005-0000-0000-0000DB020000}"/>
    <cellStyle name="Calculation 11 2 8" xfId="4211" xr:uid="{00000000-0005-0000-0000-0000DC020000}"/>
    <cellStyle name="Calculation 11 2 8 2" xfId="17019" xr:uid="{00000000-0005-0000-0000-0000DD020000}"/>
    <cellStyle name="Calculation 11 2 8 3" xfId="23732" xr:uid="{00000000-0005-0000-0000-0000DE020000}"/>
    <cellStyle name="Calculation 11 2 8 4" xfId="28914" xr:uid="{00000000-0005-0000-0000-0000DF020000}"/>
    <cellStyle name="Calculation 11 2 8 5" xfId="33852" xr:uid="{00000000-0005-0000-0000-0000E0020000}"/>
    <cellStyle name="Calculation 11 2 8 6" xfId="38328" xr:uid="{00000000-0005-0000-0000-0000E1020000}"/>
    <cellStyle name="Calculation 11 2 9" xfId="4461" xr:uid="{00000000-0005-0000-0000-0000E2020000}"/>
    <cellStyle name="Calculation 11 2 9 2" xfId="17269" xr:uid="{00000000-0005-0000-0000-0000E3020000}"/>
    <cellStyle name="Calculation 11 2 9 3" xfId="23977" xr:uid="{00000000-0005-0000-0000-0000E4020000}"/>
    <cellStyle name="Calculation 11 2 9 4" xfId="29152" xr:uid="{00000000-0005-0000-0000-0000E5020000}"/>
    <cellStyle name="Calculation 11 2 9 5" xfId="34072" xr:uid="{00000000-0005-0000-0000-0000E6020000}"/>
    <cellStyle name="Calculation 11 2 9 6" xfId="38500" xr:uid="{00000000-0005-0000-0000-0000E7020000}"/>
    <cellStyle name="Calculation 11 20" xfId="9940" xr:uid="{00000000-0005-0000-0000-0000E8020000}"/>
    <cellStyle name="Calculation 11 21" xfId="10839" xr:uid="{00000000-0005-0000-0000-0000E9020000}"/>
    <cellStyle name="Calculation 11 22" xfId="18519" xr:uid="{00000000-0005-0000-0000-0000EA020000}"/>
    <cellStyle name="Calculation 11 23" xfId="19664" xr:uid="{00000000-0005-0000-0000-0000EB020000}"/>
    <cellStyle name="Calculation 11 24" xfId="30538" xr:uid="{00000000-0005-0000-0000-0000EC020000}"/>
    <cellStyle name="Calculation 11 25" xfId="30758" xr:uid="{00000000-0005-0000-0000-0000ED020000}"/>
    <cellStyle name="Calculation 11 26" xfId="41480" xr:uid="{00000000-0005-0000-0000-0000EE020000}"/>
    <cellStyle name="Calculation 11 27" xfId="41530" xr:uid="{00000000-0005-0000-0000-0000EF020000}"/>
    <cellStyle name="Calculation 11 28" xfId="41397" xr:uid="{00000000-0005-0000-0000-0000F0020000}"/>
    <cellStyle name="Calculation 11 29" xfId="41581" xr:uid="{00000000-0005-0000-0000-0000F1020000}"/>
    <cellStyle name="Calculation 11 3" xfId="538" xr:uid="{00000000-0005-0000-0000-0000F2020000}"/>
    <cellStyle name="Calculation 11 3 10" xfId="4683" xr:uid="{00000000-0005-0000-0000-0000F3020000}"/>
    <cellStyle name="Calculation 11 3 10 2" xfId="17491" xr:uid="{00000000-0005-0000-0000-0000F4020000}"/>
    <cellStyle name="Calculation 11 3 10 3" xfId="24195" xr:uid="{00000000-0005-0000-0000-0000F5020000}"/>
    <cellStyle name="Calculation 11 3 10 4" xfId="29358" xr:uid="{00000000-0005-0000-0000-0000F6020000}"/>
    <cellStyle name="Calculation 11 3 10 5" xfId="34261" xr:uid="{00000000-0005-0000-0000-0000F7020000}"/>
    <cellStyle name="Calculation 11 3 10 6" xfId="38656" xr:uid="{00000000-0005-0000-0000-0000F8020000}"/>
    <cellStyle name="Calculation 11 3 11" xfId="11267" xr:uid="{00000000-0005-0000-0000-0000F9020000}"/>
    <cellStyle name="Calculation 11 3 12" xfId="18857" xr:uid="{00000000-0005-0000-0000-0000FA020000}"/>
    <cellStyle name="Calculation 11 3 13" xfId="27282" xr:uid="{00000000-0005-0000-0000-0000FB020000}"/>
    <cellStyle name="Calculation 11 3 14" xfId="29883" xr:uid="{00000000-0005-0000-0000-0000FC020000}"/>
    <cellStyle name="Calculation 11 3 15" xfId="36049" xr:uid="{00000000-0005-0000-0000-0000FD020000}"/>
    <cellStyle name="Calculation 11 3 2" xfId="1785" xr:uid="{00000000-0005-0000-0000-0000FE020000}"/>
    <cellStyle name="Calculation 11 3 2 2" xfId="9338" xr:uid="{00000000-0005-0000-0000-0000FF020000}"/>
    <cellStyle name="Calculation 11 3 2 3" xfId="21335" xr:uid="{00000000-0005-0000-0000-000000030000}"/>
    <cellStyle name="Calculation 11 3 2 4" xfId="26721" xr:uid="{00000000-0005-0000-0000-000001030000}"/>
    <cellStyle name="Calculation 11 3 2 5" xfId="27986" xr:uid="{00000000-0005-0000-0000-000002030000}"/>
    <cellStyle name="Calculation 11 3 2 6" xfId="26398" xr:uid="{00000000-0005-0000-0000-000003030000}"/>
    <cellStyle name="Calculation 11 3 3" xfId="1800" xr:uid="{00000000-0005-0000-0000-000004030000}"/>
    <cellStyle name="Calculation 11 3 3 2" xfId="10668" xr:uid="{00000000-0005-0000-0000-000005030000}"/>
    <cellStyle name="Calculation 11 3 3 3" xfId="21350" xr:uid="{00000000-0005-0000-0000-000006030000}"/>
    <cellStyle name="Calculation 11 3 3 4" xfId="9126" xr:uid="{00000000-0005-0000-0000-000007030000}"/>
    <cellStyle name="Calculation 11 3 3 5" xfId="20975" xr:uid="{00000000-0005-0000-0000-000008030000}"/>
    <cellStyle name="Calculation 11 3 3 6" xfId="32926" xr:uid="{00000000-0005-0000-0000-000009030000}"/>
    <cellStyle name="Calculation 11 3 4" xfId="1981" xr:uid="{00000000-0005-0000-0000-00000A030000}"/>
    <cellStyle name="Calculation 11 3 4 2" xfId="8456" xr:uid="{00000000-0005-0000-0000-00000B030000}"/>
    <cellStyle name="Calculation 11 3 4 3" xfId="21526" xr:uid="{00000000-0005-0000-0000-00000C030000}"/>
    <cellStyle name="Calculation 11 3 4 4" xfId="21787" xr:uid="{00000000-0005-0000-0000-00000D030000}"/>
    <cellStyle name="Calculation 11 3 4 5" xfId="31741" xr:uid="{00000000-0005-0000-0000-00000E030000}"/>
    <cellStyle name="Calculation 11 3 4 6" xfId="33002" xr:uid="{00000000-0005-0000-0000-00000F030000}"/>
    <cellStyle name="Calculation 11 3 5" xfId="2017" xr:uid="{00000000-0005-0000-0000-000010030000}"/>
    <cellStyle name="Calculation 11 3 5 2" xfId="8114" xr:uid="{00000000-0005-0000-0000-000011030000}"/>
    <cellStyle name="Calculation 11 3 5 3" xfId="21562" xr:uid="{00000000-0005-0000-0000-000012030000}"/>
    <cellStyle name="Calculation 11 3 5 4" xfId="21053" xr:uid="{00000000-0005-0000-0000-000013030000}"/>
    <cellStyle name="Calculation 11 3 5 5" xfId="31911" xr:uid="{00000000-0005-0000-0000-000014030000}"/>
    <cellStyle name="Calculation 11 3 5 6" xfId="33340" xr:uid="{00000000-0005-0000-0000-000015030000}"/>
    <cellStyle name="Calculation 11 3 6" xfId="2010" xr:uid="{00000000-0005-0000-0000-000016030000}"/>
    <cellStyle name="Calculation 11 3 6 2" xfId="15411" xr:uid="{00000000-0005-0000-0000-000017030000}"/>
    <cellStyle name="Calculation 11 3 6 3" xfId="21555" xr:uid="{00000000-0005-0000-0000-000018030000}"/>
    <cellStyle name="Calculation 11 3 6 4" xfId="26741" xr:uid="{00000000-0005-0000-0000-000019030000}"/>
    <cellStyle name="Calculation 11 3 6 5" xfId="20687" xr:uid="{00000000-0005-0000-0000-00001A030000}"/>
    <cellStyle name="Calculation 11 3 6 6" xfId="32499" xr:uid="{00000000-0005-0000-0000-00001B030000}"/>
    <cellStyle name="Calculation 11 3 7" xfId="1719" xr:uid="{00000000-0005-0000-0000-00001C030000}"/>
    <cellStyle name="Calculation 11 3 7 2" xfId="10527" xr:uid="{00000000-0005-0000-0000-00001D030000}"/>
    <cellStyle name="Calculation 11 3 7 3" xfId="21271" xr:uid="{00000000-0005-0000-0000-00001E030000}"/>
    <cellStyle name="Calculation 11 3 7 4" xfId="26842" xr:uid="{00000000-0005-0000-0000-00001F030000}"/>
    <cellStyle name="Calculation 11 3 7 5" xfId="27738" xr:uid="{00000000-0005-0000-0000-000020030000}"/>
    <cellStyle name="Calculation 11 3 7 6" xfId="36735" xr:uid="{00000000-0005-0000-0000-000021030000}"/>
    <cellStyle name="Calculation 11 3 8" xfId="1849" xr:uid="{00000000-0005-0000-0000-000022030000}"/>
    <cellStyle name="Calculation 11 3 8 2" xfId="10074" xr:uid="{00000000-0005-0000-0000-000023030000}"/>
    <cellStyle name="Calculation 11 3 8 3" xfId="21398" xr:uid="{00000000-0005-0000-0000-000024030000}"/>
    <cellStyle name="Calculation 11 3 8 4" xfId="21810" xr:uid="{00000000-0005-0000-0000-000025030000}"/>
    <cellStyle name="Calculation 11 3 8 5" xfId="27985" xr:uid="{00000000-0005-0000-0000-000026030000}"/>
    <cellStyle name="Calculation 11 3 8 6" xfId="23483" xr:uid="{00000000-0005-0000-0000-000027030000}"/>
    <cellStyle name="Calculation 11 3 9" xfId="4005" xr:uid="{00000000-0005-0000-0000-000028030000}"/>
    <cellStyle name="Calculation 11 3 9 2" xfId="16813" xr:uid="{00000000-0005-0000-0000-000029030000}"/>
    <cellStyle name="Calculation 11 3 9 3" xfId="23526" xr:uid="{00000000-0005-0000-0000-00002A030000}"/>
    <cellStyle name="Calculation 11 3 9 4" xfId="28712" xr:uid="{00000000-0005-0000-0000-00002B030000}"/>
    <cellStyle name="Calculation 11 3 9 5" xfId="33658" xr:uid="{00000000-0005-0000-0000-00002C030000}"/>
    <cellStyle name="Calculation 11 3 9 6" xfId="38165" xr:uid="{00000000-0005-0000-0000-00002D030000}"/>
    <cellStyle name="Calculation 11 30" xfId="41361" xr:uid="{00000000-0005-0000-0000-00002E030000}"/>
    <cellStyle name="Calculation 11 31" xfId="41638" xr:uid="{00000000-0005-0000-0000-00002F030000}"/>
    <cellStyle name="Calculation 11 32" xfId="41287" xr:uid="{00000000-0005-0000-0000-000030030000}"/>
    <cellStyle name="Calculation 11 33" xfId="41591" xr:uid="{00000000-0005-0000-0000-000031030000}"/>
    <cellStyle name="Calculation 11 4" xfId="833" xr:uid="{00000000-0005-0000-0000-000032030000}"/>
    <cellStyle name="Calculation 11 4 10" xfId="4748" xr:uid="{00000000-0005-0000-0000-000033030000}"/>
    <cellStyle name="Calculation 11 4 10 2" xfId="17556" xr:uid="{00000000-0005-0000-0000-000034030000}"/>
    <cellStyle name="Calculation 11 4 10 3" xfId="24260" xr:uid="{00000000-0005-0000-0000-000035030000}"/>
    <cellStyle name="Calculation 11 4 10 4" xfId="29423" xr:uid="{00000000-0005-0000-0000-000036030000}"/>
    <cellStyle name="Calculation 11 4 10 5" xfId="34324" xr:uid="{00000000-0005-0000-0000-000037030000}"/>
    <cellStyle name="Calculation 11 4 10 6" xfId="38714" xr:uid="{00000000-0005-0000-0000-000038030000}"/>
    <cellStyle name="Calculation 11 4 11" xfId="9330" xr:uid="{00000000-0005-0000-0000-000039030000}"/>
    <cellStyle name="Calculation 11 4 12" xfId="15769" xr:uid="{00000000-0005-0000-0000-00003A030000}"/>
    <cellStyle name="Calculation 11 4 13" xfId="18158" xr:uid="{00000000-0005-0000-0000-00003B030000}"/>
    <cellStyle name="Calculation 11 4 14" xfId="26754" xr:uid="{00000000-0005-0000-0000-00003C030000}"/>
    <cellStyle name="Calculation 11 4 15" xfId="35581" xr:uid="{00000000-0005-0000-0000-00003D030000}"/>
    <cellStyle name="Calculation 11 4 2" xfId="2057" xr:uid="{00000000-0005-0000-0000-00003E030000}"/>
    <cellStyle name="Calculation 11 4 2 2" xfId="9360" xr:uid="{00000000-0005-0000-0000-00003F030000}"/>
    <cellStyle name="Calculation 11 4 2 3" xfId="21602" xr:uid="{00000000-0005-0000-0000-000040030000}"/>
    <cellStyle name="Calculation 11 4 2 4" xfId="22233" xr:uid="{00000000-0005-0000-0000-000041030000}"/>
    <cellStyle name="Calculation 11 4 2 5" xfId="29654" xr:uid="{00000000-0005-0000-0000-000042030000}"/>
    <cellStyle name="Calculation 11 4 2 6" xfId="28309" xr:uid="{00000000-0005-0000-0000-000043030000}"/>
    <cellStyle name="Calculation 11 4 3" xfId="1677" xr:uid="{00000000-0005-0000-0000-000044030000}"/>
    <cellStyle name="Calculation 11 4 3 2" xfId="9752" xr:uid="{00000000-0005-0000-0000-000045030000}"/>
    <cellStyle name="Calculation 11 4 3 3" xfId="21230" xr:uid="{00000000-0005-0000-0000-000046030000}"/>
    <cellStyle name="Calculation 11 4 3 4" xfId="21800" xr:uid="{00000000-0005-0000-0000-000047030000}"/>
    <cellStyle name="Calculation 11 4 3 5" xfId="23547" xr:uid="{00000000-0005-0000-0000-000048030000}"/>
    <cellStyle name="Calculation 11 4 3 6" xfId="34370" xr:uid="{00000000-0005-0000-0000-000049030000}"/>
    <cellStyle name="Calculation 11 4 4" xfId="2135" xr:uid="{00000000-0005-0000-0000-00004A030000}"/>
    <cellStyle name="Calculation 11 4 4 2" xfId="10546" xr:uid="{00000000-0005-0000-0000-00004B030000}"/>
    <cellStyle name="Calculation 11 4 4 3" xfId="21679" xr:uid="{00000000-0005-0000-0000-00004C030000}"/>
    <cellStyle name="Calculation 11 4 4 4" xfId="23916" xr:uid="{00000000-0005-0000-0000-00004D030000}"/>
    <cellStyle name="Calculation 11 4 4 5" xfId="21055" xr:uid="{00000000-0005-0000-0000-00004E030000}"/>
    <cellStyle name="Calculation 11 4 4 6" xfId="34395" xr:uid="{00000000-0005-0000-0000-00004F030000}"/>
    <cellStyle name="Calculation 11 4 5" xfId="2923" xr:uid="{00000000-0005-0000-0000-000050030000}"/>
    <cellStyle name="Calculation 11 4 5 2" xfId="8432" xr:uid="{00000000-0005-0000-0000-000051030000}"/>
    <cellStyle name="Calculation 11 4 5 3" xfId="22459" xr:uid="{00000000-0005-0000-0000-000052030000}"/>
    <cellStyle name="Calculation 11 4 5 4" xfId="27673" xr:uid="{00000000-0005-0000-0000-000053030000}"/>
    <cellStyle name="Calculation 11 4 5 5" xfId="32670" xr:uid="{00000000-0005-0000-0000-000054030000}"/>
    <cellStyle name="Calculation 11 4 5 6" xfId="37342" xr:uid="{00000000-0005-0000-0000-000055030000}"/>
    <cellStyle name="Calculation 11 4 6" xfId="3267" xr:uid="{00000000-0005-0000-0000-000056030000}"/>
    <cellStyle name="Calculation 11 4 6 2" xfId="16075" xr:uid="{00000000-0005-0000-0000-000057030000}"/>
    <cellStyle name="Calculation 11 4 6 3" xfId="22797" xr:uid="{00000000-0005-0000-0000-000058030000}"/>
    <cellStyle name="Calculation 11 4 6 4" xfId="28003" xr:uid="{00000000-0005-0000-0000-000059030000}"/>
    <cellStyle name="Calculation 11 4 6 5" xfId="32978" xr:uid="{00000000-0005-0000-0000-00005A030000}"/>
    <cellStyle name="Calculation 11 4 6 6" xfId="37598" xr:uid="{00000000-0005-0000-0000-00005B030000}"/>
    <cellStyle name="Calculation 11 4 7" xfId="3594" xr:uid="{00000000-0005-0000-0000-00005C030000}"/>
    <cellStyle name="Calculation 11 4 7 2" xfId="16402" xr:uid="{00000000-0005-0000-0000-00005D030000}"/>
    <cellStyle name="Calculation 11 4 7 3" xfId="23119" xr:uid="{00000000-0005-0000-0000-00005E030000}"/>
    <cellStyle name="Calculation 11 4 7 4" xfId="28315" xr:uid="{00000000-0005-0000-0000-00005F030000}"/>
    <cellStyle name="Calculation 11 4 7 5" xfId="33282" xr:uid="{00000000-0005-0000-0000-000060030000}"/>
    <cellStyle name="Calculation 11 4 7 6" xfId="37847" xr:uid="{00000000-0005-0000-0000-000061030000}"/>
    <cellStyle name="Calculation 11 4 8" xfId="3890" xr:uid="{00000000-0005-0000-0000-000062030000}"/>
    <cellStyle name="Calculation 11 4 8 2" xfId="16698" xr:uid="{00000000-0005-0000-0000-000063030000}"/>
    <cellStyle name="Calculation 11 4 8 3" xfId="23412" xr:uid="{00000000-0005-0000-0000-000064030000}"/>
    <cellStyle name="Calculation 11 4 8 4" xfId="28603" xr:uid="{00000000-0005-0000-0000-000065030000}"/>
    <cellStyle name="Calculation 11 4 8 5" xfId="33552" xr:uid="{00000000-0005-0000-0000-000066030000}"/>
    <cellStyle name="Calculation 11 4 8 6" xfId="38078" xr:uid="{00000000-0005-0000-0000-000067030000}"/>
    <cellStyle name="Calculation 11 4 9" xfId="4108" xr:uid="{00000000-0005-0000-0000-000068030000}"/>
    <cellStyle name="Calculation 11 4 9 2" xfId="16916" xr:uid="{00000000-0005-0000-0000-000069030000}"/>
    <cellStyle name="Calculation 11 4 9 3" xfId="23629" xr:uid="{00000000-0005-0000-0000-00006A030000}"/>
    <cellStyle name="Calculation 11 4 9 4" xfId="28814" xr:uid="{00000000-0005-0000-0000-00006B030000}"/>
    <cellStyle name="Calculation 11 4 9 5" xfId="33753" xr:uid="{00000000-0005-0000-0000-00006C030000}"/>
    <cellStyle name="Calculation 11 4 9 6" xfId="38248" xr:uid="{00000000-0005-0000-0000-00006D030000}"/>
    <cellStyle name="Calculation 11 5" xfId="903" xr:uid="{00000000-0005-0000-0000-00006E030000}"/>
    <cellStyle name="Calculation 11 5 10" xfId="4781" xr:uid="{00000000-0005-0000-0000-00006F030000}"/>
    <cellStyle name="Calculation 11 5 10 2" xfId="17589" xr:uid="{00000000-0005-0000-0000-000070030000}"/>
    <cellStyle name="Calculation 11 5 10 3" xfId="24293" xr:uid="{00000000-0005-0000-0000-000071030000}"/>
    <cellStyle name="Calculation 11 5 10 4" xfId="29456" xr:uid="{00000000-0005-0000-0000-000072030000}"/>
    <cellStyle name="Calculation 11 5 10 5" xfId="34356" xr:uid="{00000000-0005-0000-0000-000073030000}"/>
    <cellStyle name="Calculation 11 5 10 6" xfId="38743" xr:uid="{00000000-0005-0000-0000-000074030000}"/>
    <cellStyle name="Calculation 11 5 11" xfId="10685" xr:uid="{00000000-0005-0000-0000-000075030000}"/>
    <cellStyle name="Calculation 11 5 12" xfId="18630" xr:uid="{00000000-0005-0000-0000-000076030000}"/>
    <cellStyle name="Calculation 11 5 13" xfId="19766" xr:uid="{00000000-0005-0000-0000-000077030000}"/>
    <cellStyle name="Calculation 11 5 14" xfId="30609" xr:uid="{00000000-0005-0000-0000-000078030000}"/>
    <cellStyle name="Calculation 11 5 15" xfId="36909" xr:uid="{00000000-0005-0000-0000-000079030000}"/>
    <cellStyle name="Calculation 11 5 2" xfId="2122" xr:uid="{00000000-0005-0000-0000-00007A030000}"/>
    <cellStyle name="Calculation 11 5 2 2" xfId="10933" xr:uid="{00000000-0005-0000-0000-00007B030000}"/>
    <cellStyle name="Calculation 11 5 2 3" xfId="21666" xr:uid="{00000000-0005-0000-0000-00007C030000}"/>
    <cellStyle name="Calculation 11 5 2 4" xfId="21007" xr:uid="{00000000-0005-0000-0000-00007D030000}"/>
    <cellStyle name="Calculation 11 5 2 5" xfId="25934" xr:uid="{00000000-0005-0000-0000-00007E030000}"/>
    <cellStyle name="Calculation 11 5 2 6" xfId="31439" xr:uid="{00000000-0005-0000-0000-00007F030000}"/>
    <cellStyle name="Calculation 11 5 3" xfId="1616" xr:uid="{00000000-0005-0000-0000-000080030000}"/>
    <cellStyle name="Calculation 11 5 3 2" xfId="15207" xr:uid="{00000000-0005-0000-0000-000081030000}"/>
    <cellStyle name="Calculation 11 5 3 3" xfId="21169" xr:uid="{00000000-0005-0000-0000-000082030000}"/>
    <cellStyle name="Calculation 11 5 3 4" xfId="14291" xr:uid="{00000000-0005-0000-0000-000083030000}"/>
    <cellStyle name="Calculation 11 5 3 5" xfId="18332" xr:uid="{00000000-0005-0000-0000-000084030000}"/>
    <cellStyle name="Calculation 11 5 3 6" xfId="18542" xr:uid="{00000000-0005-0000-0000-000085030000}"/>
    <cellStyle name="Calculation 11 5 4" xfId="1907" xr:uid="{00000000-0005-0000-0000-000086030000}"/>
    <cellStyle name="Calculation 11 5 4 2" xfId="15377" xr:uid="{00000000-0005-0000-0000-000087030000}"/>
    <cellStyle name="Calculation 11 5 4 3" xfId="21455" xr:uid="{00000000-0005-0000-0000-000088030000}"/>
    <cellStyle name="Calculation 11 5 4 4" xfId="26689" xr:uid="{00000000-0005-0000-0000-000089030000}"/>
    <cellStyle name="Calculation 11 5 4 5" xfId="27915" xr:uid="{00000000-0005-0000-0000-00008A030000}"/>
    <cellStyle name="Calculation 11 5 4 6" xfId="36494" xr:uid="{00000000-0005-0000-0000-00008B030000}"/>
    <cellStyle name="Calculation 11 5 5" xfId="2464" xr:uid="{00000000-0005-0000-0000-00008C030000}"/>
    <cellStyle name="Calculation 11 5 5 2" xfId="9377" xr:uid="{00000000-0005-0000-0000-00008D030000}"/>
    <cellStyle name="Calculation 11 5 5 3" xfId="22005" xr:uid="{00000000-0005-0000-0000-00008E030000}"/>
    <cellStyle name="Calculation 11 5 5 4" xfId="19840" xr:uid="{00000000-0005-0000-0000-00008F030000}"/>
    <cellStyle name="Calculation 11 5 5 5" xfId="31629" xr:uid="{00000000-0005-0000-0000-000090030000}"/>
    <cellStyle name="Calculation 11 5 5 6" xfId="25697" xr:uid="{00000000-0005-0000-0000-000091030000}"/>
    <cellStyle name="Calculation 11 5 6" xfId="1707" xr:uid="{00000000-0005-0000-0000-000092030000}"/>
    <cellStyle name="Calculation 11 5 6 2" xfId="11008" xr:uid="{00000000-0005-0000-0000-000093030000}"/>
    <cellStyle name="Calculation 11 5 6 3" xfId="21260" xr:uid="{00000000-0005-0000-0000-000094030000}"/>
    <cellStyle name="Calculation 11 5 6 4" xfId="24367" xr:uid="{00000000-0005-0000-0000-000095030000}"/>
    <cellStyle name="Calculation 11 5 6 5" xfId="24388" xr:uid="{00000000-0005-0000-0000-000096030000}"/>
    <cellStyle name="Calculation 11 5 6 6" xfId="36474" xr:uid="{00000000-0005-0000-0000-000097030000}"/>
    <cellStyle name="Calculation 11 5 7" xfId="1861" xr:uid="{00000000-0005-0000-0000-000098030000}"/>
    <cellStyle name="Calculation 11 5 7 2" xfId="8803" xr:uid="{00000000-0005-0000-0000-000099030000}"/>
    <cellStyle name="Calculation 11 5 7 3" xfId="21409" xr:uid="{00000000-0005-0000-0000-00009A030000}"/>
    <cellStyle name="Calculation 11 5 7 4" xfId="22078" xr:uid="{00000000-0005-0000-0000-00009B030000}"/>
    <cellStyle name="Calculation 11 5 7 5" xfId="26973" xr:uid="{00000000-0005-0000-0000-00009C030000}"/>
    <cellStyle name="Calculation 11 5 7 6" xfId="34230" xr:uid="{00000000-0005-0000-0000-00009D030000}"/>
    <cellStyle name="Calculation 11 5 8" xfId="2177" xr:uid="{00000000-0005-0000-0000-00009E030000}"/>
    <cellStyle name="Calculation 11 5 8 2" xfId="15198" xr:uid="{00000000-0005-0000-0000-00009F030000}"/>
    <cellStyle name="Calculation 11 5 8 3" xfId="21721" xr:uid="{00000000-0005-0000-0000-0000A0030000}"/>
    <cellStyle name="Calculation 11 5 8 4" xfId="27007" xr:uid="{00000000-0005-0000-0000-0000A1030000}"/>
    <cellStyle name="Calculation 11 5 8 5" xfId="29116" xr:uid="{00000000-0005-0000-0000-0000A2030000}"/>
    <cellStyle name="Calculation 11 5 8 6" xfId="135" xr:uid="{00000000-0005-0000-0000-0000A3030000}"/>
    <cellStyle name="Calculation 11 5 9" xfId="2807" xr:uid="{00000000-0005-0000-0000-0000A4030000}"/>
    <cellStyle name="Calculation 11 5 9 2" xfId="9384" xr:uid="{00000000-0005-0000-0000-0000A5030000}"/>
    <cellStyle name="Calculation 11 5 9 3" xfId="22344" xr:uid="{00000000-0005-0000-0000-0000A6030000}"/>
    <cellStyle name="Calculation 11 5 9 4" xfId="27563" xr:uid="{00000000-0005-0000-0000-0000A7030000}"/>
    <cellStyle name="Calculation 11 5 9 5" xfId="32561" xr:uid="{00000000-0005-0000-0000-0000A8030000}"/>
    <cellStyle name="Calculation 11 5 9 6" xfId="37247" xr:uid="{00000000-0005-0000-0000-0000A9030000}"/>
    <cellStyle name="Calculation 11 6" xfId="1050" xr:uid="{00000000-0005-0000-0000-0000AA030000}"/>
    <cellStyle name="Calculation 11 6 2" xfId="8463" xr:uid="{00000000-0005-0000-0000-0000AB030000}"/>
    <cellStyle name="Calculation 11 6 3" xfId="159" xr:uid="{00000000-0005-0000-0000-0000AC030000}"/>
    <cellStyle name="Calculation 11 6 4" xfId="21098" xr:uid="{00000000-0005-0000-0000-0000AD030000}"/>
    <cellStyle name="Calculation 11 6 5" xfId="29622" xr:uid="{00000000-0005-0000-0000-0000AE030000}"/>
    <cellStyle name="Calculation 11 6 6" xfId="29357" xr:uid="{00000000-0005-0000-0000-0000AF030000}"/>
    <cellStyle name="Calculation 11 7" xfId="846" xr:uid="{00000000-0005-0000-0000-0000B0030000}"/>
    <cellStyle name="Calculation 11 7 2" xfId="8825" xr:uid="{00000000-0005-0000-0000-0000B1030000}"/>
    <cellStyle name="Calculation 11 7 3" xfId="10031" xr:uid="{00000000-0005-0000-0000-0000B2030000}"/>
    <cellStyle name="Calculation 11 7 4" xfId="25280" xr:uid="{00000000-0005-0000-0000-0000B3030000}"/>
    <cellStyle name="Calculation 11 7 5" xfId="25559" xr:uid="{00000000-0005-0000-0000-0000B4030000}"/>
    <cellStyle name="Calculation 11 7 6" xfId="30123" xr:uid="{00000000-0005-0000-0000-0000B5030000}"/>
    <cellStyle name="Calculation 11 8" xfId="951" xr:uid="{00000000-0005-0000-0000-0000B6030000}"/>
    <cellStyle name="Calculation 11 8 2" xfId="8992" xr:uid="{00000000-0005-0000-0000-0000B7030000}"/>
    <cellStyle name="Calculation 11 8 3" xfId="19167" xr:uid="{00000000-0005-0000-0000-0000B8030000}"/>
    <cellStyle name="Calculation 11 8 4" xfId="25042" xr:uid="{00000000-0005-0000-0000-0000B9030000}"/>
    <cellStyle name="Calculation 11 8 5" xfId="30469" xr:uid="{00000000-0005-0000-0000-0000BA030000}"/>
    <cellStyle name="Calculation 11 8 6" xfId="36199" xr:uid="{00000000-0005-0000-0000-0000BB030000}"/>
    <cellStyle name="Calculation 11 9" xfId="1750" xr:uid="{00000000-0005-0000-0000-0000BC030000}"/>
    <cellStyle name="Calculation 11 9 2" xfId="9313" xr:uid="{00000000-0005-0000-0000-0000BD030000}"/>
    <cellStyle name="Calculation 11 9 3" xfId="21301" xr:uid="{00000000-0005-0000-0000-0000BE030000}"/>
    <cellStyle name="Calculation 11 9 4" xfId="26976" xr:uid="{00000000-0005-0000-0000-0000BF030000}"/>
    <cellStyle name="Calculation 11 9 5" xfId="29122" xr:uid="{00000000-0005-0000-0000-0000C0030000}"/>
    <cellStyle name="Calculation 11 9 6" xfId="22063" xr:uid="{00000000-0005-0000-0000-0000C1030000}"/>
    <cellStyle name="Calculation 12" xfId="1166" xr:uid="{00000000-0005-0000-0000-0000C2030000}"/>
    <cellStyle name="Calculation 12 10" xfId="4944" xr:uid="{00000000-0005-0000-0000-0000C3030000}"/>
    <cellStyle name="Calculation 12 10 2" xfId="17752" xr:uid="{00000000-0005-0000-0000-0000C4030000}"/>
    <cellStyle name="Calculation 12 10 3" xfId="24450" xr:uid="{00000000-0005-0000-0000-0000C5030000}"/>
    <cellStyle name="Calculation 12 10 4" xfId="29608" xr:uid="{00000000-0005-0000-0000-0000C6030000}"/>
    <cellStyle name="Calculation 12 10 5" xfId="34497" xr:uid="{00000000-0005-0000-0000-0000C7030000}"/>
    <cellStyle name="Calculation 12 10 6" xfId="38840" xr:uid="{00000000-0005-0000-0000-0000C8030000}"/>
    <cellStyle name="Calculation 12 11" xfId="7498" xr:uid="{00000000-0005-0000-0000-0000C9030000}"/>
    <cellStyle name="Calculation 12 11 2" xfId="20262" xr:uid="{00000000-0005-0000-0000-0000CA030000}"/>
    <cellStyle name="Calculation 12 11 3" xfId="26895" xr:uid="{00000000-0005-0000-0000-0000CB030000}"/>
    <cellStyle name="Calculation 12 11 4" xfId="31933" xr:uid="{00000000-0005-0000-0000-0000CC030000}"/>
    <cellStyle name="Calculation 12 11 5" xfId="36646" xr:uid="{00000000-0005-0000-0000-0000CD030000}"/>
    <cellStyle name="Calculation 12 11 6" xfId="40724" xr:uid="{00000000-0005-0000-0000-0000CE030000}"/>
    <cellStyle name="Calculation 12 12" xfId="7641" xr:uid="{00000000-0005-0000-0000-0000CF030000}"/>
    <cellStyle name="Calculation 12 12 2" xfId="20405" xr:uid="{00000000-0005-0000-0000-0000D0030000}"/>
    <cellStyle name="Calculation 12 12 3" xfId="27037" xr:uid="{00000000-0005-0000-0000-0000D1030000}"/>
    <cellStyle name="Calculation 12 12 4" xfId="32066" xr:uid="{00000000-0005-0000-0000-0000D2030000}"/>
    <cellStyle name="Calculation 12 12 5" xfId="36769" xr:uid="{00000000-0005-0000-0000-0000D3030000}"/>
    <cellStyle name="Calculation 12 12 6" xfId="40804" xr:uid="{00000000-0005-0000-0000-0000D4030000}"/>
    <cellStyle name="Calculation 12 13" xfId="9522" xr:uid="{00000000-0005-0000-0000-0000D5030000}"/>
    <cellStyle name="Calculation 12 14" xfId="147" xr:uid="{00000000-0005-0000-0000-0000D6030000}"/>
    <cellStyle name="Calculation 12 15" xfId="8293" xr:uid="{00000000-0005-0000-0000-0000D7030000}"/>
    <cellStyle name="Calculation 12 16" xfId="26985" xr:uid="{00000000-0005-0000-0000-0000D8030000}"/>
    <cellStyle name="Calculation 12 17" xfId="29227" xr:uid="{00000000-0005-0000-0000-0000D9030000}"/>
    <cellStyle name="Calculation 12 18" xfId="11086" xr:uid="{00000000-0005-0000-0000-0000DA030000}"/>
    <cellStyle name="Calculation 12 2" xfId="2365" xr:uid="{00000000-0005-0000-0000-0000DB030000}"/>
    <cellStyle name="Calculation 12 2 2" xfId="9969" xr:uid="{00000000-0005-0000-0000-0000DC030000}"/>
    <cellStyle name="Calculation 12 2 3" xfId="21907" xr:uid="{00000000-0005-0000-0000-0000DD030000}"/>
    <cellStyle name="Calculation 12 2 4" xfId="26871" xr:uid="{00000000-0005-0000-0000-0000DE030000}"/>
    <cellStyle name="Calculation 12 2 5" xfId="24135" xr:uid="{00000000-0005-0000-0000-0000DF030000}"/>
    <cellStyle name="Calculation 12 2 6" xfId="33819" xr:uid="{00000000-0005-0000-0000-0000E0030000}"/>
    <cellStyle name="Calculation 12 3" xfId="2736" xr:uid="{00000000-0005-0000-0000-0000E1030000}"/>
    <cellStyle name="Calculation 12 3 2" xfId="8814" xr:uid="{00000000-0005-0000-0000-0000E2030000}"/>
    <cellStyle name="Calculation 12 3 3" xfId="22273" xr:uid="{00000000-0005-0000-0000-0000E3030000}"/>
    <cellStyle name="Calculation 12 3 4" xfId="27494" xr:uid="{00000000-0005-0000-0000-0000E4030000}"/>
    <cellStyle name="Calculation 12 3 5" xfId="13359" xr:uid="{00000000-0005-0000-0000-0000E5030000}"/>
    <cellStyle name="Calculation 12 3 6" xfId="37192" xr:uid="{00000000-0005-0000-0000-0000E6030000}"/>
    <cellStyle name="Calculation 12 4" xfId="3087" xr:uid="{00000000-0005-0000-0000-0000E7030000}"/>
    <cellStyle name="Calculation 12 4 2" xfId="8587" xr:uid="{00000000-0005-0000-0000-0000E8030000}"/>
    <cellStyle name="Calculation 12 4 3" xfId="22618" xr:uid="{00000000-0005-0000-0000-0000E9030000}"/>
    <cellStyle name="Calculation 12 4 4" xfId="27830" xr:uid="{00000000-0005-0000-0000-0000EA030000}"/>
    <cellStyle name="Calculation 12 4 5" xfId="32816" xr:uid="{00000000-0005-0000-0000-0000EB030000}"/>
    <cellStyle name="Calculation 12 4 6" xfId="37456" xr:uid="{00000000-0005-0000-0000-0000EC030000}"/>
    <cellStyle name="Calculation 12 5" xfId="3426" xr:uid="{00000000-0005-0000-0000-0000ED030000}"/>
    <cellStyle name="Calculation 12 5 2" xfId="16234" xr:uid="{00000000-0005-0000-0000-0000EE030000}"/>
    <cellStyle name="Calculation 12 5 3" xfId="22953" xr:uid="{00000000-0005-0000-0000-0000EF030000}"/>
    <cellStyle name="Calculation 12 5 4" xfId="28154" xr:uid="{00000000-0005-0000-0000-0000F0030000}"/>
    <cellStyle name="Calculation 12 5 5" xfId="33125" xr:uid="{00000000-0005-0000-0000-0000F1030000}"/>
    <cellStyle name="Calculation 12 5 6" xfId="37711" xr:uid="{00000000-0005-0000-0000-0000F2030000}"/>
    <cellStyle name="Calculation 12 6" xfId="3734" xr:uid="{00000000-0005-0000-0000-0000F3030000}"/>
    <cellStyle name="Calculation 12 6 2" xfId="16542" xr:uid="{00000000-0005-0000-0000-0000F4030000}"/>
    <cellStyle name="Calculation 12 6 3" xfId="23257" xr:uid="{00000000-0005-0000-0000-0000F5030000}"/>
    <cellStyle name="Calculation 12 6 4" xfId="28451" xr:uid="{00000000-0005-0000-0000-0000F6030000}"/>
    <cellStyle name="Calculation 12 6 5" xfId="33409" xr:uid="{00000000-0005-0000-0000-0000F7030000}"/>
    <cellStyle name="Calculation 12 6 6" xfId="37950" xr:uid="{00000000-0005-0000-0000-0000F8030000}"/>
    <cellStyle name="Calculation 12 7" xfId="4028" xr:uid="{00000000-0005-0000-0000-0000F9030000}"/>
    <cellStyle name="Calculation 12 7 2" xfId="16836" xr:uid="{00000000-0005-0000-0000-0000FA030000}"/>
    <cellStyle name="Calculation 12 7 3" xfId="23549" xr:uid="{00000000-0005-0000-0000-0000FB030000}"/>
    <cellStyle name="Calculation 12 7 4" xfId="28734" xr:uid="{00000000-0005-0000-0000-0000FC030000}"/>
    <cellStyle name="Calculation 12 7 5" xfId="33677" xr:uid="{00000000-0005-0000-0000-0000FD030000}"/>
    <cellStyle name="Calculation 12 7 6" xfId="38181" xr:uid="{00000000-0005-0000-0000-0000FE030000}"/>
    <cellStyle name="Calculation 12 8" xfId="4283" xr:uid="{00000000-0005-0000-0000-0000FF030000}"/>
    <cellStyle name="Calculation 12 8 2" xfId="17091" xr:uid="{00000000-0005-0000-0000-000000040000}"/>
    <cellStyle name="Calculation 12 8 3" xfId="23802" xr:uid="{00000000-0005-0000-0000-000001040000}"/>
    <cellStyle name="Calculation 12 8 4" xfId="28984" xr:uid="{00000000-0005-0000-0000-000002040000}"/>
    <cellStyle name="Calculation 12 8 5" xfId="33921" xr:uid="{00000000-0005-0000-0000-000003040000}"/>
    <cellStyle name="Calculation 12 8 6" xfId="38385" xr:uid="{00000000-0005-0000-0000-000004040000}"/>
    <cellStyle name="Calculation 12 9" xfId="4519" xr:uid="{00000000-0005-0000-0000-000005040000}"/>
    <cellStyle name="Calculation 12 9 2" xfId="17327" xr:uid="{00000000-0005-0000-0000-000006040000}"/>
    <cellStyle name="Calculation 12 9 3" xfId="24035" xr:uid="{00000000-0005-0000-0000-000007040000}"/>
    <cellStyle name="Calculation 12 9 4" xfId="29208" xr:uid="{00000000-0005-0000-0000-000008040000}"/>
    <cellStyle name="Calculation 12 9 5" xfId="34123" xr:uid="{00000000-0005-0000-0000-000009040000}"/>
    <cellStyle name="Calculation 12 9 6" xfId="38544" xr:uid="{00000000-0005-0000-0000-00000A040000}"/>
    <cellStyle name="Calculation 13" xfId="1253" xr:uid="{00000000-0005-0000-0000-00000B040000}"/>
    <cellStyle name="Calculation 13 10" xfId="4989" xr:uid="{00000000-0005-0000-0000-00000C040000}"/>
    <cellStyle name="Calculation 13 10 2" xfId="17797" xr:uid="{00000000-0005-0000-0000-00000D040000}"/>
    <cellStyle name="Calculation 13 10 3" xfId="24495" xr:uid="{00000000-0005-0000-0000-00000E040000}"/>
    <cellStyle name="Calculation 13 10 4" xfId="29652" xr:uid="{00000000-0005-0000-0000-00000F040000}"/>
    <cellStyle name="Calculation 13 10 5" xfId="34537" xr:uid="{00000000-0005-0000-0000-000010040000}"/>
    <cellStyle name="Calculation 13 10 6" xfId="38876" xr:uid="{00000000-0005-0000-0000-000011040000}"/>
    <cellStyle name="Calculation 13 11" xfId="8635" xr:uid="{00000000-0005-0000-0000-000012040000}"/>
    <cellStyle name="Calculation 13 12" xfId="14055" xr:uid="{00000000-0005-0000-0000-000013040000}"/>
    <cellStyle name="Calculation 13 13" xfId="23703" xr:uid="{00000000-0005-0000-0000-000014040000}"/>
    <cellStyle name="Calculation 13 14" xfId="18956" xr:uid="{00000000-0005-0000-0000-000015040000}"/>
    <cellStyle name="Calculation 13 15" xfId="27507" xr:uid="{00000000-0005-0000-0000-000016040000}"/>
    <cellStyle name="Calculation 13 2" xfId="2444" xr:uid="{00000000-0005-0000-0000-000017040000}"/>
    <cellStyle name="Calculation 13 2 2" xfId="8924" xr:uid="{00000000-0005-0000-0000-000018040000}"/>
    <cellStyle name="Calculation 13 2 3" xfId="21985" xr:uid="{00000000-0005-0000-0000-000019040000}"/>
    <cellStyle name="Calculation 13 2 4" xfId="18472" xr:uid="{00000000-0005-0000-0000-00001A040000}"/>
    <cellStyle name="Calculation 13 2 5" xfId="31662" xr:uid="{00000000-0005-0000-0000-00001B040000}"/>
    <cellStyle name="Calculation 13 2 6" xfId="18302" xr:uid="{00000000-0005-0000-0000-00001C040000}"/>
    <cellStyle name="Calculation 13 3" xfId="2809" xr:uid="{00000000-0005-0000-0000-00001D040000}"/>
    <cellStyle name="Calculation 13 3 2" xfId="10572" xr:uid="{00000000-0005-0000-0000-00001E040000}"/>
    <cellStyle name="Calculation 13 3 3" xfId="22346" xr:uid="{00000000-0005-0000-0000-00001F040000}"/>
    <cellStyle name="Calculation 13 3 4" xfId="27565" xr:uid="{00000000-0005-0000-0000-000020040000}"/>
    <cellStyle name="Calculation 13 3 5" xfId="32563" xr:uid="{00000000-0005-0000-0000-000021040000}"/>
    <cellStyle name="Calculation 13 3 6" xfId="37249" xr:uid="{00000000-0005-0000-0000-000022040000}"/>
    <cellStyle name="Calculation 13 4" xfId="3158" xr:uid="{00000000-0005-0000-0000-000023040000}"/>
    <cellStyle name="Calculation 13 4 2" xfId="13210" xr:uid="{00000000-0005-0000-0000-000024040000}"/>
    <cellStyle name="Calculation 13 4 3" xfId="22688" xr:uid="{00000000-0005-0000-0000-000025040000}"/>
    <cellStyle name="Calculation 13 4 4" xfId="27900" xr:uid="{00000000-0005-0000-0000-000026040000}"/>
    <cellStyle name="Calculation 13 4 5" xfId="32880" xr:uid="{00000000-0005-0000-0000-000027040000}"/>
    <cellStyle name="Calculation 13 4 6" xfId="37510" xr:uid="{00000000-0005-0000-0000-000028040000}"/>
    <cellStyle name="Calculation 13 5" xfId="3491" xr:uid="{00000000-0005-0000-0000-000029040000}"/>
    <cellStyle name="Calculation 13 5 2" xfId="16299" xr:uid="{00000000-0005-0000-0000-00002A040000}"/>
    <cellStyle name="Calculation 13 5 3" xfId="23016" xr:uid="{00000000-0005-0000-0000-00002B040000}"/>
    <cellStyle name="Calculation 13 5 4" xfId="28218" xr:uid="{00000000-0005-0000-0000-00002C040000}"/>
    <cellStyle name="Calculation 13 5 5" xfId="33184" xr:uid="{00000000-0005-0000-0000-00002D040000}"/>
    <cellStyle name="Calculation 13 5 6" xfId="37763" xr:uid="{00000000-0005-0000-0000-00002E040000}"/>
    <cellStyle name="Calculation 13 6" xfId="3798" xr:uid="{00000000-0005-0000-0000-00002F040000}"/>
    <cellStyle name="Calculation 13 6 2" xfId="16606" xr:uid="{00000000-0005-0000-0000-000030040000}"/>
    <cellStyle name="Calculation 13 6 3" xfId="23320" xr:uid="{00000000-0005-0000-0000-000031040000}"/>
    <cellStyle name="Calculation 13 6 4" xfId="28513" xr:uid="{00000000-0005-0000-0000-000032040000}"/>
    <cellStyle name="Calculation 13 6 5" xfId="33467" xr:uid="{00000000-0005-0000-0000-000033040000}"/>
    <cellStyle name="Calculation 13 6 6" xfId="38002" xr:uid="{00000000-0005-0000-0000-000034040000}"/>
    <cellStyle name="Calculation 13 7" xfId="4082" xr:uid="{00000000-0005-0000-0000-000035040000}"/>
    <cellStyle name="Calculation 13 7 2" xfId="16890" xr:uid="{00000000-0005-0000-0000-000036040000}"/>
    <cellStyle name="Calculation 13 7 3" xfId="23603" xr:uid="{00000000-0005-0000-0000-000037040000}"/>
    <cellStyle name="Calculation 13 7 4" xfId="28788" xr:uid="{00000000-0005-0000-0000-000038040000}"/>
    <cellStyle name="Calculation 13 7 5" xfId="33727" xr:uid="{00000000-0005-0000-0000-000039040000}"/>
    <cellStyle name="Calculation 13 7 6" xfId="38225" xr:uid="{00000000-0005-0000-0000-00003A040000}"/>
    <cellStyle name="Calculation 13 8" xfId="4332" xr:uid="{00000000-0005-0000-0000-00003B040000}"/>
    <cellStyle name="Calculation 13 8 2" xfId="17140" xr:uid="{00000000-0005-0000-0000-00003C040000}"/>
    <cellStyle name="Calculation 13 8 3" xfId="23849" xr:uid="{00000000-0005-0000-0000-00003D040000}"/>
    <cellStyle name="Calculation 13 8 4" xfId="29032" xr:uid="{00000000-0005-0000-0000-00003E040000}"/>
    <cellStyle name="Calculation 13 8 5" xfId="33965" xr:uid="{00000000-0005-0000-0000-00003F040000}"/>
    <cellStyle name="Calculation 13 8 6" xfId="38425" xr:uid="{00000000-0005-0000-0000-000040040000}"/>
    <cellStyle name="Calculation 13 9" xfId="4564" xr:uid="{00000000-0005-0000-0000-000041040000}"/>
    <cellStyle name="Calculation 13 9 2" xfId="17372" xr:uid="{00000000-0005-0000-0000-000042040000}"/>
    <cellStyle name="Calculation 13 9 3" xfId="24079" xr:uid="{00000000-0005-0000-0000-000043040000}"/>
    <cellStyle name="Calculation 13 9 4" xfId="29252" xr:uid="{00000000-0005-0000-0000-000044040000}"/>
    <cellStyle name="Calculation 13 9 5" xfId="34164" xr:uid="{00000000-0005-0000-0000-000045040000}"/>
    <cellStyle name="Calculation 13 9 6" xfId="38580" xr:uid="{00000000-0005-0000-0000-000046040000}"/>
    <cellStyle name="Calculation 14" xfId="1293" xr:uid="{00000000-0005-0000-0000-000047040000}"/>
    <cellStyle name="Calculation 14 10" xfId="5006" xr:uid="{00000000-0005-0000-0000-000048040000}"/>
    <cellStyle name="Calculation 14 10 2" xfId="17814" xr:uid="{00000000-0005-0000-0000-000049040000}"/>
    <cellStyle name="Calculation 14 10 3" xfId="24512" xr:uid="{00000000-0005-0000-0000-00004A040000}"/>
    <cellStyle name="Calculation 14 10 4" xfId="29669" xr:uid="{00000000-0005-0000-0000-00004B040000}"/>
    <cellStyle name="Calculation 14 10 5" xfId="34553" xr:uid="{00000000-0005-0000-0000-00004C040000}"/>
    <cellStyle name="Calculation 14 10 6" xfId="38890" xr:uid="{00000000-0005-0000-0000-00004D040000}"/>
    <cellStyle name="Calculation 14 11" xfId="13255" xr:uid="{00000000-0005-0000-0000-00004E040000}"/>
    <cellStyle name="Calculation 14 12" xfId="9298" xr:uid="{00000000-0005-0000-0000-00004F040000}"/>
    <cellStyle name="Calculation 14 13" xfId="23435" xr:uid="{00000000-0005-0000-0000-000050040000}"/>
    <cellStyle name="Calculation 14 14" xfId="28530" xr:uid="{00000000-0005-0000-0000-000051040000}"/>
    <cellStyle name="Calculation 14 15" xfId="24816" xr:uid="{00000000-0005-0000-0000-000052040000}"/>
    <cellStyle name="Calculation 14 2" xfId="2482" xr:uid="{00000000-0005-0000-0000-000053040000}"/>
    <cellStyle name="Calculation 14 2 2" xfId="11735" xr:uid="{00000000-0005-0000-0000-000054040000}"/>
    <cellStyle name="Calculation 14 2 3" xfId="22023" xr:uid="{00000000-0005-0000-0000-000055040000}"/>
    <cellStyle name="Calculation 14 2 4" xfId="8216" xr:uid="{00000000-0005-0000-0000-000056040000}"/>
    <cellStyle name="Calculation 14 2 5" xfId="24738" xr:uid="{00000000-0005-0000-0000-000057040000}"/>
    <cellStyle name="Calculation 14 2 6" xfId="31293" xr:uid="{00000000-0005-0000-0000-000058040000}"/>
    <cellStyle name="Calculation 14 3" xfId="2846" xr:uid="{00000000-0005-0000-0000-000059040000}"/>
    <cellStyle name="Calculation 14 3 2" xfId="9205" xr:uid="{00000000-0005-0000-0000-00005A040000}"/>
    <cellStyle name="Calculation 14 3 3" xfId="22383" xr:uid="{00000000-0005-0000-0000-00005B040000}"/>
    <cellStyle name="Calculation 14 3 4" xfId="27599" xr:uid="{00000000-0005-0000-0000-00005C040000}"/>
    <cellStyle name="Calculation 14 3 5" xfId="32596" xr:uid="{00000000-0005-0000-0000-00005D040000}"/>
    <cellStyle name="Calculation 14 3 6" xfId="37277" xr:uid="{00000000-0005-0000-0000-00005E040000}"/>
    <cellStyle name="Calculation 14 4" xfId="3194" xr:uid="{00000000-0005-0000-0000-00005F040000}"/>
    <cellStyle name="Calculation 14 4 2" xfId="16002" xr:uid="{00000000-0005-0000-0000-000060040000}"/>
    <cellStyle name="Calculation 14 4 3" xfId="22724" xr:uid="{00000000-0005-0000-0000-000061040000}"/>
    <cellStyle name="Calculation 14 4 4" xfId="27936" xr:uid="{00000000-0005-0000-0000-000062040000}"/>
    <cellStyle name="Calculation 14 4 5" xfId="32911" xr:uid="{00000000-0005-0000-0000-000063040000}"/>
    <cellStyle name="Calculation 14 4 6" xfId="37537" xr:uid="{00000000-0005-0000-0000-000064040000}"/>
    <cellStyle name="Calculation 14 5" xfId="3524" xr:uid="{00000000-0005-0000-0000-000065040000}"/>
    <cellStyle name="Calculation 14 5 2" xfId="16332" xr:uid="{00000000-0005-0000-0000-000066040000}"/>
    <cellStyle name="Calculation 14 5 3" xfId="23049" xr:uid="{00000000-0005-0000-0000-000067040000}"/>
    <cellStyle name="Calculation 14 5 4" xfId="28250" xr:uid="{00000000-0005-0000-0000-000068040000}"/>
    <cellStyle name="Calculation 14 5 5" xfId="33214" xr:uid="{00000000-0005-0000-0000-000069040000}"/>
    <cellStyle name="Calculation 14 5 6" xfId="37788" xr:uid="{00000000-0005-0000-0000-00006A040000}"/>
    <cellStyle name="Calculation 14 6" xfId="3830" xr:uid="{00000000-0005-0000-0000-00006B040000}"/>
    <cellStyle name="Calculation 14 6 2" xfId="16638" xr:uid="{00000000-0005-0000-0000-00006C040000}"/>
    <cellStyle name="Calculation 14 6 3" xfId="23352" xr:uid="{00000000-0005-0000-0000-00006D040000}"/>
    <cellStyle name="Calculation 14 6 4" xfId="28544" xr:uid="{00000000-0005-0000-0000-00006E040000}"/>
    <cellStyle name="Calculation 14 6 5" xfId="33497" xr:uid="{00000000-0005-0000-0000-00006F040000}"/>
    <cellStyle name="Calculation 14 6 6" xfId="38026" xr:uid="{00000000-0005-0000-0000-000070040000}"/>
    <cellStyle name="Calculation 14 7" xfId="4106" xr:uid="{00000000-0005-0000-0000-000071040000}"/>
    <cellStyle name="Calculation 14 7 2" xfId="16914" xr:uid="{00000000-0005-0000-0000-000072040000}"/>
    <cellStyle name="Calculation 14 7 3" xfId="23627" xr:uid="{00000000-0005-0000-0000-000073040000}"/>
    <cellStyle name="Calculation 14 7 4" xfId="28812" xr:uid="{00000000-0005-0000-0000-000074040000}"/>
    <cellStyle name="Calculation 14 7 5" xfId="33751" xr:uid="{00000000-0005-0000-0000-000075040000}"/>
    <cellStyle name="Calculation 14 7 6" xfId="38246" xr:uid="{00000000-0005-0000-0000-000076040000}"/>
    <cellStyle name="Calculation 14 8" xfId="4352" xr:uid="{00000000-0005-0000-0000-000077040000}"/>
    <cellStyle name="Calculation 14 8 2" xfId="17160" xr:uid="{00000000-0005-0000-0000-000078040000}"/>
    <cellStyle name="Calculation 14 8 3" xfId="23869" xr:uid="{00000000-0005-0000-0000-000079040000}"/>
    <cellStyle name="Calculation 14 8 4" xfId="29049" xr:uid="{00000000-0005-0000-0000-00007A040000}"/>
    <cellStyle name="Calculation 14 8 5" xfId="33984" xr:uid="{00000000-0005-0000-0000-00007B040000}"/>
    <cellStyle name="Calculation 14 8 6" xfId="38441" xr:uid="{00000000-0005-0000-0000-00007C040000}"/>
    <cellStyle name="Calculation 14 9" xfId="4581" xr:uid="{00000000-0005-0000-0000-00007D040000}"/>
    <cellStyle name="Calculation 14 9 2" xfId="17389" xr:uid="{00000000-0005-0000-0000-00007E040000}"/>
    <cellStyle name="Calculation 14 9 3" xfId="24096" xr:uid="{00000000-0005-0000-0000-00007F040000}"/>
    <cellStyle name="Calculation 14 9 4" xfId="29269" xr:uid="{00000000-0005-0000-0000-000080040000}"/>
    <cellStyle name="Calculation 14 9 5" xfId="34180" xr:uid="{00000000-0005-0000-0000-000081040000}"/>
    <cellStyle name="Calculation 14 9 6" xfId="38594" xr:uid="{00000000-0005-0000-0000-000082040000}"/>
    <cellStyle name="Calculation 15" xfId="1359" xr:uid="{00000000-0005-0000-0000-000083040000}"/>
    <cellStyle name="Calculation 15 10" xfId="5032" xr:uid="{00000000-0005-0000-0000-000084040000}"/>
    <cellStyle name="Calculation 15 10 2" xfId="17840" xr:uid="{00000000-0005-0000-0000-000085040000}"/>
    <cellStyle name="Calculation 15 10 3" xfId="24538" xr:uid="{00000000-0005-0000-0000-000086040000}"/>
    <cellStyle name="Calculation 15 10 4" xfId="29695" xr:uid="{00000000-0005-0000-0000-000087040000}"/>
    <cellStyle name="Calculation 15 10 5" xfId="34579" xr:uid="{00000000-0005-0000-0000-000088040000}"/>
    <cellStyle name="Calculation 15 10 6" xfId="38912" xr:uid="{00000000-0005-0000-0000-000089040000}"/>
    <cellStyle name="Calculation 15 11" xfId="15519" xr:uid="{00000000-0005-0000-0000-00008A040000}"/>
    <cellStyle name="Calculation 15 12" xfId="20920" xr:uid="{00000000-0005-0000-0000-00008B040000}"/>
    <cellStyle name="Calculation 15 13" xfId="23126" xr:uid="{00000000-0005-0000-0000-00008C040000}"/>
    <cellStyle name="Calculation 15 14" xfId="22507" xr:uid="{00000000-0005-0000-0000-00008D040000}"/>
    <cellStyle name="Calculation 15 15" xfId="26409" xr:uid="{00000000-0005-0000-0000-00008E040000}"/>
    <cellStyle name="Calculation 15 2" xfId="2542" xr:uid="{00000000-0005-0000-0000-00008F040000}"/>
    <cellStyle name="Calculation 15 2 2" xfId="10436" xr:uid="{00000000-0005-0000-0000-000090040000}"/>
    <cellStyle name="Calculation 15 2 3" xfId="22081" xr:uid="{00000000-0005-0000-0000-000091040000}"/>
    <cellStyle name="Calculation 15 2 4" xfId="19140" xr:uid="{00000000-0005-0000-0000-000092040000}"/>
    <cellStyle name="Calculation 15 2 5" xfId="26376" xr:uid="{00000000-0005-0000-0000-000093040000}"/>
    <cellStyle name="Calculation 15 2 6" xfId="26111" xr:uid="{00000000-0005-0000-0000-000094040000}"/>
    <cellStyle name="Calculation 15 3" xfId="2906" xr:uid="{00000000-0005-0000-0000-000095040000}"/>
    <cellStyle name="Calculation 15 3 2" xfId="12123" xr:uid="{00000000-0005-0000-0000-000096040000}"/>
    <cellStyle name="Calculation 15 3 3" xfId="22442" xr:uid="{00000000-0005-0000-0000-000097040000}"/>
    <cellStyle name="Calculation 15 3 4" xfId="27656" xr:uid="{00000000-0005-0000-0000-000098040000}"/>
    <cellStyle name="Calculation 15 3 5" xfId="32654" xr:uid="{00000000-0005-0000-0000-000099040000}"/>
    <cellStyle name="Calculation 15 3 6" xfId="37327" xr:uid="{00000000-0005-0000-0000-00009A040000}"/>
    <cellStyle name="Calculation 15 4" xfId="3249" xr:uid="{00000000-0005-0000-0000-00009B040000}"/>
    <cellStyle name="Calculation 15 4 2" xfId="16057" xr:uid="{00000000-0005-0000-0000-00009C040000}"/>
    <cellStyle name="Calculation 15 4 3" xfId="22779" xr:uid="{00000000-0005-0000-0000-00009D040000}"/>
    <cellStyle name="Calculation 15 4 4" xfId="27988" xr:uid="{00000000-0005-0000-0000-00009E040000}"/>
    <cellStyle name="Calculation 15 4 5" xfId="32961" xr:uid="{00000000-0005-0000-0000-00009F040000}"/>
    <cellStyle name="Calculation 15 4 6" xfId="37583" xr:uid="{00000000-0005-0000-0000-0000A0040000}"/>
    <cellStyle name="Calculation 15 5" xfId="3576" xr:uid="{00000000-0005-0000-0000-0000A1040000}"/>
    <cellStyle name="Calculation 15 5 2" xfId="16384" xr:uid="{00000000-0005-0000-0000-0000A2040000}"/>
    <cellStyle name="Calculation 15 5 3" xfId="23101" xr:uid="{00000000-0005-0000-0000-0000A3040000}"/>
    <cellStyle name="Calculation 15 5 4" xfId="28297" xr:uid="{00000000-0005-0000-0000-0000A4040000}"/>
    <cellStyle name="Calculation 15 5 5" xfId="33264" xr:uid="{00000000-0005-0000-0000-0000A5040000}"/>
    <cellStyle name="Calculation 15 5 6" xfId="37832" xr:uid="{00000000-0005-0000-0000-0000A6040000}"/>
    <cellStyle name="Calculation 15 6" xfId="3874" xr:uid="{00000000-0005-0000-0000-0000A7040000}"/>
    <cellStyle name="Calculation 15 6 2" xfId="16682" xr:uid="{00000000-0005-0000-0000-0000A8040000}"/>
    <cellStyle name="Calculation 15 6 3" xfId="23396" xr:uid="{00000000-0005-0000-0000-0000A9040000}"/>
    <cellStyle name="Calculation 15 6 4" xfId="28587" xr:uid="{00000000-0005-0000-0000-0000AA040000}"/>
    <cellStyle name="Calculation 15 6 5" xfId="33536" xr:uid="{00000000-0005-0000-0000-0000AB040000}"/>
    <cellStyle name="Calculation 15 6 6" xfId="38063" xr:uid="{00000000-0005-0000-0000-0000AC040000}"/>
    <cellStyle name="Calculation 15 7" xfId="4146" xr:uid="{00000000-0005-0000-0000-0000AD040000}"/>
    <cellStyle name="Calculation 15 7 2" xfId="16954" xr:uid="{00000000-0005-0000-0000-0000AE040000}"/>
    <cellStyle name="Calculation 15 7 3" xfId="23667" xr:uid="{00000000-0005-0000-0000-0000AF040000}"/>
    <cellStyle name="Calculation 15 7 4" xfId="28852" xr:uid="{00000000-0005-0000-0000-0000B0040000}"/>
    <cellStyle name="Calculation 15 7 5" xfId="33791" xr:uid="{00000000-0005-0000-0000-0000B1040000}"/>
    <cellStyle name="Calculation 15 7 6" xfId="38279" xr:uid="{00000000-0005-0000-0000-0000B2040000}"/>
    <cellStyle name="Calculation 15 8" xfId="4381" xr:uid="{00000000-0005-0000-0000-0000B3040000}"/>
    <cellStyle name="Calculation 15 8 2" xfId="17189" xr:uid="{00000000-0005-0000-0000-0000B4040000}"/>
    <cellStyle name="Calculation 15 8 3" xfId="23898" xr:uid="{00000000-0005-0000-0000-0000B5040000}"/>
    <cellStyle name="Calculation 15 8 4" xfId="29078" xr:uid="{00000000-0005-0000-0000-0000B6040000}"/>
    <cellStyle name="Calculation 15 8 5" xfId="34011" xr:uid="{00000000-0005-0000-0000-0000B7040000}"/>
    <cellStyle name="Calculation 15 8 6" xfId="38466" xr:uid="{00000000-0005-0000-0000-0000B8040000}"/>
    <cellStyle name="Calculation 15 9" xfId="4607" xr:uid="{00000000-0005-0000-0000-0000B9040000}"/>
    <cellStyle name="Calculation 15 9 2" xfId="17415" xr:uid="{00000000-0005-0000-0000-0000BA040000}"/>
    <cellStyle name="Calculation 15 9 3" xfId="24122" xr:uid="{00000000-0005-0000-0000-0000BB040000}"/>
    <cellStyle name="Calculation 15 9 4" xfId="29294" xr:uid="{00000000-0005-0000-0000-0000BC040000}"/>
    <cellStyle name="Calculation 15 9 5" xfId="34205" xr:uid="{00000000-0005-0000-0000-0000BD040000}"/>
    <cellStyle name="Calculation 15 9 6" xfId="38616" xr:uid="{00000000-0005-0000-0000-0000BE040000}"/>
    <cellStyle name="Calculation 16" xfId="1137" xr:uid="{00000000-0005-0000-0000-0000BF040000}"/>
    <cellStyle name="Calculation 16 2" xfId="9819" xr:uid="{00000000-0005-0000-0000-0000C0040000}"/>
    <cellStyle name="Calculation 16 3" xfId="12677" xr:uid="{00000000-0005-0000-0000-0000C1040000}"/>
    <cellStyle name="Calculation 16 4" xfId="21067" xr:uid="{00000000-0005-0000-0000-0000C2040000}"/>
    <cellStyle name="Calculation 16 5" xfId="21663" xr:uid="{00000000-0005-0000-0000-0000C3040000}"/>
    <cellStyle name="Calculation 16 6" xfId="27823" xr:uid="{00000000-0005-0000-0000-0000C4040000}"/>
    <cellStyle name="Calculation 17" xfId="294" xr:uid="{00000000-0005-0000-0000-0000C5040000}"/>
    <cellStyle name="Calculation 17 2" xfId="11102" xr:uid="{00000000-0005-0000-0000-0000C6040000}"/>
    <cellStyle name="Calculation 17 3" xfId="18767" xr:uid="{00000000-0005-0000-0000-0000C7040000}"/>
    <cellStyle name="Calculation 17 4" xfId="27370" xr:uid="{00000000-0005-0000-0000-0000C8040000}"/>
    <cellStyle name="Calculation 17 5" xfId="31545" xr:uid="{00000000-0005-0000-0000-0000C9040000}"/>
    <cellStyle name="Calculation 17 6" xfId="28728" xr:uid="{00000000-0005-0000-0000-0000CA040000}"/>
    <cellStyle name="Calculation 18" xfId="1082" xr:uid="{00000000-0005-0000-0000-0000CB040000}"/>
    <cellStyle name="Calculation 18 2" xfId="15328" xr:uid="{00000000-0005-0000-0000-0000CC040000}"/>
    <cellStyle name="Calculation 18 3" xfId="13468" xr:uid="{00000000-0005-0000-0000-0000CD040000}"/>
    <cellStyle name="Calculation 18 4" xfId="22286" xr:uid="{00000000-0005-0000-0000-0000CE040000}"/>
    <cellStyle name="Calculation 18 5" xfId="22604" xr:uid="{00000000-0005-0000-0000-0000CF040000}"/>
    <cellStyle name="Calculation 18 6" xfId="31745" xr:uid="{00000000-0005-0000-0000-0000D0040000}"/>
    <cellStyle name="Calculation 19" xfId="1485" xr:uid="{00000000-0005-0000-0000-0000D1040000}"/>
    <cellStyle name="Calculation 19 2" xfId="8500" xr:uid="{00000000-0005-0000-0000-0000D2040000}"/>
    <cellStyle name="Calculation 19 3" xfId="21042" xr:uid="{00000000-0005-0000-0000-0000D3040000}"/>
    <cellStyle name="Calculation 19 4" xfId="10961" xr:uid="{00000000-0005-0000-0000-0000D4040000}"/>
    <cellStyle name="Calculation 19 5" xfId="9124" xr:uid="{00000000-0005-0000-0000-0000D5040000}"/>
    <cellStyle name="Calculation 19 6" xfId="33329" xr:uid="{00000000-0005-0000-0000-0000D6040000}"/>
    <cellStyle name="Calculation 2" xfId="59" xr:uid="{00000000-0005-0000-0000-0000D7040000}"/>
    <cellStyle name="Calculation 2 10" xfId="2545" xr:uid="{00000000-0005-0000-0000-0000D8040000}"/>
    <cellStyle name="Calculation 2 10 2" xfId="10183" xr:uid="{00000000-0005-0000-0000-0000D9040000}"/>
    <cellStyle name="Calculation 2 10 3" xfId="22084" xr:uid="{00000000-0005-0000-0000-0000DA040000}"/>
    <cellStyle name="Calculation 2 10 4" xfId="18159" xr:uid="{00000000-0005-0000-0000-0000DB040000}"/>
    <cellStyle name="Calculation 2 10 5" xfId="27085" xr:uid="{00000000-0005-0000-0000-0000DC040000}"/>
    <cellStyle name="Calculation 2 10 6" xfId="30579" xr:uid="{00000000-0005-0000-0000-0000DD040000}"/>
    <cellStyle name="Calculation 2 11" xfId="1625" xr:uid="{00000000-0005-0000-0000-0000DE040000}"/>
    <cellStyle name="Calculation 2 11 2" xfId="9497" xr:uid="{00000000-0005-0000-0000-0000DF040000}"/>
    <cellStyle name="Calculation 2 11 3" xfId="21178" xr:uid="{00000000-0005-0000-0000-0000E0040000}"/>
    <cellStyle name="Calculation 2 11 4" xfId="24190" xr:uid="{00000000-0005-0000-0000-0000E1040000}"/>
    <cellStyle name="Calculation 2 11 5" xfId="31900" xr:uid="{00000000-0005-0000-0000-0000E2040000}"/>
    <cellStyle name="Calculation 2 11 6" xfId="36546" xr:uid="{00000000-0005-0000-0000-0000E3040000}"/>
    <cellStyle name="Calculation 2 12" xfId="2554" xr:uid="{00000000-0005-0000-0000-0000E4040000}"/>
    <cellStyle name="Calculation 2 12 2" xfId="11172" xr:uid="{00000000-0005-0000-0000-0000E5040000}"/>
    <cellStyle name="Calculation 2 12 3" xfId="22093" xr:uid="{00000000-0005-0000-0000-0000E6040000}"/>
    <cellStyle name="Calculation 2 12 4" xfId="19749" xr:uid="{00000000-0005-0000-0000-0000E7040000}"/>
    <cellStyle name="Calculation 2 12 5" xfId="26005" xr:uid="{00000000-0005-0000-0000-0000E8040000}"/>
    <cellStyle name="Calculation 2 12 6" xfId="30729" xr:uid="{00000000-0005-0000-0000-0000E9040000}"/>
    <cellStyle name="Calculation 2 13" xfId="2862" xr:uid="{00000000-0005-0000-0000-0000EA040000}"/>
    <cellStyle name="Calculation 2 13 2" xfId="9366" xr:uid="{00000000-0005-0000-0000-0000EB040000}"/>
    <cellStyle name="Calculation 2 13 3" xfId="22399" xr:uid="{00000000-0005-0000-0000-0000EC040000}"/>
    <cellStyle name="Calculation 2 13 4" xfId="27614" xr:uid="{00000000-0005-0000-0000-0000ED040000}"/>
    <cellStyle name="Calculation 2 13 5" xfId="32612" xr:uid="{00000000-0005-0000-0000-0000EE040000}"/>
    <cellStyle name="Calculation 2 13 6" xfId="37290" xr:uid="{00000000-0005-0000-0000-0000EF040000}"/>
    <cellStyle name="Calculation 2 14" xfId="3208" xr:uid="{00000000-0005-0000-0000-0000F0040000}"/>
    <cellStyle name="Calculation 2 14 2" xfId="16016" xr:uid="{00000000-0005-0000-0000-0000F1040000}"/>
    <cellStyle name="Calculation 2 14 3" xfId="22738" xr:uid="{00000000-0005-0000-0000-0000F2040000}"/>
    <cellStyle name="Calculation 2 14 4" xfId="27948" xr:uid="{00000000-0005-0000-0000-0000F3040000}"/>
    <cellStyle name="Calculation 2 14 5" xfId="32923" xr:uid="{00000000-0005-0000-0000-0000F4040000}"/>
    <cellStyle name="Calculation 2 14 6" xfId="37548" xr:uid="{00000000-0005-0000-0000-0000F5040000}"/>
    <cellStyle name="Calculation 2 15" xfId="3538" xr:uid="{00000000-0005-0000-0000-0000F6040000}"/>
    <cellStyle name="Calculation 2 15 2" xfId="16346" xr:uid="{00000000-0005-0000-0000-0000F7040000}"/>
    <cellStyle name="Calculation 2 15 3" xfId="23063" xr:uid="{00000000-0005-0000-0000-0000F8040000}"/>
    <cellStyle name="Calculation 2 15 4" xfId="28262" xr:uid="{00000000-0005-0000-0000-0000F9040000}"/>
    <cellStyle name="Calculation 2 15 5" xfId="33228" xr:uid="{00000000-0005-0000-0000-0000FA040000}"/>
    <cellStyle name="Calculation 2 15 6" xfId="37799" xr:uid="{00000000-0005-0000-0000-0000FB040000}"/>
    <cellStyle name="Calculation 2 16" xfId="3916" xr:uid="{00000000-0005-0000-0000-0000FC040000}"/>
    <cellStyle name="Calculation 2 16 2" xfId="16724" xr:uid="{00000000-0005-0000-0000-0000FD040000}"/>
    <cellStyle name="Calculation 2 16 3" xfId="23438" xr:uid="{00000000-0005-0000-0000-0000FE040000}"/>
    <cellStyle name="Calculation 2 16 4" xfId="28627" xr:uid="{00000000-0005-0000-0000-0000FF040000}"/>
    <cellStyle name="Calculation 2 16 5" xfId="33576" xr:uid="{00000000-0005-0000-0000-000000050000}"/>
    <cellStyle name="Calculation 2 16 6" xfId="38098" xr:uid="{00000000-0005-0000-0000-000001050000}"/>
    <cellStyle name="Calculation 2 17" xfId="4665" xr:uid="{00000000-0005-0000-0000-000002050000}"/>
    <cellStyle name="Calculation 2 17 2" xfId="17473" xr:uid="{00000000-0005-0000-0000-000003050000}"/>
    <cellStyle name="Calculation 2 17 3" xfId="24177" xr:uid="{00000000-0005-0000-0000-000004050000}"/>
    <cellStyle name="Calculation 2 17 4" xfId="29342" xr:uid="{00000000-0005-0000-0000-000005050000}"/>
    <cellStyle name="Calculation 2 17 5" xfId="34245" xr:uid="{00000000-0005-0000-0000-000006050000}"/>
    <cellStyle name="Calculation 2 17 6" xfId="38648" xr:uid="{00000000-0005-0000-0000-000007050000}"/>
    <cellStyle name="Calculation 2 18" xfId="7182" xr:uid="{00000000-0005-0000-0000-000008050000}"/>
    <cellStyle name="Calculation 2 18 2" xfId="19947" xr:uid="{00000000-0005-0000-0000-000009050000}"/>
    <cellStyle name="Calculation 2 18 3" xfId="26587" xr:uid="{00000000-0005-0000-0000-00000A050000}"/>
    <cellStyle name="Calculation 2 18 4" xfId="31639" xr:uid="{00000000-0005-0000-0000-00000B050000}"/>
    <cellStyle name="Calculation 2 18 5" xfId="36382" xr:uid="{00000000-0005-0000-0000-00000C050000}"/>
    <cellStyle name="Calculation 2 18 6" xfId="40578" xr:uid="{00000000-0005-0000-0000-00000D050000}"/>
    <cellStyle name="Calculation 2 19" xfId="7191" xr:uid="{00000000-0005-0000-0000-00000E050000}"/>
    <cellStyle name="Calculation 2 19 2" xfId="19956" xr:uid="{00000000-0005-0000-0000-00000F050000}"/>
    <cellStyle name="Calculation 2 19 3" xfId="26596" xr:uid="{00000000-0005-0000-0000-000010050000}"/>
    <cellStyle name="Calculation 2 19 4" xfId="31648" xr:uid="{00000000-0005-0000-0000-000011050000}"/>
    <cellStyle name="Calculation 2 19 5" xfId="36391" xr:uid="{00000000-0005-0000-0000-000012050000}"/>
    <cellStyle name="Calculation 2 19 6" xfId="40585" xr:uid="{00000000-0005-0000-0000-000013050000}"/>
    <cellStyle name="Calculation 2 2" xfId="335" xr:uid="{00000000-0005-0000-0000-000014050000}"/>
    <cellStyle name="Calculation 2 2 10" xfId="4652" xr:uid="{00000000-0005-0000-0000-000015050000}"/>
    <cellStyle name="Calculation 2 2 10 2" xfId="17460" xr:uid="{00000000-0005-0000-0000-000016050000}"/>
    <cellStyle name="Calculation 2 2 10 3" xfId="24164" xr:uid="{00000000-0005-0000-0000-000017050000}"/>
    <cellStyle name="Calculation 2 2 10 4" xfId="29330" xr:uid="{00000000-0005-0000-0000-000018050000}"/>
    <cellStyle name="Calculation 2 2 10 5" xfId="34233" xr:uid="{00000000-0005-0000-0000-000019050000}"/>
    <cellStyle name="Calculation 2 2 10 6" xfId="38637" xr:uid="{00000000-0005-0000-0000-00001A050000}"/>
    <cellStyle name="Calculation 2 2 11" xfId="7393" xr:uid="{00000000-0005-0000-0000-00001B050000}"/>
    <cellStyle name="Calculation 2 2 11 2" xfId="20157" xr:uid="{00000000-0005-0000-0000-00001C050000}"/>
    <cellStyle name="Calculation 2 2 11 3" xfId="26793" xr:uid="{00000000-0005-0000-0000-00001D050000}"/>
    <cellStyle name="Calculation 2 2 11 4" xfId="31833" xr:uid="{00000000-0005-0000-0000-00001E050000}"/>
    <cellStyle name="Calculation 2 2 11 5" xfId="36561" xr:uid="{00000000-0005-0000-0000-00001F050000}"/>
    <cellStyle name="Calculation 2 2 11 6" xfId="40674" xr:uid="{00000000-0005-0000-0000-000020050000}"/>
    <cellStyle name="Calculation 2 2 12" xfId="7536" xr:uid="{00000000-0005-0000-0000-000021050000}"/>
    <cellStyle name="Calculation 2 2 12 2" xfId="20300" xr:uid="{00000000-0005-0000-0000-000022050000}"/>
    <cellStyle name="Calculation 2 2 12 3" xfId="26933" xr:uid="{00000000-0005-0000-0000-000023050000}"/>
    <cellStyle name="Calculation 2 2 12 4" xfId="31971" xr:uid="{00000000-0005-0000-0000-000024050000}"/>
    <cellStyle name="Calculation 2 2 12 5" xfId="36682" xr:uid="{00000000-0005-0000-0000-000025050000}"/>
    <cellStyle name="Calculation 2 2 12 6" xfId="40754" xr:uid="{00000000-0005-0000-0000-000026050000}"/>
    <cellStyle name="Calculation 2 2 13" xfId="10682" xr:uid="{00000000-0005-0000-0000-000027050000}"/>
    <cellStyle name="Calculation 2 2 14" xfId="14380" xr:uid="{00000000-0005-0000-0000-000028050000}"/>
    <cellStyle name="Calculation 2 2 15" xfId="10811" xr:uid="{00000000-0005-0000-0000-000029050000}"/>
    <cellStyle name="Calculation 2 2 16" xfId="25769" xr:uid="{00000000-0005-0000-0000-00002A050000}"/>
    <cellStyle name="Calculation 2 2 17" xfId="25032" xr:uid="{00000000-0005-0000-0000-00002B050000}"/>
    <cellStyle name="Calculation 2 2 18" xfId="35525" xr:uid="{00000000-0005-0000-0000-00002C050000}"/>
    <cellStyle name="Calculation 2 2 2" xfId="1592" xr:uid="{00000000-0005-0000-0000-00002D050000}"/>
    <cellStyle name="Calculation 2 2 2 2" xfId="15387" xr:uid="{00000000-0005-0000-0000-00002E050000}"/>
    <cellStyle name="Calculation 2 2 2 3" xfId="21147" xr:uid="{00000000-0005-0000-0000-00002F050000}"/>
    <cellStyle name="Calculation 2 2 2 4" xfId="21120" xr:uid="{00000000-0005-0000-0000-000030050000}"/>
    <cellStyle name="Calculation 2 2 2 5" xfId="32008" xr:uid="{00000000-0005-0000-0000-000031050000}"/>
    <cellStyle name="Calculation 2 2 2 6" xfId="33585" xr:uid="{00000000-0005-0000-0000-000032050000}"/>
    <cellStyle name="Calculation 2 2 3" xfId="2425" xr:uid="{00000000-0005-0000-0000-000033050000}"/>
    <cellStyle name="Calculation 2 2 3 2" xfId="11831" xr:uid="{00000000-0005-0000-0000-000034050000}"/>
    <cellStyle name="Calculation 2 2 3 3" xfId="21966" xr:uid="{00000000-0005-0000-0000-000035050000}"/>
    <cellStyle name="Calculation 2 2 3 4" xfId="23182" xr:uid="{00000000-0005-0000-0000-000036050000}"/>
    <cellStyle name="Calculation 2 2 3 5" xfId="28444" xr:uid="{00000000-0005-0000-0000-000037050000}"/>
    <cellStyle name="Calculation 2 2 3 6" xfId="28819" xr:uid="{00000000-0005-0000-0000-000038050000}"/>
    <cellStyle name="Calculation 2 2 4" xfId="2946" xr:uid="{00000000-0005-0000-0000-000039050000}"/>
    <cellStyle name="Calculation 2 2 4 2" xfId="11805" xr:uid="{00000000-0005-0000-0000-00003A050000}"/>
    <cellStyle name="Calculation 2 2 4 3" xfId="22482" xr:uid="{00000000-0005-0000-0000-00003B050000}"/>
    <cellStyle name="Calculation 2 2 4 4" xfId="27694" xr:uid="{00000000-0005-0000-0000-00003C050000}"/>
    <cellStyle name="Calculation 2 2 4 5" xfId="32691" xr:uid="{00000000-0005-0000-0000-00003D050000}"/>
    <cellStyle name="Calculation 2 2 4 6" xfId="37360" xr:uid="{00000000-0005-0000-0000-00003E050000}"/>
    <cellStyle name="Calculation 2 2 5" xfId="3287" xr:uid="{00000000-0005-0000-0000-00003F050000}"/>
    <cellStyle name="Calculation 2 2 5 2" xfId="16095" xr:uid="{00000000-0005-0000-0000-000040050000}"/>
    <cellStyle name="Calculation 2 2 5 3" xfId="22817" xr:uid="{00000000-0005-0000-0000-000041050000}"/>
    <cellStyle name="Calculation 2 2 5 4" xfId="28022" xr:uid="{00000000-0005-0000-0000-000042050000}"/>
    <cellStyle name="Calculation 2 2 5 5" xfId="32998" xr:uid="{00000000-0005-0000-0000-000043050000}"/>
    <cellStyle name="Calculation 2 2 5 6" xfId="37614" xr:uid="{00000000-0005-0000-0000-000044050000}"/>
    <cellStyle name="Calculation 2 2 6" xfId="3608" xr:uid="{00000000-0005-0000-0000-000045050000}"/>
    <cellStyle name="Calculation 2 2 6 2" xfId="16416" xr:uid="{00000000-0005-0000-0000-000046050000}"/>
    <cellStyle name="Calculation 2 2 6 3" xfId="23133" xr:uid="{00000000-0005-0000-0000-000047050000}"/>
    <cellStyle name="Calculation 2 2 6 4" xfId="28329" xr:uid="{00000000-0005-0000-0000-000048050000}"/>
    <cellStyle name="Calculation 2 2 6 5" xfId="33296" xr:uid="{00000000-0005-0000-0000-000049050000}"/>
    <cellStyle name="Calculation 2 2 6 6" xfId="37858" xr:uid="{00000000-0005-0000-0000-00004A050000}"/>
    <cellStyle name="Calculation 2 2 7" xfId="3908" xr:uid="{00000000-0005-0000-0000-00004B050000}"/>
    <cellStyle name="Calculation 2 2 7 2" xfId="16716" xr:uid="{00000000-0005-0000-0000-00004C050000}"/>
    <cellStyle name="Calculation 2 2 7 3" xfId="23430" xr:uid="{00000000-0005-0000-0000-00004D050000}"/>
    <cellStyle name="Calculation 2 2 7 4" xfId="28620" xr:uid="{00000000-0005-0000-0000-00004E050000}"/>
    <cellStyle name="Calculation 2 2 7 5" xfId="33570" xr:uid="{00000000-0005-0000-0000-00004F050000}"/>
    <cellStyle name="Calculation 2 2 7 6" xfId="38093" xr:uid="{00000000-0005-0000-0000-000050050000}"/>
    <cellStyle name="Calculation 2 2 8" xfId="4169" xr:uid="{00000000-0005-0000-0000-000051050000}"/>
    <cellStyle name="Calculation 2 2 8 2" xfId="16977" xr:uid="{00000000-0005-0000-0000-000052050000}"/>
    <cellStyle name="Calculation 2 2 8 3" xfId="23690" xr:uid="{00000000-0005-0000-0000-000053050000}"/>
    <cellStyle name="Calculation 2 2 8 4" xfId="28874" xr:uid="{00000000-0005-0000-0000-000054050000}"/>
    <cellStyle name="Calculation 2 2 8 5" xfId="33813" xr:uid="{00000000-0005-0000-0000-000055050000}"/>
    <cellStyle name="Calculation 2 2 8 6" xfId="38298" xr:uid="{00000000-0005-0000-0000-000056050000}"/>
    <cellStyle name="Calculation 2 2 9" xfId="4391" xr:uid="{00000000-0005-0000-0000-000057050000}"/>
    <cellStyle name="Calculation 2 2 9 2" xfId="17199" xr:uid="{00000000-0005-0000-0000-000058050000}"/>
    <cellStyle name="Calculation 2 2 9 3" xfId="23908" xr:uid="{00000000-0005-0000-0000-000059050000}"/>
    <cellStyle name="Calculation 2 2 9 4" xfId="29088" xr:uid="{00000000-0005-0000-0000-00005A050000}"/>
    <cellStyle name="Calculation 2 2 9 5" xfId="34021" xr:uid="{00000000-0005-0000-0000-00005B050000}"/>
    <cellStyle name="Calculation 2 2 9 6" xfId="38476" xr:uid="{00000000-0005-0000-0000-00005C050000}"/>
    <cellStyle name="Calculation 2 20" xfId="9791" xr:uid="{00000000-0005-0000-0000-00005D050000}"/>
    <cellStyle name="Calculation 2 21" xfId="9542" xr:uid="{00000000-0005-0000-0000-00005E050000}"/>
    <cellStyle name="Calculation 2 22" xfId="18758" xr:uid="{00000000-0005-0000-0000-00005F050000}"/>
    <cellStyle name="Calculation 2 23" xfId="18372" xr:uid="{00000000-0005-0000-0000-000060050000}"/>
    <cellStyle name="Calculation 2 24" xfId="30748" xr:uid="{00000000-0005-0000-0000-000061050000}"/>
    <cellStyle name="Calculation 2 25" xfId="28604" xr:uid="{00000000-0005-0000-0000-000062050000}"/>
    <cellStyle name="Calculation 2 26" xfId="41481" xr:uid="{00000000-0005-0000-0000-000063050000}"/>
    <cellStyle name="Calculation 2 27" xfId="41529" xr:uid="{00000000-0005-0000-0000-000064050000}"/>
    <cellStyle name="Calculation 2 28" xfId="41398" xr:uid="{00000000-0005-0000-0000-000065050000}"/>
    <cellStyle name="Calculation 2 29" xfId="41580" xr:uid="{00000000-0005-0000-0000-000066050000}"/>
    <cellStyle name="Calculation 2 3" xfId="811" xr:uid="{00000000-0005-0000-0000-000067050000}"/>
    <cellStyle name="Calculation 2 3 10" xfId="4737" xr:uid="{00000000-0005-0000-0000-000068050000}"/>
    <cellStyle name="Calculation 2 3 10 2" xfId="17545" xr:uid="{00000000-0005-0000-0000-000069050000}"/>
    <cellStyle name="Calculation 2 3 10 3" xfId="24249" xr:uid="{00000000-0005-0000-0000-00006A050000}"/>
    <cellStyle name="Calculation 2 3 10 4" xfId="29412" xr:uid="{00000000-0005-0000-0000-00006B050000}"/>
    <cellStyle name="Calculation 2 3 10 5" xfId="34314" xr:uid="{00000000-0005-0000-0000-00006C050000}"/>
    <cellStyle name="Calculation 2 3 10 6" xfId="38708" xr:uid="{00000000-0005-0000-0000-00006D050000}"/>
    <cellStyle name="Calculation 2 3 11" xfId="8655" xr:uid="{00000000-0005-0000-0000-00006E050000}"/>
    <cellStyle name="Calculation 2 3 12" xfId="10602" xr:uid="{00000000-0005-0000-0000-00006F050000}"/>
    <cellStyle name="Calculation 2 3 13" xfId="19079" xr:uid="{00000000-0005-0000-0000-000070050000}"/>
    <cellStyle name="Calculation 2 3 14" xfId="25802" xr:uid="{00000000-0005-0000-0000-000071050000}"/>
    <cellStyle name="Calculation 2 3 15" xfId="29319" xr:uid="{00000000-0005-0000-0000-000072050000}"/>
    <cellStyle name="Calculation 2 3 2" xfId="2037" xr:uid="{00000000-0005-0000-0000-000073050000}"/>
    <cellStyle name="Calculation 2 3 2 2" xfId="10796" xr:uid="{00000000-0005-0000-0000-000074050000}"/>
    <cellStyle name="Calculation 2 3 2 3" xfId="21582" xr:uid="{00000000-0005-0000-0000-000075050000}"/>
    <cellStyle name="Calculation 2 3 2 4" xfId="24398" xr:uid="{00000000-0005-0000-0000-000076050000}"/>
    <cellStyle name="Calculation 2 3 2 5" xfId="29610" xr:uid="{00000000-0005-0000-0000-000077050000}"/>
    <cellStyle name="Calculation 2 3 2 6" xfId="33890" xr:uid="{00000000-0005-0000-0000-000078050000}"/>
    <cellStyle name="Calculation 2 3 3" xfId="1697" xr:uid="{00000000-0005-0000-0000-000079050000}"/>
    <cellStyle name="Calculation 2 3 3 2" xfId="15397" xr:uid="{00000000-0005-0000-0000-00007A050000}"/>
    <cellStyle name="Calculation 2 3 3 3" xfId="21250" xr:uid="{00000000-0005-0000-0000-00007B050000}"/>
    <cellStyle name="Calculation 2 3 3 4" xfId="21211" xr:uid="{00000000-0005-0000-0000-00007C050000}"/>
    <cellStyle name="Calculation 2 3 3 5" xfId="14750" xr:uid="{00000000-0005-0000-0000-00007D050000}"/>
    <cellStyle name="Calculation 2 3 3 6" xfId="33009" xr:uid="{00000000-0005-0000-0000-00007E050000}"/>
    <cellStyle name="Calculation 2 3 4" xfId="1868" xr:uid="{00000000-0005-0000-0000-00007F050000}"/>
    <cellStyle name="Calculation 2 3 4 2" xfId="15447" xr:uid="{00000000-0005-0000-0000-000080050000}"/>
    <cellStyle name="Calculation 2 3 4 3" xfId="21416" xr:uid="{00000000-0005-0000-0000-000081050000}"/>
    <cellStyle name="Calculation 2 3 4 4" xfId="23177" xr:uid="{00000000-0005-0000-0000-000082050000}"/>
    <cellStyle name="Calculation 2 3 4 5" xfId="28296" xr:uid="{00000000-0005-0000-0000-000083050000}"/>
    <cellStyle name="Calculation 2 3 4 6" xfId="29228" xr:uid="{00000000-0005-0000-0000-000084050000}"/>
    <cellStyle name="Calculation 2 3 5" xfId="2006" xr:uid="{00000000-0005-0000-0000-000085050000}"/>
    <cellStyle name="Calculation 2 3 5 2" xfId="10563" xr:uid="{00000000-0005-0000-0000-000086050000}"/>
    <cellStyle name="Calculation 2 3 5 3" xfId="21551" xr:uid="{00000000-0005-0000-0000-000087050000}"/>
    <cellStyle name="Calculation 2 3 5 4" xfId="27015" xr:uid="{00000000-0005-0000-0000-000088050000}"/>
    <cellStyle name="Calculation 2 3 5 5" xfId="28027" xr:uid="{00000000-0005-0000-0000-000089050000}"/>
    <cellStyle name="Calculation 2 3 5 6" xfId="33679" xr:uid="{00000000-0005-0000-0000-00008A050000}"/>
    <cellStyle name="Calculation 2 3 6" xfId="1483" xr:uid="{00000000-0005-0000-0000-00008B050000}"/>
    <cellStyle name="Calculation 2 3 6 2" xfId="144" xr:uid="{00000000-0005-0000-0000-00008C050000}"/>
    <cellStyle name="Calculation 2 3 6 3" xfId="21040" xr:uid="{00000000-0005-0000-0000-00008D050000}"/>
    <cellStyle name="Calculation 2 3 6 4" xfId="22032" xr:uid="{00000000-0005-0000-0000-00008E050000}"/>
    <cellStyle name="Calculation 2 3 6 5" xfId="23771" xr:uid="{00000000-0005-0000-0000-00008F050000}"/>
    <cellStyle name="Calculation 2 3 6 6" xfId="33978" xr:uid="{00000000-0005-0000-0000-000090050000}"/>
    <cellStyle name="Calculation 2 3 7" xfId="1846" xr:uid="{00000000-0005-0000-0000-000091050000}"/>
    <cellStyle name="Calculation 2 3 7 2" xfId="9324" xr:uid="{00000000-0005-0000-0000-000092050000}"/>
    <cellStyle name="Calculation 2 3 7 3" xfId="21395" xr:uid="{00000000-0005-0000-0000-000093050000}"/>
    <cellStyle name="Calculation 2 3 7 4" xfId="23132" xr:uid="{00000000-0005-0000-0000-000094050000}"/>
    <cellStyle name="Calculation 2 3 7 5" xfId="28850" xr:uid="{00000000-0005-0000-0000-000095050000}"/>
    <cellStyle name="Calculation 2 3 7 6" xfId="24865" xr:uid="{00000000-0005-0000-0000-000096050000}"/>
    <cellStyle name="Calculation 2 3 8" xfId="2418" xr:uid="{00000000-0005-0000-0000-000097050000}"/>
    <cellStyle name="Calculation 2 3 8 2" xfId="11166" xr:uid="{00000000-0005-0000-0000-000098050000}"/>
    <cellStyle name="Calculation 2 3 8 3" xfId="21959" xr:uid="{00000000-0005-0000-0000-000099050000}"/>
    <cellStyle name="Calculation 2 3 8 4" xfId="22265" xr:uid="{00000000-0005-0000-0000-00009A050000}"/>
    <cellStyle name="Calculation 2 3 8 5" xfId="29490" xr:uid="{00000000-0005-0000-0000-00009B050000}"/>
    <cellStyle name="Calculation 2 3 8 6" xfId="32049" xr:uid="{00000000-0005-0000-0000-00009C050000}"/>
    <cellStyle name="Calculation 2 3 9" xfId="2658" xr:uid="{00000000-0005-0000-0000-00009D050000}"/>
    <cellStyle name="Calculation 2 3 9 2" xfId="9486" xr:uid="{00000000-0005-0000-0000-00009E050000}"/>
    <cellStyle name="Calculation 2 3 9 3" xfId="22196" xr:uid="{00000000-0005-0000-0000-00009F050000}"/>
    <cellStyle name="Calculation 2 3 9 4" xfId="14406" xr:uid="{00000000-0005-0000-0000-0000A0050000}"/>
    <cellStyle name="Calculation 2 3 9 5" xfId="20828" xr:uid="{00000000-0005-0000-0000-0000A1050000}"/>
    <cellStyle name="Calculation 2 3 9 6" xfId="31048" xr:uid="{00000000-0005-0000-0000-0000A2050000}"/>
    <cellStyle name="Calculation 2 30" xfId="41362" xr:uid="{00000000-0005-0000-0000-0000A3050000}"/>
    <cellStyle name="Calculation 2 31" xfId="41637" xr:uid="{00000000-0005-0000-0000-0000A4050000}"/>
    <cellStyle name="Calculation 2 32" xfId="41310" xr:uid="{00000000-0005-0000-0000-0000A5050000}"/>
    <cellStyle name="Calculation 2 33" xfId="41590" xr:uid="{00000000-0005-0000-0000-0000A6050000}"/>
    <cellStyle name="Calculation 2 4" xfId="643" xr:uid="{00000000-0005-0000-0000-0000A7050000}"/>
    <cellStyle name="Calculation 2 4 10" xfId="4699" xr:uid="{00000000-0005-0000-0000-0000A8050000}"/>
    <cellStyle name="Calculation 2 4 10 2" xfId="17507" xr:uid="{00000000-0005-0000-0000-0000A9050000}"/>
    <cellStyle name="Calculation 2 4 10 3" xfId="24211" xr:uid="{00000000-0005-0000-0000-0000AA050000}"/>
    <cellStyle name="Calculation 2 4 10 4" xfId="29374" xr:uid="{00000000-0005-0000-0000-0000AB050000}"/>
    <cellStyle name="Calculation 2 4 10 5" xfId="34276" xr:uid="{00000000-0005-0000-0000-0000AC050000}"/>
    <cellStyle name="Calculation 2 4 10 6" xfId="38670" xr:uid="{00000000-0005-0000-0000-0000AD050000}"/>
    <cellStyle name="Calculation 2 4 11" xfId="12232" xr:uid="{00000000-0005-0000-0000-0000AE050000}"/>
    <cellStyle name="Calculation 2 4 12" xfId="8742" xr:uid="{00000000-0005-0000-0000-0000AF050000}"/>
    <cellStyle name="Calculation 2 4 13" xfId="18084" xr:uid="{00000000-0005-0000-0000-0000B0050000}"/>
    <cellStyle name="Calculation 2 4 14" xfId="19773" xr:uid="{00000000-0005-0000-0000-0000B1050000}"/>
    <cellStyle name="Calculation 2 4 15" xfId="35218" xr:uid="{00000000-0005-0000-0000-0000B2050000}"/>
    <cellStyle name="Calculation 2 4 2" xfId="1878" xr:uid="{00000000-0005-0000-0000-0000B3050000}"/>
    <cellStyle name="Calculation 2 4 2 2" xfId="13219" xr:uid="{00000000-0005-0000-0000-0000B4050000}"/>
    <cellStyle name="Calculation 2 4 2 3" xfId="21426" xr:uid="{00000000-0005-0000-0000-0000B5050000}"/>
    <cellStyle name="Calculation 2 4 2 4" xfId="15627" xr:uid="{00000000-0005-0000-0000-0000B6050000}"/>
    <cellStyle name="Calculation 2 4 2 5" xfId="28373" xr:uid="{00000000-0005-0000-0000-0000B7050000}"/>
    <cellStyle name="Calculation 2 4 2 6" xfId="34051" xr:uid="{00000000-0005-0000-0000-0000B8050000}"/>
    <cellStyle name="Calculation 2 4 3" xfId="2504" xr:uid="{00000000-0005-0000-0000-0000B9050000}"/>
    <cellStyle name="Calculation 2 4 3 2" xfId="9506" xr:uid="{00000000-0005-0000-0000-0000BA050000}"/>
    <cellStyle name="Calculation 2 4 3 3" xfId="22044" xr:uid="{00000000-0005-0000-0000-0000BB050000}"/>
    <cellStyle name="Calculation 2 4 3 4" xfId="18446" xr:uid="{00000000-0005-0000-0000-0000BC050000}"/>
    <cellStyle name="Calculation 2 4 3 5" xfId="18164" xr:uid="{00000000-0005-0000-0000-0000BD050000}"/>
    <cellStyle name="Calculation 2 4 3 6" xfId="29999" xr:uid="{00000000-0005-0000-0000-0000BE050000}"/>
    <cellStyle name="Calculation 2 4 4" xfId="2919" xr:uid="{00000000-0005-0000-0000-0000BF050000}"/>
    <cellStyle name="Calculation 2 4 4 2" xfId="8674" xr:uid="{00000000-0005-0000-0000-0000C0050000}"/>
    <cellStyle name="Calculation 2 4 4 3" xfId="22455" xr:uid="{00000000-0005-0000-0000-0000C1050000}"/>
    <cellStyle name="Calculation 2 4 4 4" xfId="27669" xr:uid="{00000000-0005-0000-0000-0000C2050000}"/>
    <cellStyle name="Calculation 2 4 4 5" xfId="32666" xr:uid="{00000000-0005-0000-0000-0000C3050000}"/>
    <cellStyle name="Calculation 2 4 4 6" xfId="37338" xr:uid="{00000000-0005-0000-0000-0000C4050000}"/>
    <cellStyle name="Calculation 2 4 5" xfId="3262" xr:uid="{00000000-0005-0000-0000-0000C5050000}"/>
    <cellStyle name="Calculation 2 4 5 2" xfId="16070" xr:uid="{00000000-0005-0000-0000-0000C6050000}"/>
    <cellStyle name="Calculation 2 4 5 3" xfId="22792" xr:uid="{00000000-0005-0000-0000-0000C7050000}"/>
    <cellStyle name="Calculation 2 4 5 4" xfId="27999" xr:uid="{00000000-0005-0000-0000-0000C8050000}"/>
    <cellStyle name="Calculation 2 4 5 5" xfId="32973" xr:uid="{00000000-0005-0000-0000-0000C9050000}"/>
    <cellStyle name="Calculation 2 4 5 6" xfId="37594" xr:uid="{00000000-0005-0000-0000-0000CA050000}"/>
    <cellStyle name="Calculation 2 4 6" xfId="3590" xr:uid="{00000000-0005-0000-0000-0000CB050000}"/>
    <cellStyle name="Calculation 2 4 6 2" xfId="16398" xr:uid="{00000000-0005-0000-0000-0000CC050000}"/>
    <cellStyle name="Calculation 2 4 6 3" xfId="23115" xr:uid="{00000000-0005-0000-0000-0000CD050000}"/>
    <cellStyle name="Calculation 2 4 6 4" xfId="28311" xr:uid="{00000000-0005-0000-0000-0000CE050000}"/>
    <cellStyle name="Calculation 2 4 6 5" xfId="33278" xr:uid="{00000000-0005-0000-0000-0000CF050000}"/>
    <cellStyle name="Calculation 2 4 6 6" xfId="37843" xr:uid="{00000000-0005-0000-0000-0000D0050000}"/>
    <cellStyle name="Calculation 2 4 7" xfId="3886" xr:uid="{00000000-0005-0000-0000-0000D1050000}"/>
    <cellStyle name="Calculation 2 4 7 2" xfId="16694" xr:uid="{00000000-0005-0000-0000-0000D2050000}"/>
    <cellStyle name="Calculation 2 4 7 3" xfId="23408" xr:uid="{00000000-0005-0000-0000-0000D3050000}"/>
    <cellStyle name="Calculation 2 4 7 4" xfId="28599" xr:uid="{00000000-0005-0000-0000-0000D4050000}"/>
    <cellStyle name="Calculation 2 4 7 5" xfId="33548" xr:uid="{00000000-0005-0000-0000-0000D5050000}"/>
    <cellStyle name="Calculation 2 4 7 6" xfId="38074" xr:uid="{00000000-0005-0000-0000-0000D6050000}"/>
    <cellStyle name="Calculation 2 4 8" xfId="4158" xr:uid="{00000000-0005-0000-0000-0000D7050000}"/>
    <cellStyle name="Calculation 2 4 8 2" xfId="16966" xr:uid="{00000000-0005-0000-0000-0000D8050000}"/>
    <cellStyle name="Calculation 2 4 8 3" xfId="23679" xr:uid="{00000000-0005-0000-0000-0000D9050000}"/>
    <cellStyle name="Calculation 2 4 8 4" xfId="28864" xr:uid="{00000000-0005-0000-0000-0000DA050000}"/>
    <cellStyle name="Calculation 2 4 8 5" xfId="33802" xr:uid="{00000000-0005-0000-0000-0000DB050000}"/>
    <cellStyle name="Calculation 2 4 8 6" xfId="38288" xr:uid="{00000000-0005-0000-0000-0000DC050000}"/>
    <cellStyle name="Calculation 2 4 9" xfId="3345" xr:uid="{00000000-0005-0000-0000-0000DD050000}"/>
    <cellStyle name="Calculation 2 4 9 2" xfId="16153" xr:uid="{00000000-0005-0000-0000-0000DE050000}"/>
    <cellStyle name="Calculation 2 4 9 3" xfId="22873" xr:uid="{00000000-0005-0000-0000-0000DF050000}"/>
    <cellStyle name="Calculation 2 4 9 4" xfId="28075" xr:uid="{00000000-0005-0000-0000-0000E0050000}"/>
    <cellStyle name="Calculation 2 4 9 5" xfId="33046" xr:uid="{00000000-0005-0000-0000-0000E1050000}"/>
    <cellStyle name="Calculation 2 4 9 6" xfId="37648" xr:uid="{00000000-0005-0000-0000-0000E2050000}"/>
    <cellStyle name="Calculation 2 5" xfId="1186" xr:uid="{00000000-0005-0000-0000-0000E3050000}"/>
    <cellStyle name="Calculation 2 5 10" xfId="4957" xr:uid="{00000000-0005-0000-0000-0000E4050000}"/>
    <cellStyle name="Calculation 2 5 10 2" xfId="17765" xr:uid="{00000000-0005-0000-0000-0000E5050000}"/>
    <cellStyle name="Calculation 2 5 10 3" xfId="24463" xr:uid="{00000000-0005-0000-0000-0000E6050000}"/>
    <cellStyle name="Calculation 2 5 10 4" xfId="29621" xr:uid="{00000000-0005-0000-0000-0000E7050000}"/>
    <cellStyle name="Calculation 2 5 10 5" xfId="34509" xr:uid="{00000000-0005-0000-0000-0000E8050000}"/>
    <cellStyle name="Calculation 2 5 10 6" xfId="38850" xr:uid="{00000000-0005-0000-0000-0000E9050000}"/>
    <cellStyle name="Calculation 2 5 11" xfId="10863" xr:uid="{00000000-0005-0000-0000-0000EA050000}"/>
    <cellStyle name="Calculation 2 5 12" xfId="9082" xr:uid="{00000000-0005-0000-0000-0000EB050000}"/>
    <cellStyle name="Calculation 2 5 13" xfId="26702" xr:uid="{00000000-0005-0000-0000-0000EC050000}"/>
    <cellStyle name="Calculation 2 5 14" xfId="23474" xr:uid="{00000000-0005-0000-0000-0000ED050000}"/>
    <cellStyle name="Calculation 2 5 15" xfId="36417" xr:uid="{00000000-0005-0000-0000-0000EE050000}"/>
    <cellStyle name="Calculation 2 5 2" xfId="2383" xr:uid="{00000000-0005-0000-0000-0000EF050000}"/>
    <cellStyle name="Calculation 2 5 2 2" xfId="13416" xr:uid="{00000000-0005-0000-0000-0000F0050000}"/>
    <cellStyle name="Calculation 2 5 2 3" xfId="21925" xr:uid="{00000000-0005-0000-0000-0000F1050000}"/>
    <cellStyle name="Calculation 2 5 2 4" xfId="21263" xr:uid="{00000000-0005-0000-0000-0000F2050000}"/>
    <cellStyle name="Calculation 2 5 2 5" xfId="24468" xr:uid="{00000000-0005-0000-0000-0000F3050000}"/>
    <cellStyle name="Calculation 2 5 2 6" xfId="34494" xr:uid="{00000000-0005-0000-0000-0000F4050000}"/>
    <cellStyle name="Calculation 2 5 3" xfId="2754" xr:uid="{00000000-0005-0000-0000-0000F5050000}"/>
    <cellStyle name="Calculation 2 5 3 2" xfId="10832" xr:uid="{00000000-0005-0000-0000-0000F6050000}"/>
    <cellStyle name="Calculation 2 5 3 3" xfId="22291" xr:uid="{00000000-0005-0000-0000-0000F7050000}"/>
    <cellStyle name="Calculation 2 5 3 4" xfId="27512" xr:uid="{00000000-0005-0000-0000-0000F8050000}"/>
    <cellStyle name="Calculation 2 5 3 5" xfId="32513" xr:uid="{00000000-0005-0000-0000-0000F9050000}"/>
    <cellStyle name="Calculation 2 5 3 6" xfId="37205" xr:uid="{00000000-0005-0000-0000-0000FA050000}"/>
    <cellStyle name="Calculation 2 5 4" xfId="3105" xr:uid="{00000000-0005-0000-0000-0000FB050000}"/>
    <cellStyle name="Calculation 2 5 4 2" xfId="8619" xr:uid="{00000000-0005-0000-0000-0000FC050000}"/>
    <cellStyle name="Calculation 2 5 4 3" xfId="22636" xr:uid="{00000000-0005-0000-0000-0000FD050000}"/>
    <cellStyle name="Calculation 2 5 4 4" xfId="27847" xr:uid="{00000000-0005-0000-0000-0000FE050000}"/>
    <cellStyle name="Calculation 2 5 4 5" xfId="32831" xr:uid="{00000000-0005-0000-0000-0000FF050000}"/>
    <cellStyle name="Calculation 2 5 4 6" xfId="37469" xr:uid="{00000000-0005-0000-0000-000000060000}"/>
    <cellStyle name="Calculation 2 5 5" xfId="3442" xr:uid="{00000000-0005-0000-0000-000001060000}"/>
    <cellStyle name="Calculation 2 5 5 2" xfId="16250" xr:uid="{00000000-0005-0000-0000-000002060000}"/>
    <cellStyle name="Calculation 2 5 5 3" xfId="22968" xr:uid="{00000000-0005-0000-0000-000003060000}"/>
    <cellStyle name="Calculation 2 5 5 4" xfId="28170" xr:uid="{00000000-0005-0000-0000-000004060000}"/>
    <cellStyle name="Calculation 2 5 5 5" xfId="33139" xr:uid="{00000000-0005-0000-0000-000005060000}"/>
    <cellStyle name="Calculation 2 5 5 6" xfId="37723" xr:uid="{00000000-0005-0000-0000-000006060000}"/>
    <cellStyle name="Calculation 2 5 6" xfId="3749" xr:uid="{00000000-0005-0000-0000-000007060000}"/>
    <cellStyle name="Calculation 2 5 6 2" xfId="16557" xr:uid="{00000000-0005-0000-0000-000008060000}"/>
    <cellStyle name="Calculation 2 5 6 3" xfId="23272" xr:uid="{00000000-0005-0000-0000-000009060000}"/>
    <cellStyle name="Calculation 2 5 6 4" xfId="28465" xr:uid="{00000000-0005-0000-0000-00000A060000}"/>
    <cellStyle name="Calculation 2 5 6 5" xfId="33421" xr:uid="{00000000-0005-0000-0000-00000B060000}"/>
    <cellStyle name="Calculation 2 5 6 6" xfId="37961" xr:uid="{00000000-0005-0000-0000-00000C060000}"/>
    <cellStyle name="Calculation 2 5 7" xfId="4041" xr:uid="{00000000-0005-0000-0000-00000D060000}"/>
    <cellStyle name="Calculation 2 5 7 2" xfId="16849" xr:uid="{00000000-0005-0000-0000-00000E060000}"/>
    <cellStyle name="Calculation 2 5 7 3" xfId="23562" xr:uid="{00000000-0005-0000-0000-00000F060000}"/>
    <cellStyle name="Calculation 2 5 7 4" xfId="28747" xr:uid="{00000000-0005-0000-0000-000010060000}"/>
    <cellStyle name="Calculation 2 5 7 5" xfId="33689" xr:uid="{00000000-0005-0000-0000-000011060000}"/>
    <cellStyle name="Calculation 2 5 7 6" xfId="38191" xr:uid="{00000000-0005-0000-0000-000012060000}"/>
    <cellStyle name="Calculation 2 5 8" xfId="4297" xr:uid="{00000000-0005-0000-0000-000013060000}"/>
    <cellStyle name="Calculation 2 5 8 2" xfId="17105" xr:uid="{00000000-0005-0000-0000-000014060000}"/>
    <cellStyle name="Calculation 2 5 8 3" xfId="23815" xr:uid="{00000000-0005-0000-0000-000015060000}"/>
    <cellStyle name="Calculation 2 5 8 4" xfId="28998" xr:uid="{00000000-0005-0000-0000-000016060000}"/>
    <cellStyle name="Calculation 2 5 8 5" xfId="33934" xr:uid="{00000000-0005-0000-0000-000017060000}"/>
    <cellStyle name="Calculation 2 5 8 6" xfId="38396" xr:uid="{00000000-0005-0000-0000-000018060000}"/>
    <cellStyle name="Calculation 2 5 9" xfId="4532" xr:uid="{00000000-0005-0000-0000-000019060000}"/>
    <cellStyle name="Calculation 2 5 9 2" xfId="17340" xr:uid="{00000000-0005-0000-0000-00001A060000}"/>
    <cellStyle name="Calculation 2 5 9 3" xfId="24048" xr:uid="{00000000-0005-0000-0000-00001B060000}"/>
    <cellStyle name="Calculation 2 5 9 4" xfId="29221" xr:uid="{00000000-0005-0000-0000-00001C060000}"/>
    <cellStyle name="Calculation 2 5 9 5" xfId="34134" xr:uid="{00000000-0005-0000-0000-00001D060000}"/>
    <cellStyle name="Calculation 2 5 9 6" xfId="38554" xr:uid="{00000000-0005-0000-0000-00001E060000}"/>
    <cellStyle name="Calculation 2 6" xfId="1017" xr:uid="{00000000-0005-0000-0000-00001F060000}"/>
    <cellStyle name="Calculation 2 6 2" xfId="10111" xr:uid="{00000000-0005-0000-0000-000020060000}"/>
    <cellStyle name="Calculation 2 6 3" xfId="10124" xr:uid="{00000000-0005-0000-0000-000021060000}"/>
    <cellStyle name="Calculation 2 6 4" xfId="21543" xr:uid="{00000000-0005-0000-0000-000022060000}"/>
    <cellStyle name="Calculation 2 6 5" xfId="26357" xr:uid="{00000000-0005-0000-0000-000023060000}"/>
    <cellStyle name="Calculation 2 6 6" xfId="34135" xr:uid="{00000000-0005-0000-0000-000024060000}"/>
    <cellStyle name="Calculation 2 7" xfId="942" xr:uid="{00000000-0005-0000-0000-000025060000}"/>
    <cellStyle name="Calculation 2 7 2" xfId="15329" xr:uid="{00000000-0005-0000-0000-000026060000}"/>
    <cellStyle name="Calculation 2 7 3" xfId="19531" xr:uid="{00000000-0005-0000-0000-000027060000}"/>
    <cellStyle name="Calculation 2 7 4" xfId="24825" xr:uid="{00000000-0005-0000-0000-000028060000}"/>
    <cellStyle name="Calculation 2 7 5" xfId="29309" xr:uid="{00000000-0005-0000-0000-000029060000}"/>
    <cellStyle name="Calculation 2 7 6" xfId="26183" xr:uid="{00000000-0005-0000-0000-00002A060000}"/>
    <cellStyle name="Calculation 2 8" xfId="1305" xr:uid="{00000000-0005-0000-0000-00002B060000}"/>
    <cellStyle name="Calculation 2 8 2" xfId="9418" xr:uid="{00000000-0005-0000-0000-00002C060000}"/>
    <cellStyle name="Calculation 2 8 3" xfId="20867" xr:uid="{00000000-0005-0000-0000-00002D060000}"/>
    <cellStyle name="Calculation 2 8 4" xfId="23249" xr:uid="{00000000-0005-0000-0000-00002E060000}"/>
    <cellStyle name="Calculation 2 8 5" xfId="28029" xr:uid="{00000000-0005-0000-0000-00002F060000}"/>
    <cellStyle name="Calculation 2 8 6" xfId="27731" xr:uid="{00000000-0005-0000-0000-000030060000}"/>
    <cellStyle name="Calculation 2 9" xfId="1751" xr:uid="{00000000-0005-0000-0000-000031060000}"/>
    <cellStyle name="Calculation 2 9 2" xfId="9008" xr:uid="{00000000-0005-0000-0000-000032060000}"/>
    <cellStyle name="Calculation 2 9 3" xfId="21302" xr:uid="{00000000-0005-0000-0000-000033060000}"/>
    <cellStyle name="Calculation 2 9 4" xfId="26836" xr:uid="{00000000-0005-0000-0000-000034060000}"/>
    <cellStyle name="Calculation 2 9 5" xfId="26699" xr:uid="{00000000-0005-0000-0000-000035060000}"/>
    <cellStyle name="Calculation 2 9 6" xfId="36718" xr:uid="{00000000-0005-0000-0000-000036060000}"/>
    <cellStyle name="Calculation 20" xfId="1986" xr:uid="{00000000-0005-0000-0000-000037060000}"/>
    <cellStyle name="Calculation 20 2" xfId="15496" xr:uid="{00000000-0005-0000-0000-000038060000}"/>
    <cellStyle name="Calculation 20 3" xfId="21531" xr:uid="{00000000-0005-0000-0000-000039060000}"/>
    <cellStyle name="Calculation 20 4" xfId="26710" xr:uid="{00000000-0005-0000-0000-00003A060000}"/>
    <cellStyle name="Calculation 20 5" xfId="28639" xr:uid="{00000000-0005-0000-0000-00003B060000}"/>
    <cellStyle name="Calculation 20 6" xfId="26712" xr:uid="{00000000-0005-0000-0000-00003C060000}"/>
    <cellStyle name="Calculation 21" xfId="1984" xr:uid="{00000000-0005-0000-0000-00003D060000}"/>
    <cellStyle name="Calculation 21 2" xfId="9772" xr:uid="{00000000-0005-0000-0000-00003E060000}"/>
    <cellStyle name="Calculation 21 3" xfId="21529" xr:uid="{00000000-0005-0000-0000-00003F060000}"/>
    <cellStyle name="Calculation 21 4" xfId="26864" xr:uid="{00000000-0005-0000-0000-000040060000}"/>
    <cellStyle name="Calculation 21 5" xfId="21372" xr:uid="{00000000-0005-0000-0000-000041060000}"/>
    <cellStyle name="Calculation 21 6" xfId="32645" xr:uid="{00000000-0005-0000-0000-000042060000}"/>
    <cellStyle name="Calculation 22" xfId="2298" xr:uid="{00000000-0005-0000-0000-000043060000}"/>
    <cellStyle name="Calculation 22 2" xfId="15408" xr:uid="{00000000-0005-0000-0000-000044060000}"/>
    <cellStyle name="Calculation 22 3" xfId="21841" xr:uid="{00000000-0005-0000-0000-000045060000}"/>
    <cellStyle name="Calculation 22 4" xfId="21986" xr:uid="{00000000-0005-0000-0000-000046060000}"/>
    <cellStyle name="Calculation 22 5" xfId="18088" xr:uid="{00000000-0005-0000-0000-000047060000}"/>
    <cellStyle name="Calculation 22 6" xfId="31874" xr:uid="{00000000-0005-0000-0000-000048060000}"/>
    <cellStyle name="Calculation 23" xfId="1623" xr:uid="{00000000-0005-0000-0000-000049060000}"/>
    <cellStyle name="Calculation 23 2" xfId="10675" xr:uid="{00000000-0005-0000-0000-00004A060000}"/>
    <cellStyle name="Calculation 23 3" xfId="21176" xr:uid="{00000000-0005-0000-0000-00004B060000}"/>
    <cellStyle name="Calculation 23 4" xfId="26653" xr:uid="{00000000-0005-0000-0000-00004C060000}"/>
    <cellStyle name="Calculation 23 5" xfId="22975" xr:uid="{00000000-0005-0000-0000-00004D060000}"/>
    <cellStyle name="Calculation 23 6" xfId="36627" xr:uid="{00000000-0005-0000-0000-00004E060000}"/>
    <cellStyle name="Calculation 24" xfId="2498" xr:uid="{00000000-0005-0000-0000-00004F060000}"/>
    <cellStyle name="Calculation 24 2" xfId="12835" xr:uid="{00000000-0005-0000-0000-000050060000}"/>
    <cellStyle name="Calculation 24 3" xfId="22038" xr:uid="{00000000-0005-0000-0000-000051060000}"/>
    <cellStyle name="Calculation 24 4" xfId="17443" xr:uid="{00000000-0005-0000-0000-000052060000}"/>
    <cellStyle name="Calculation 24 5" xfId="18816" xr:uid="{00000000-0005-0000-0000-000053060000}"/>
    <cellStyle name="Calculation 24 6" xfId="31680" xr:uid="{00000000-0005-0000-0000-000054060000}"/>
    <cellStyle name="Calculation 25" xfId="2939" xr:uid="{00000000-0005-0000-0000-000055060000}"/>
    <cellStyle name="Calculation 25 2" xfId="10967" xr:uid="{00000000-0005-0000-0000-000056060000}"/>
    <cellStyle name="Calculation 25 3" xfId="22475" xr:uid="{00000000-0005-0000-0000-000057060000}"/>
    <cellStyle name="Calculation 25 4" xfId="27688" xr:uid="{00000000-0005-0000-0000-000058060000}"/>
    <cellStyle name="Calculation 25 5" xfId="32684" xr:uid="{00000000-0005-0000-0000-000059060000}"/>
    <cellStyle name="Calculation 25 6" xfId="37354" xr:uid="{00000000-0005-0000-0000-00005A060000}"/>
    <cellStyle name="Calculation 26" xfId="2845" xr:uid="{00000000-0005-0000-0000-00005B060000}"/>
    <cellStyle name="Calculation 26 2" xfId="9650" xr:uid="{00000000-0005-0000-0000-00005C060000}"/>
    <cellStyle name="Calculation 26 3" xfId="22382" xr:uid="{00000000-0005-0000-0000-00005D060000}"/>
    <cellStyle name="Calculation 26 4" xfId="27598" xr:uid="{00000000-0005-0000-0000-00005E060000}"/>
    <cellStyle name="Calculation 26 5" xfId="32595" xr:uid="{00000000-0005-0000-0000-00005F060000}"/>
    <cellStyle name="Calculation 26 6" xfId="37276" xr:uid="{00000000-0005-0000-0000-000060060000}"/>
    <cellStyle name="Calculation 27" xfId="4618" xr:uid="{00000000-0005-0000-0000-000061060000}"/>
    <cellStyle name="Calculation 27 2" xfId="17426" xr:uid="{00000000-0005-0000-0000-000062060000}"/>
    <cellStyle name="Calculation 27 3" xfId="24132" xr:uid="{00000000-0005-0000-0000-000063060000}"/>
    <cellStyle name="Calculation 27 4" xfId="29304" xr:uid="{00000000-0005-0000-0000-000064060000}"/>
    <cellStyle name="Calculation 27 5" xfId="34214" xr:uid="{00000000-0005-0000-0000-000065060000}"/>
    <cellStyle name="Calculation 27 6" xfId="38625" xr:uid="{00000000-0005-0000-0000-000066060000}"/>
    <cellStyle name="Calculation 28" xfId="4642" xr:uid="{00000000-0005-0000-0000-000067060000}"/>
    <cellStyle name="Calculation 28 2" xfId="17450" xr:uid="{00000000-0005-0000-0000-000068060000}"/>
    <cellStyle name="Calculation 28 3" xfId="24154" xr:uid="{00000000-0005-0000-0000-000069060000}"/>
    <cellStyle name="Calculation 28 4" xfId="29321" xr:uid="{00000000-0005-0000-0000-00006A060000}"/>
    <cellStyle name="Calculation 28 5" xfId="34225" xr:uid="{00000000-0005-0000-0000-00006B060000}"/>
    <cellStyle name="Calculation 28 6" xfId="38630" xr:uid="{00000000-0005-0000-0000-00006C060000}"/>
    <cellStyle name="Calculation 29" xfId="7377" xr:uid="{00000000-0005-0000-0000-00006D060000}"/>
    <cellStyle name="Calculation 29 2" xfId="20141" xr:uid="{00000000-0005-0000-0000-00006E060000}"/>
    <cellStyle name="Calculation 29 3" xfId="26777" xr:uid="{00000000-0005-0000-0000-00006F060000}"/>
    <cellStyle name="Calculation 29 4" xfId="31818" xr:uid="{00000000-0005-0000-0000-000070060000}"/>
    <cellStyle name="Calculation 29 5" xfId="36548" xr:uid="{00000000-0005-0000-0000-000071060000}"/>
    <cellStyle name="Calculation 29 6" xfId="40664" xr:uid="{00000000-0005-0000-0000-000072060000}"/>
    <cellStyle name="Calculation 3" xfId="505" xr:uid="{00000000-0005-0000-0000-000073060000}"/>
    <cellStyle name="Calculation 3 10" xfId="2493" xr:uid="{00000000-0005-0000-0000-000074060000}"/>
    <cellStyle name="Calculation 3 10 2" xfId="8409" xr:uid="{00000000-0005-0000-0000-000075060000}"/>
    <cellStyle name="Calculation 3 10 3" xfId="22034" xr:uid="{00000000-0005-0000-0000-000076060000}"/>
    <cellStyle name="Calculation 3 10 4" xfId="18830" xr:uid="{00000000-0005-0000-0000-000077060000}"/>
    <cellStyle name="Calculation 3 10 5" xfId="17985" xr:uid="{00000000-0005-0000-0000-000078060000}"/>
    <cellStyle name="Calculation 3 10 6" xfId="30875" xr:uid="{00000000-0005-0000-0000-000079060000}"/>
    <cellStyle name="Calculation 3 11" xfId="2909" xr:uid="{00000000-0005-0000-0000-00007A060000}"/>
    <cellStyle name="Calculation 3 11 2" xfId="8554" xr:uid="{00000000-0005-0000-0000-00007B060000}"/>
    <cellStyle name="Calculation 3 11 3" xfId="22445" xr:uid="{00000000-0005-0000-0000-00007C060000}"/>
    <cellStyle name="Calculation 3 11 4" xfId="27659" xr:uid="{00000000-0005-0000-0000-00007D060000}"/>
    <cellStyle name="Calculation 3 11 5" xfId="32657" xr:uid="{00000000-0005-0000-0000-00007E060000}"/>
    <cellStyle name="Calculation 3 11 6" xfId="37329" xr:uid="{00000000-0005-0000-0000-00007F060000}"/>
    <cellStyle name="Calculation 3 12" xfId="3252" xr:uid="{00000000-0005-0000-0000-000080060000}"/>
    <cellStyle name="Calculation 3 12 2" xfId="16060" xr:uid="{00000000-0005-0000-0000-000081060000}"/>
    <cellStyle name="Calculation 3 12 3" xfId="22782" xr:uid="{00000000-0005-0000-0000-000082060000}"/>
    <cellStyle name="Calculation 3 12 4" xfId="27990" xr:uid="{00000000-0005-0000-0000-000083060000}"/>
    <cellStyle name="Calculation 3 12 5" xfId="32964" xr:uid="{00000000-0005-0000-0000-000084060000}"/>
    <cellStyle name="Calculation 3 12 6" xfId="37585" xr:uid="{00000000-0005-0000-0000-000085060000}"/>
    <cellStyle name="Calculation 3 13" xfId="3579" xr:uid="{00000000-0005-0000-0000-000086060000}"/>
    <cellStyle name="Calculation 3 13 2" xfId="16387" xr:uid="{00000000-0005-0000-0000-000087060000}"/>
    <cellStyle name="Calculation 3 13 3" xfId="23104" xr:uid="{00000000-0005-0000-0000-000088060000}"/>
    <cellStyle name="Calculation 3 13 4" xfId="28300" xr:uid="{00000000-0005-0000-0000-000089060000}"/>
    <cellStyle name="Calculation 3 13 5" xfId="33267" xr:uid="{00000000-0005-0000-0000-00008A060000}"/>
    <cellStyle name="Calculation 3 13 6" xfId="37834" xr:uid="{00000000-0005-0000-0000-00008B060000}"/>
    <cellStyle name="Calculation 3 14" xfId="3876" xr:uid="{00000000-0005-0000-0000-00008C060000}"/>
    <cellStyle name="Calculation 3 14 2" xfId="16684" xr:uid="{00000000-0005-0000-0000-00008D060000}"/>
    <cellStyle name="Calculation 3 14 3" xfId="23398" xr:uid="{00000000-0005-0000-0000-00008E060000}"/>
    <cellStyle name="Calculation 3 14 4" xfId="28589" xr:uid="{00000000-0005-0000-0000-00008F060000}"/>
    <cellStyle name="Calculation 3 14 5" xfId="33538" xr:uid="{00000000-0005-0000-0000-000090060000}"/>
    <cellStyle name="Calculation 3 14 6" xfId="38065" xr:uid="{00000000-0005-0000-0000-000091060000}"/>
    <cellStyle name="Calculation 3 15" xfId="4148" xr:uid="{00000000-0005-0000-0000-000092060000}"/>
    <cellStyle name="Calculation 3 15 2" xfId="16956" xr:uid="{00000000-0005-0000-0000-000093060000}"/>
    <cellStyle name="Calculation 3 15 3" xfId="23669" xr:uid="{00000000-0005-0000-0000-000094060000}"/>
    <cellStyle name="Calculation 3 15 4" xfId="28854" xr:uid="{00000000-0005-0000-0000-000095060000}"/>
    <cellStyle name="Calculation 3 15 5" xfId="33793" xr:uid="{00000000-0005-0000-0000-000096060000}"/>
    <cellStyle name="Calculation 3 15 6" xfId="38281" xr:uid="{00000000-0005-0000-0000-000097060000}"/>
    <cellStyle name="Calculation 3 16" xfId="3296" xr:uid="{00000000-0005-0000-0000-000098060000}"/>
    <cellStyle name="Calculation 3 16 2" xfId="16104" xr:uid="{00000000-0005-0000-0000-000099060000}"/>
    <cellStyle name="Calculation 3 16 3" xfId="22826" xr:uid="{00000000-0005-0000-0000-00009A060000}"/>
    <cellStyle name="Calculation 3 16 4" xfId="28031" xr:uid="{00000000-0005-0000-0000-00009B060000}"/>
    <cellStyle name="Calculation 3 16 5" xfId="33006" xr:uid="{00000000-0005-0000-0000-00009C060000}"/>
    <cellStyle name="Calculation 3 16 6" xfId="37619" xr:uid="{00000000-0005-0000-0000-00009D060000}"/>
    <cellStyle name="Calculation 3 17" xfId="4666" xr:uid="{00000000-0005-0000-0000-00009E060000}"/>
    <cellStyle name="Calculation 3 17 2" xfId="17474" xr:uid="{00000000-0005-0000-0000-00009F060000}"/>
    <cellStyle name="Calculation 3 17 3" xfId="24178" xr:uid="{00000000-0005-0000-0000-0000A0060000}"/>
    <cellStyle name="Calculation 3 17 4" xfId="29343" xr:uid="{00000000-0005-0000-0000-0000A1060000}"/>
    <cellStyle name="Calculation 3 17 5" xfId="34246" xr:uid="{00000000-0005-0000-0000-0000A2060000}"/>
    <cellStyle name="Calculation 3 17 6" xfId="38649" xr:uid="{00000000-0005-0000-0000-0000A3060000}"/>
    <cellStyle name="Calculation 3 18" xfId="7200" xr:uid="{00000000-0005-0000-0000-0000A4060000}"/>
    <cellStyle name="Calculation 3 18 2" xfId="19965" xr:uid="{00000000-0005-0000-0000-0000A5060000}"/>
    <cellStyle name="Calculation 3 18 3" xfId="26605" xr:uid="{00000000-0005-0000-0000-0000A6060000}"/>
    <cellStyle name="Calculation 3 18 4" xfId="31655" xr:uid="{00000000-0005-0000-0000-0000A7060000}"/>
    <cellStyle name="Calculation 3 18 5" xfId="36398" xr:uid="{00000000-0005-0000-0000-0000A8060000}"/>
    <cellStyle name="Calculation 3 18 6" xfId="40586" xr:uid="{00000000-0005-0000-0000-0000A9060000}"/>
    <cellStyle name="Calculation 3 19" xfId="7366" xr:uid="{00000000-0005-0000-0000-0000AA060000}"/>
    <cellStyle name="Calculation 3 19 2" xfId="20130" xr:uid="{00000000-0005-0000-0000-0000AB060000}"/>
    <cellStyle name="Calculation 3 19 3" xfId="26767" xr:uid="{00000000-0005-0000-0000-0000AC060000}"/>
    <cellStyle name="Calculation 3 19 4" xfId="31808" xr:uid="{00000000-0005-0000-0000-0000AD060000}"/>
    <cellStyle name="Calculation 3 19 5" xfId="36539" xr:uid="{00000000-0005-0000-0000-0000AE060000}"/>
    <cellStyle name="Calculation 3 19 6" xfId="40657" xr:uid="{00000000-0005-0000-0000-0000AF060000}"/>
    <cellStyle name="Calculation 3 2" xfId="830" xr:uid="{00000000-0005-0000-0000-0000B0060000}"/>
    <cellStyle name="Calculation 3 2 10" xfId="4745" xr:uid="{00000000-0005-0000-0000-0000B1060000}"/>
    <cellStyle name="Calculation 3 2 10 2" xfId="17553" xr:uid="{00000000-0005-0000-0000-0000B2060000}"/>
    <cellStyle name="Calculation 3 2 10 3" xfId="24257" xr:uid="{00000000-0005-0000-0000-0000B3060000}"/>
    <cellStyle name="Calculation 3 2 10 4" xfId="29420" xr:uid="{00000000-0005-0000-0000-0000B4060000}"/>
    <cellStyle name="Calculation 3 2 10 5" xfId="34321" xr:uid="{00000000-0005-0000-0000-0000B5060000}"/>
    <cellStyle name="Calculation 3 2 10 6" xfId="38712" xr:uid="{00000000-0005-0000-0000-0000B6060000}"/>
    <cellStyle name="Calculation 3 2 11" xfId="7399" xr:uid="{00000000-0005-0000-0000-0000B7060000}"/>
    <cellStyle name="Calculation 3 2 11 2" xfId="20163" xr:uid="{00000000-0005-0000-0000-0000B8060000}"/>
    <cellStyle name="Calculation 3 2 11 3" xfId="26799" xr:uid="{00000000-0005-0000-0000-0000B9060000}"/>
    <cellStyle name="Calculation 3 2 11 4" xfId="31839" xr:uid="{00000000-0005-0000-0000-0000BA060000}"/>
    <cellStyle name="Calculation 3 2 11 5" xfId="36567" xr:uid="{00000000-0005-0000-0000-0000BB060000}"/>
    <cellStyle name="Calculation 3 2 11 6" xfId="40679" xr:uid="{00000000-0005-0000-0000-0000BC060000}"/>
    <cellStyle name="Calculation 3 2 12" xfId="7542" xr:uid="{00000000-0005-0000-0000-0000BD060000}"/>
    <cellStyle name="Calculation 3 2 12 2" xfId="20306" xr:uid="{00000000-0005-0000-0000-0000BE060000}"/>
    <cellStyle name="Calculation 3 2 12 3" xfId="26939" xr:uid="{00000000-0005-0000-0000-0000BF060000}"/>
    <cellStyle name="Calculation 3 2 12 4" xfId="31977" xr:uid="{00000000-0005-0000-0000-0000C0060000}"/>
    <cellStyle name="Calculation 3 2 12 5" xfId="36688" xr:uid="{00000000-0005-0000-0000-0000C1060000}"/>
    <cellStyle name="Calculation 3 2 12 6" xfId="40759" xr:uid="{00000000-0005-0000-0000-0000C2060000}"/>
    <cellStyle name="Calculation 3 2 13" xfId="10316" xr:uid="{00000000-0005-0000-0000-0000C3060000}"/>
    <cellStyle name="Calculation 3 2 14" xfId="9696" xr:uid="{00000000-0005-0000-0000-0000C4060000}"/>
    <cellStyle name="Calculation 3 2 15" xfId="8710" xr:uid="{00000000-0005-0000-0000-0000C5060000}"/>
    <cellStyle name="Calculation 3 2 16" xfId="18564" xr:uid="{00000000-0005-0000-0000-0000C6060000}"/>
    <cellStyle name="Calculation 3 2 17" xfId="24764" xr:uid="{00000000-0005-0000-0000-0000C7060000}"/>
    <cellStyle name="Calculation 3 2 18" xfId="35517" xr:uid="{00000000-0005-0000-0000-0000C8060000}"/>
    <cellStyle name="Calculation 3 2 2" xfId="2054" xr:uid="{00000000-0005-0000-0000-0000C9060000}"/>
    <cellStyle name="Calculation 3 2 2 2" xfId="13322" xr:uid="{00000000-0005-0000-0000-0000CA060000}"/>
    <cellStyle name="Calculation 3 2 2 3" xfId="21599" xr:uid="{00000000-0005-0000-0000-0000CB060000}"/>
    <cellStyle name="Calculation 3 2 2 4" xfId="23223" xr:uid="{00000000-0005-0000-0000-0000CC060000}"/>
    <cellStyle name="Calculation 3 2 2 5" xfId="27903" xr:uid="{00000000-0005-0000-0000-0000CD060000}"/>
    <cellStyle name="Calculation 3 2 2 6" xfId="33200" xr:uid="{00000000-0005-0000-0000-0000CE060000}"/>
    <cellStyle name="Calculation 3 2 3" xfId="1680" xr:uid="{00000000-0005-0000-0000-0000CF060000}"/>
    <cellStyle name="Calculation 3 2 3 2" xfId="8495" xr:uid="{00000000-0005-0000-0000-0000D0060000}"/>
    <cellStyle name="Calculation 3 2 3 3" xfId="21233" xr:uid="{00000000-0005-0000-0000-0000D1060000}"/>
    <cellStyle name="Calculation 3 2 3 4" xfId="10619" xr:uid="{00000000-0005-0000-0000-0000D2060000}"/>
    <cellStyle name="Calculation 3 2 3 5" xfId="29143" xr:uid="{00000000-0005-0000-0000-0000D3060000}"/>
    <cellStyle name="Calculation 3 2 3 6" xfId="18074" xr:uid="{00000000-0005-0000-0000-0000D4060000}"/>
    <cellStyle name="Calculation 3 2 4" xfId="1427" xr:uid="{00000000-0005-0000-0000-0000D5060000}"/>
    <cellStyle name="Calculation 3 2 4 2" xfId="15301" xr:uid="{00000000-0005-0000-0000-0000D6060000}"/>
    <cellStyle name="Calculation 3 2 4 3" xfId="20985" xr:uid="{00000000-0005-0000-0000-0000D7060000}"/>
    <cellStyle name="Calculation 3 2 4 4" xfId="22147" xr:uid="{00000000-0005-0000-0000-0000D8060000}"/>
    <cellStyle name="Calculation 3 2 4 5" xfId="31669" xr:uid="{00000000-0005-0000-0000-0000D9060000}"/>
    <cellStyle name="Calculation 3 2 4 6" xfId="29134" xr:uid="{00000000-0005-0000-0000-0000DA060000}"/>
    <cellStyle name="Calculation 3 2 5" xfId="2022" xr:uid="{00000000-0005-0000-0000-0000DB060000}"/>
    <cellStyle name="Calculation 3 2 5 2" xfId="9146" xr:uid="{00000000-0005-0000-0000-0000DC060000}"/>
    <cellStyle name="Calculation 3 2 5 3" xfId="21567" xr:uid="{00000000-0005-0000-0000-0000DD060000}"/>
    <cellStyle name="Calculation 3 2 5 4" xfId="23259" xr:uid="{00000000-0005-0000-0000-0000DE060000}"/>
    <cellStyle name="Calculation 3 2 5 5" xfId="28858" xr:uid="{00000000-0005-0000-0000-0000DF060000}"/>
    <cellStyle name="Calculation 3 2 5 6" xfId="34445" xr:uid="{00000000-0005-0000-0000-0000E0060000}"/>
    <cellStyle name="Calculation 3 2 6" xfId="1708" xr:uid="{00000000-0005-0000-0000-0000E1060000}"/>
    <cellStyle name="Calculation 3 2 6 2" xfId="9569" xr:uid="{00000000-0005-0000-0000-0000E2060000}"/>
    <cellStyle name="Calculation 3 2 6 3" xfId="21261" xr:uid="{00000000-0005-0000-0000-0000E3060000}"/>
    <cellStyle name="Calculation 3 2 6 4" xfId="23950" xr:uid="{00000000-0005-0000-0000-0000E4060000}"/>
    <cellStyle name="Calculation 3 2 6 5" xfId="20998" xr:uid="{00000000-0005-0000-0000-0000E5060000}"/>
    <cellStyle name="Calculation 3 2 6 6" xfId="34405" xr:uid="{00000000-0005-0000-0000-0000E6060000}"/>
    <cellStyle name="Calculation 3 2 7" xfId="1860" xr:uid="{00000000-0005-0000-0000-0000E7060000}"/>
    <cellStyle name="Calculation 3 2 7 2" xfId="10539" xr:uid="{00000000-0005-0000-0000-0000E8060000}"/>
    <cellStyle name="Calculation 3 2 7 3" xfId="21408" xr:uid="{00000000-0005-0000-0000-0000E9060000}"/>
    <cellStyle name="Calculation 3 2 7 4" xfId="22440" xr:uid="{00000000-0005-0000-0000-0000EA060000}"/>
    <cellStyle name="Calculation 3 2 7 5" xfId="21763" xr:uid="{00000000-0005-0000-0000-0000EB060000}"/>
    <cellStyle name="Calculation 3 2 7 6" xfId="36573" xr:uid="{00000000-0005-0000-0000-0000EC060000}"/>
    <cellStyle name="Calculation 3 2 8" xfId="2415" xr:uid="{00000000-0005-0000-0000-0000ED060000}"/>
    <cellStyle name="Calculation 3 2 8 2" xfId="15316" xr:uid="{00000000-0005-0000-0000-0000EE060000}"/>
    <cellStyle name="Calculation 3 2 8 3" xfId="21956" xr:uid="{00000000-0005-0000-0000-0000EF060000}"/>
    <cellStyle name="Calculation 3 2 8 4" xfId="23250" xr:uid="{00000000-0005-0000-0000-0000F0060000}"/>
    <cellStyle name="Calculation 3 2 8 5" xfId="26679" xr:uid="{00000000-0005-0000-0000-0000F1060000}"/>
    <cellStyle name="Calculation 3 2 8 6" xfId="36748" xr:uid="{00000000-0005-0000-0000-0000F2060000}"/>
    <cellStyle name="Calculation 3 2 9" xfId="3966" xr:uid="{00000000-0005-0000-0000-0000F3060000}"/>
    <cellStyle name="Calculation 3 2 9 2" xfId="16774" xr:uid="{00000000-0005-0000-0000-0000F4060000}"/>
    <cellStyle name="Calculation 3 2 9 3" xfId="23487" xr:uid="{00000000-0005-0000-0000-0000F5060000}"/>
    <cellStyle name="Calculation 3 2 9 4" xfId="28673" xr:uid="{00000000-0005-0000-0000-0000F6060000}"/>
    <cellStyle name="Calculation 3 2 9 5" xfId="33621" xr:uid="{00000000-0005-0000-0000-0000F7060000}"/>
    <cellStyle name="Calculation 3 2 9 6" xfId="38129" xr:uid="{00000000-0005-0000-0000-0000F8060000}"/>
    <cellStyle name="Calculation 3 20" xfId="11111" xr:uid="{00000000-0005-0000-0000-0000F9060000}"/>
    <cellStyle name="Calculation 3 21" xfId="8819" xr:uid="{00000000-0005-0000-0000-0000FA060000}"/>
    <cellStyle name="Calculation 3 22" xfId="18988" xr:uid="{00000000-0005-0000-0000-0000FB060000}"/>
    <cellStyle name="Calculation 3 23" xfId="18517" xr:uid="{00000000-0005-0000-0000-0000FC060000}"/>
    <cellStyle name="Calculation 3 24" xfId="29943" xr:uid="{00000000-0005-0000-0000-0000FD060000}"/>
    <cellStyle name="Calculation 3 25" xfId="31478" xr:uid="{00000000-0005-0000-0000-0000FE060000}"/>
    <cellStyle name="Calculation 3 26" xfId="41482" xr:uid="{00000000-0005-0000-0000-0000FF060000}"/>
    <cellStyle name="Calculation 3 27" xfId="41528" xr:uid="{00000000-0005-0000-0000-000000070000}"/>
    <cellStyle name="Calculation 3 28" xfId="41399" xr:uid="{00000000-0005-0000-0000-000001070000}"/>
    <cellStyle name="Calculation 3 29" xfId="41579" xr:uid="{00000000-0005-0000-0000-000002070000}"/>
    <cellStyle name="Calculation 3 3" xfId="1125" xr:uid="{00000000-0005-0000-0000-000003070000}"/>
    <cellStyle name="Calculation 3 3 10" xfId="4921" xr:uid="{00000000-0005-0000-0000-000004070000}"/>
    <cellStyle name="Calculation 3 3 10 2" xfId="17729" xr:uid="{00000000-0005-0000-0000-000005070000}"/>
    <cellStyle name="Calculation 3 3 10 3" xfId="24427" xr:uid="{00000000-0005-0000-0000-000006070000}"/>
    <cellStyle name="Calculation 3 3 10 4" xfId="29585" xr:uid="{00000000-0005-0000-0000-000007070000}"/>
    <cellStyle name="Calculation 3 3 10 5" xfId="34474" xr:uid="{00000000-0005-0000-0000-000008070000}"/>
    <cellStyle name="Calculation 3 3 10 6" xfId="38824" xr:uid="{00000000-0005-0000-0000-000009070000}"/>
    <cellStyle name="Calculation 3 3 11" xfId="8904" xr:uid="{00000000-0005-0000-0000-00000A070000}"/>
    <cellStyle name="Calculation 3 3 12" xfId="14414" xr:uid="{00000000-0005-0000-0000-00000B070000}"/>
    <cellStyle name="Calculation 3 3 13" xfId="22541" xr:uid="{00000000-0005-0000-0000-00000C070000}"/>
    <cellStyle name="Calculation 3 3 14" xfId="21786" xr:uid="{00000000-0005-0000-0000-00000D070000}"/>
    <cellStyle name="Calculation 3 3 15" xfId="25870" xr:uid="{00000000-0005-0000-0000-00000E070000}"/>
    <cellStyle name="Calculation 3 3 2" xfId="2326" xr:uid="{00000000-0005-0000-0000-00000F070000}"/>
    <cellStyle name="Calculation 3 3 2 2" xfId="9924" xr:uid="{00000000-0005-0000-0000-000010070000}"/>
    <cellStyle name="Calculation 3 3 2 3" xfId="21868" xr:uid="{00000000-0005-0000-0000-000011070000}"/>
    <cellStyle name="Calculation 3 3 2 4" xfId="23539" xr:uid="{00000000-0005-0000-0000-000012070000}"/>
    <cellStyle name="Calculation 3 3 2 5" xfId="28824" xr:uid="{00000000-0005-0000-0000-000013070000}"/>
    <cellStyle name="Calculation 3 3 2 6" xfId="26692" xr:uid="{00000000-0005-0000-0000-000014070000}"/>
    <cellStyle name="Calculation 3 3 3" xfId="2696" xr:uid="{00000000-0005-0000-0000-000015070000}"/>
    <cellStyle name="Calculation 3 3 3 2" xfId="10747" xr:uid="{00000000-0005-0000-0000-000016070000}"/>
    <cellStyle name="Calculation 3 3 3 3" xfId="22234" xr:uid="{00000000-0005-0000-0000-000017070000}"/>
    <cellStyle name="Calculation 3 3 3 4" xfId="15724" xr:uid="{00000000-0005-0000-0000-000018070000}"/>
    <cellStyle name="Calculation 3 3 3 5" xfId="24755" xr:uid="{00000000-0005-0000-0000-000019070000}"/>
    <cellStyle name="Calculation 3 3 3 6" xfId="32331" xr:uid="{00000000-0005-0000-0000-00001A070000}"/>
    <cellStyle name="Calculation 3 3 4" xfId="3049" xr:uid="{00000000-0005-0000-0000-00001B070000}"/>
    <cellStyle name="Calculation 3 3 4 2" xfId="12292" xr:uid="{00000000-0005-0000-0000-00001C070000}"/>
    <cellStyle name="Calculation 3 3 4 3" xfId="22582" xr:uid="{00000000-0005-0000-0000-00001D070000}"/>
    <cellStyle name="Calculation 3 3 4 4" xfId="27793" xr:uid="{00000000-0005-0000-0000-00001E070000}"/>
    <cellStyle name="Calculation 3 3 4 5" xfId="32779" xr:uid="{00000000-0005-0000-0000-00001F070000}"/>
    <cellStyle name="Calculation 3 3 4 6" xfId="37430" xr:uid="{00000000-0005-0000-0000-000020070000}"/>
    <cellStyle name="Calculation 3 3 5" xfId="3389" xr:uid="{00000000-0005-0000-0000-000021070000}"/>
    <cellStyle name="Calculation 3 3 5 2" xfId="16197" xr:uid="{00000000-0005-0000-0000-000022070000}"/>
    <cellStyle name="Calculation 3 3 5 3" xfId="22916" xr:uid="{00000000-0005-0000-0000-000023070000}"/>
    <cellStyle name="Calculation 3 3 5 4" xfId="28119" xr:uid="{00000000-0005-0000-0000-000024070000}"/>
    <cellStyle name="Calculation 3 3 5 5" xfId="33088" xr:uid="{00000000-0005-0000-0000-000025070000}"/>
    <cellStyle name="Calculation 3 3 5 6" xfId="37685" xr:uid="{00000000-0005-0000-0000-000026070000}"/>
    <cellStyle name="Calculation 3 3 6" xfId="3701" xr:uid="{00000000-0005-0000-0000-000027070000}"/>
    <cellStyle name="Calculation 3 3 6 2" xfId="16509" xr:uid="{00000000-0005-0000-0000-000028070000}"/>
    <cellStyle name="Calculation 3 3 6 3" xfId="23224" xr:uid="{00000000-0005-0000-0000-000029070000}"/>
    <cellStyle name="Calculation 3 3 6 4" xfId="28419" xr:uid="{00000000-0005-0000-0000-00002A070000}"/>
    <cellStyle name="Calculation 3 3 6 5" xfId="33378" xr:uid="{00000000-0005-0000-0000-00002B070000}"/>
    <cellStyle name="Calculation 3 3 6 6" xfId="37925" xr:uid="{00000000-0005-0000-0000-00002C070000}"/>
    <cellStyle name="Calculation 3 3 7" xfId="4000" xr:uid="{00000000-0005-0000-0000-00002D070000}"/>
    <cellStyle name="Calculation 3 3 7 2" xfId="16808" xr:uid="{00000000-0005-0000-0000-00002E070000}"/>
    <cellStyle name="Calculation 3 3 7 3" xfId="23521" xr:uid="{00000000-0005-0000-0000-00002F070000}"/>
    <cellStyle name="Calculation 3 3 7 4" xfId="28707" xr:uid="{00000000-0005-0000-0000-000030070000}"/>
    <cellStyle name="Calculation 3 3 7 5" xfId="33653" xr:uid="{00000000-0005-0000-0000-000031070000}"/>
    <cellStyle name="Calculation 3 3 7 6" xfId="38160" xr:uid="{00000000-0005-0000-0000-000032070000}"/>
    <cellStyle name="Calculation 3 3 8" xfId="4253" xr:uid="{00000000-0005-0000-0000-000033070000}"/>
    <cellStyle name="Calculation 3 3 8 2" xfId="17061" xr:uid="{00000000-0005-0000-0000-000034070000}"/>
    <cellStyle name="Calculation 3 3 8 3" xfId="23772" xr:uid="{00000000-0005-0000-0000-000035070000}"/>
    <cellStyle name="Calculation 3 3 8 4" xfId="28954" xr:uid="{00000000-0005-0000-0000-000036070000}"/>
    <cellStyle name="Calculation 3 3 8 5" xfId="33891" xr:uid="{00000000-0005-0000-0000-000037070000}"/>
    <cellStyle name="Calculation 3 3 8 6" xfId="38362" xr:uid="{00000000-0005-0000-0000-000038070000}"/>
    <cellStyle name="Calculation 3 3 9" xfId="4496" xr:uid="{00000000-0005-0000-0000-000039070000}"/>
    <cellStyle name="Calculation 3 3 9 2" xfId="17304" xr:uid="{00000000-0005-0000-0000-00003A070000}"/>
    <cellStyle name="Calculation 3 3 9 3" xfId="24012" xr:uid="{00000000-0005-0000-0000-00003B070000}"/>
    <cellStyle name="Calculation 3 3 9 4" xfId="29187" xr:uid="{00000000-0005-0000-0000-00003C070000}"/>
    <cellStyle name="Calculation 3 3 9 5" xfId="34102" xr:uid="{00000000-0005-0000-0000-00003D070000}"/>
    <cellStyle name="Calculation 3 3 9 6" xfId="38528" xr:uid="{00000000-0005-0000-0000-00003E070000}"/>
    <cellStyle name="Calculation 3 30" xfId="41363" xr:uid="{00000000-0005-0000-0000-00003F070000}"/>
    <cellStyle name="Calculation 3 31" xfId="41636" xr:uid="{00000000-0005-0000-0000-000040070000}"/>
    <cellStyle name="Calculation 3 32" xfId="41311" xr:uid="{00000000-0005-0000-0000-000041070000}"/>
    <cellStyle name="Calculation 3 33" xfId="41587" xr:uid="{00000000-0005-0000-0000-000042070000}"/>
    <cellStyle name="Calculation 3 4" xfId="1265" xr:uid="{00000000-0005-0000-0000-000043070000}"/>
    <cellStyle name="Calculation 3 4 10" xfId="4999" xr:uid="{00000000-0005-0000-0000-000044070000}"/>
    <cellStyle name="Calculation 3 4 10 2" xfId="17807" xr:uid="{00000000-0005-0000-0000-000045070000}"/>
    <cellStyle name="Calculation 3 4 10 3" xfId="24505" xr:uid="{00000000-0005-0000-0000-000046070000}"/>
    <cellStyle name="Calculation 3 4 10 4" xfId="29662" xr:uid="{00000000-0005-0000-0000-000047070000}"/>
    <cellStyle name="Calculation 3 4 10 5" xfId="34546" xr:uid="{00000000-0005-0000-0000-000048070000}"/>
    <cellStyle name="Calculation 3 4 10 6" xfId="38884" xr:uid="{00000000-0005-0000-0000-000049070000}"/>
    <cellStyle name="Calculation 3 4 11" xfId="15270" xr:uid="{00000000-0005-0000-0000-00004A070000}"/>
    <cellStyle name="Calculation 3 4 12" xfId="13982" xr:uid="{00000000-0005-0000-0000-00004B070000}"/>
    <cellStyle name="Calculation 3 4 13" xfId="21064" xr:uid="{00000000-0005-0000-0000-00004C070000}"/>
    <cellStyle name="Calculation 3 4 14" xfId="31773" xr:uid="{00000000-0005-0000-0000-00004D070000}"/>
    <cellStyle name="Calculation 3 4 15" xfId="31642" xr:uid="{00000000-0005-0000-0000-00004E070000}"/>
    <cellStyle name="Calculation 3 4 2" xfId="2456" xr:uid="{00000000-0005-0000-0000-00004F070000}"/>
    <cellStyle name="Calculation 3 4 2 2" xfId="10976" xr:uid="{00000000-0005-0000-0000-000050070000}"/>
    <cellStyle name="Calculation 3 4 2 3" xfId="21997" xr:uid="{00000000-0005-0000-0000-000051070000}"/>
    <cellStyle name="Calculation 3 4 2 4" xfId="15137" xr:uid="{00000000-0005-0000-0000-000052070000}"/>
    <cellStyle name="Calculation 3 4 2 5" xfId="27343" xr:uid="{00000000-0005-0000-0000-000053070000}"/>
    <cellStyle name="Calculation 3 4 2 6" xfId="19192" xr:uid="{00000000-0005-0000-0000-000054070000}"/>
    <cellStyle name="Calculation 3 4 3" xfId="2821" xr:uid="{00000000-0005-0000-0000-000055070000}"/>
    <cellStyle name="Calculation 3 4 3 2" xfId="11238" xr:uid="{00000000-0005-0000-0000-000056070000}"/>
    <cellStyle name="Calculation 3 4 3 3" xfId="22358" xr:uid="{00000000-0005-0000-0000-000057070000}"/>
    <cellStyle name="Calculation 3 4 3 4" xfId="27576" xr:uid="{00000000-0005-0000-0000-000058070000}"/>
    <cellStyle name="Calculation 3 4 3 5" xfId="32574" xr:uid="{00000000-0005-0000-0000-000059070000}"/>
    <cellStyle name="Calculation 3 4 3 6" xfId="37259" xr:uid="{00000000-0005-0000-0000-00005A070000}"/>
    <cellStyle name="Calculation 3 4 4" xfId="3170" xr:uid="{00000000-0005-0000-0000-00005B070000}"/>
    <cellStyle name="Calculation 3 4 4 2" xfId="15978" xr:uid="{00000000-0005-0000-0000-00005C070000}"/>
    <cellStyle name="Calculation 3 4 4 3" xfId="22700" xr:uid="{00000000-0005-0000-0000-00005D070000}"/>
    <cellStyle name="Calculation 3 4 4 4" xfId="27912" xr:uid="{00000000-0005-0000-0000-00005E070000}"/>
    <cellStyle name="Calculation 3 4 4 5" xfId="32891" xr:uid="{00000000-0005-0000-0000-00005F070000}"/>
    <cellStyle name="Calculation 3 4 4 6" xfId="37520" xr:uid="{00000000-0005-0000-0000-000060070000}"/>
    <cellStyle name="Calculation 3 4 5" xfId="3503" xr:uid="{00000000-0005-0000-0000-000061070000}"/>
    <cellStyle name="Calculation 3 4 5 2" xfId="16311" xr:uid="{00000000-0005-0000-0000-000062070000}"/>
    <cellStyle name="Calculation 3 4 5 3" xfId="23028" xr:uid="{00000000-0005-0000-0000-000063070000}"/>
    <cellStyle name="Calculation 3 4 5 4" xfId="28230" xr:uid="{00000000-0005-0000-0000-000064070000}"/>
    <cellStyle name="Calculation 3 4 5 5" xfId="33195" xr:uid="{00000000-0005-0000-0000-000065070000}"/>
    <cellStyle name="Calculation 3 4 5 6" xfId="37773" xr:uid="{00000000-0005-0000-0000-000066070000}"/>
    <cellStyle name="Calculation 3 4 6" xfId="3809" xr:uid="{00000000-0005-0000-0000-000067070000}"/>
    <cellStyle name="Calculation 3 4 6 2" xfId="16617" xr:uid="{00000000-0005-0000-0000-000068070000}"/>
    <cellStyle name="Calculation 3 4 6 3" xfId="23331" xr:uid="{00000000-0005-0000-0000-000069070000}"/>
    <cellStyle name="Calculation 3 4 6 4" xfId="28523" xr:uid="{00000000-0005-0000-0000-00006A070000}"/>
    <cellStyle name="Calculation 3 4 6 5" xfId="33478" xr:uid="{00000000-0005-0000-0000-00006B070000}"/>
    <cellStyle name="Calculation 3 4 6 6" xfId="38011" xr:uid="{00000000-0005-0000-0000-00006C070000}"/>
    <cellStyle name="Calculation 3 4 7" xfId="4093" xr:uid="{00000000-0005-0000-0000-00006D070000}"/>
    <cellStyle name="Calculation 3 4 7 2" xfId="16901" xr:uid="{00000000-0005-0000-0000-00006E070000}"/>
    <cellStyle name="Calculation 3 4 7 3" xfId="23614" xr:uid="{00000000-0005-0000-0000-00006F070000}"/>
    <cellStyle name="Calculation 3 4 7 4" xfId="28799" xr:uid="{00000000-0005-0000-0000-000070070000}"/>
    <cellStyle name="Calculation 3 4 7 5" xfId="33738" xr:uid="{00000000-0005-0000-0000-000071070000}"/>
    <cellStyle name="Calculation 3 4 7 6" xfId="38234" xr:uid="{00000000-0005-0000-0000-000072070000}"/>
    <cellStyle name="Calculation 3 4 8" xfId="4342" xr:uid="{00000000-0005-0000-0000-000073070000}"/>
    <cellStyle name="Calculation 3 4 8 2" xfId="17150" xr:uid="{00000000-0005-0000-0000-000074070000}"/>
    <cellStyle name="Calculation 3 4 8 3" xfId="23859" xr:uid="{00000000-0005-0000-0000-000075070000}"/>
    <cellStyle name="Calculation 3 4 8 4" xfId="29040" xr:uid="{00000000-0005-0000-0000-000076070000}"/>
    <cellStyle name="Calculation 3 4 8 5" xfId="33975" xr:uid="{00000000-0005-0000-0000-000077070000}"/>
    <cellStyle name="Calculation 3 4 8 6" xfId="38433" xr:uid="{00000000-0005-0000-0000-000078070000}"/>
    <cellStyle name="Calculation 3 4 9" xfId="4574" xr:uid="{00000000-0005-0000-0000-000079070000}"/>
    <cellStyle name="Calculation 3 4 9 2" xfId="17382" xr:uid="{00000000-0005-0000-0000-00007A070000}"/>
    <cellStyle name="Calculation 3 4 9 3" xfId="24089" xr:uid="{00000000-0005-0000-0000-00007B070000}"/>
    <cellStyle name="Calculation 3 4 9 4" xfId="29262" xr:uid="{00000000-0005-0000-0000-00007C070000}"/>
    <cellStyle name="Calculation 3 4 9 5" xfId="34174" xr:uid="{00000000-0005-0000-0000-00007D070000}"/>
    <cellStyle name="Calculation 3 4 9 6" xfId="38588" xr:uid="{00000000-0005-0000-0000-00007E070000}"/>
    <cellStyle name="Calculation 3 5" xfId="1079" xr:uid="{00000000-0005-0000-0000-00007F070000}"/>
    <cellStyle name="Calculation 3 5 10" xfId="4894" xr:uid="{00000000-0005-0000-0000-000080070000}"/>
    <cellStyle name="Calculation 3 5 10 2" xfId="17702" xr:uid="{00000000-0005-0000-0000-000081070000}"/>
    <cellStyle name="Calculation 3 5 10 3" xfId="24401" xr:uid="{00000000-0005-0000-0000-000082070000}"/>
    <cellStyle name="Calculation 3 5 10 4" xfId="29558" xr:uid="{00000000-0005-0000-0000-000083070000}"/>
    <cellStyle name="Calculation 3 5 10 5" xfId="34448" xr:uid="{00000000-0005-0000-0000-000084070000}"/>
    <cellStyle name="Calculation 3 5 10 6" xfId="38799" xr:uid="{00000000-0005-0000-0000-000085070000}"/>
    <cellStyle name="Calculation 3 5 11" xfId="15416" xr:uid="{00000000-0005-0000-0000-000086070000}"/>
    <cellStyle name="Calculation 3 5 12" xfId="8987" xr:uid="{00000000-0005-0000-0000-000087070000}"/>
    <cellStyle name="Calculation 3 5 13" xfId="23269" xr:uid="{00000000-0005-0000-0000-000088070000}"/>
    <cellStyle name="Calculation 3 5 14" xfId="26604" xr:uid="{00000000-0005-0000-0000-000089070000}"/>
    <cellStyle name="Calculation 3 5 15" xfId="32556" xr:uid="{00000000-0005-0000-0000-00008A070000}"/>
    <cellStyle name="Calculation 3 5 2" xfId="2287" xr:uid="{00000000-0005-0000-0000-00008B070000}"/>
    <cellStyle name="Calculation 3 5 2 2" xfId="10073" xr:uid="{00000000-0005-0000-0000-00008C070000}"/>
    <cellStyle name="Calculation 3 5 2 3" xfId="21830" xr:uid="{00000000-0005-0000-0000-00008D070000}"/>
    <cellStyle name="Calculation 3 5 2 4" xfId="24210" xr:uid="{00000000-0005-0000-0000-00008E070000}"/>
    <cellStyle name="Calculation 3 5 2 5" xfId="29547" xr:uid="{00000000-0005-0000-0000-00008F070000}"/>
    <cellStyle name="Calculation 3 5 2 6" xfId="33922" xr:uid="{00000000-0005-0000-0000-000090070000}"/>
    <cellStyle name="Calculation 3 5 3" xfId="2654" xr:uid="{00000000-0005-0000-0000-000091070000}"/>
    <cellStyle name="Calculation 3 5 3 2" xfId="11954" xr:uid="{00000000-0005-0000-0000-000092070000}"/>
    <cellStyle name="Calculation 3 5 3 3" xfId="22192" xr:uid="{00000000-0005-0000-0000-000093070000}"/>
    <cellStyle name="Calculation 3 5 3 4" xfId="8279" xr:uid="{00000000-0005-0000-0000-000094070000}"/>
    <cellStyle name="Calculation 3 5 3 5" xfId="18538" xr:uid="{00000000-0005-0000-0000-000095070000}"/>
    <cellStyle name="Calculation 3 5 3 6" xfId="30003" xr:uid="{00000000-0005-0000-0000-000096070000}"/>
    <cellStyle name="Calculation 3 5 4" xfId="3010" xr:uid="{00000000-0005-0000-0000-000097070000}"/>
    <cellStyle name="Calculation 3 5 4 2" xfId="13074" xr:uid="{00000000-0005-0000-0000-000098070000}"/>
    <cellStyle name="Calculation 3 5 4 3" xfId="22543" xr:uid="{00000000-0005-0000-0000-000099070000}"/>
    <cellStyle name="Calculation 3 5 4 4" xfId="27755" xr:uid="{00000000-0005-0000-0000-00009A070000}"/>
    <cellStyle name="Calculation 3 5 4 5" xfId="32743" xr:uid="{00000000-0005-0000-0000-00009B070000}"/>
    <cellStyle name="Calculation 3 5 4 6" xfId="37395" xr:uid="{00000000-0005-0000-0000-00009C070000}"/>
    <cellStyle name="Calculation 3 5 5" xfId="3350" xr:uid="{00000000-0005-0000-0000-00009D070000}"/>
    <cellStyle name="Calculation 3 5 5 2" xfId="16158" xr:uid="{00000000-0005-0000-0000-00009E070000}"/>
    <cellStyle name="Calculation 3 5 5 3" xfId="22878" xr:uid="{00000000-0005-0000-0000-00009F070000}"/>
    <cellStyle name="Calculation 3 5 5 4" xfId="28080" xr:uid="{00000000-0005-0000-0000-0000A0070000}"/>
    <cellStyle name="Calculation 3 5 5 5" xfId="33050" xr:uid="{00000000-0005-0000-0000-0000A1070000}"/>
    <cellStyle name="Calculation 3 5 5 6" xfId="37650" xr:uid="{00000000-0005-0000-0000-0000A2070000}"/>
    <cellStyle name="Calculation 3 5 6" xfId="3665" xr:uid="{00000000-0005-0000-0000-0000A3070000}"/>
    <cellStyle name="Calculation 3 5 6 2" xfId="16473" xr:uid="{00000000-0005-0000-0000-0000A4070000}"/>
    <cellStyle name="Calculation 3 5 6 3" xfId="23188" xr:uid="{00000000-0005-0000-0000-0000A5070000}"/>
    <cellStyle name="Calculation 3 5 6 4" xfId="28383" xr:uid="{00000000-0005-0000-0000-0000A6070000}"/>
    <cellStyle name="Calculation 3 5 6 5" xfId="33343" xr:uid="{00000000-0005-0000-0000-0000A7070000}"/>
    <cellStyle name="Calculation 3 5 6 6" xfId="37891" xr:uid="{00000000-0005-0000-0000-0000A8070000}"/>
    <cellStyle name="Calculation 3 5 7" xfId="3963" xr:uid="{00000000-0005-0000-0000-0000A9070000}"/>
    <cellStyle name="Calculation 3 5 7 2" xfId="16771" xr:uid="{00000000-0005-0000-0000-0000AA070000}"/>
    <cellStyle name="Calculation 3 5 7 3" xfId="23484" xr:uid="{00000000-0005-0000-0000-0000AB070000}"/>
    <cellStyle name="Calculation 3 5 7 4" xfId="28670" xr:uid="{00000000-0005-0000-0000-0000AC070000}"/>
    <cellStyle name="Calculation 3 5 7 5" xfId="33618" xr:uid="{00000000-0005-0000-0000-0000AD070000}"/>
    <cellStyle name="Calculation 3 5 7 6" xfId="38126" xr:uid="{00000000-0005-0000-0000-0000AE070000}"/>
    <cellStyle name="Calculation 3 5 8" xfId="4219" xr:uid="{00000000-0005-0000-0000-0000AF070000}"/>
    <cellStyle name="Calculation 3 5 8 2" xfId="17027" xr:uid="{00000000-0005-0000-0000-0000B0070000}"/>
    <cellStyle name="Calculation 3 5 8 3" xfId="23739" xr:uid="{00000000-0005-0000-0000-0000B1070000}"/>
    <cellStyle name="Calculation 3 5 8 4" xfId="28920" xr:uid="{00000000-0005-0000-0000-0000B2070000}"/>
    <cellStyle name="Calculation 3 5 8 5" xfId="33858" xr:uid="{00000000-0005-0000-0000-0000B3070000}"/>
    <cellStyle name="Calculation 3 5 8 6" xfId="38331" xr:uid="{00000000-0005-0000-0000-0000B4070000}"/>
    <cellStyle name="Calculation 3 5 9" xfId="4469" xr:uid="{00000000-0005-0000-0000-0000B5070000}"/>
    <cellStyle name="Calculation 3 5 9 2" xfId="17277" xr:uid="{00000000-0005-0000-0000-0000B6070000}"/>
    <cellStyle name="Calculation 3 5 9 3" xfId="23985" xr:uid="{00000000-0005-0000-0000-0000B7070000}"/>
    <cellStyle name="Calculation 3 5 9 4" xfId="29160" xr:uid="{00000000-0005-0000-0000-0000B8070000}"/>
    <cellStyle name="Calculation 3 5 9 5" xfId="34077" xr:uid="{00000000-0005-0000-0000-0000B9070000}"/>
    <cellStyle name="Calculation 3 5 9 6" xfId="38503" xr:uid="{00000000-0005-0000-0000-0000BA070000}"/>
    <cellStyle name="Calculation 3 6" xfId="1153" xr:uid="{00000000-0005-0000-0000-0000BB070000}"/>
    <cellStyle name="Calculation 3 6 2" xfId="10289" xr:uid="{00000000-0005-0000-0000-0000BC070000}"/>
    <cellStyle name="Calculation 3 6 3" xfId="12045" xr:uid="{00000000-0005-0000-0000-0000BD070000}"/>
    <cellStyle name="Calculation 3 6 4" xfId="26929" xr:uid="{00000000-0005-0000-0000-0000BE070000}"/>
    <cellStyle name="Calculation 3 6 5" xfId="28754" xr:uid="{00000000-0005-0000-0000-0000BF070000}"/>
    <cellStyle name="Calculation 3 6 6" xfId="25271" xr:uid="{00000000-0005-0000-0000-0000C0070000}"/>
    <cellStyle name="Calculation 3 7" xfId="1358" xr:uid="{00000000-0005-0000-0000-0000C1070000}"/>
    <cellStyle name="Calculation 3 7 2" xfId="10385" xr:uid="{00000000-0005-0000-0000-0000C2070000}"/>
    <cellStyle name="Calculation 3 7 3" xfId="20919" xr:uid="{00000000-0005-0000-0000-0000C3070000}"/>
    <cellStyle name="Calculation 3 7 4" xfId="19118" xr:uid="{00000000-0005-0000-0000-0000C4070000}"/>
    <cellStyle name="Calculation 3 7 5" xfId="22095" xr:uid="{00000000-0005-0000-0000-0000C5070000}"/>
    <cellStyle name="Calculation 3 7 6" xfId="33560" xr:uid="{00000000-0005-0000-0000-0000C6070000}"/>
    <cellStyle name="Calculation 3 8" xfId="939" xr:uid="{00000000-0005-0000-0000-0000C7070000}"/>
    <cellStyle name="Calculation 3 8 2" xfId="9070" xr:uid="{00000000-0005-0000-0000-0000C8070000}"/>
    <cellStyle name="Calculation 3 8 3" xfId="18072" xr:uid="{00000000-0005-0000-0000-0000C9070000}"/>
    <cellStyle name="Calculation 3 8 4" xfId="26057" xr:uid="{00000000-0005-0000-0000-0000CA070000}"/>
    <cellStyle name="Calculation 3 8 5" xfId="30451" xr:uid="{00000000-0005-0000-0000-0000CB070000}"/>
    <cellStyle name="Calculation 3 8 6" xfId="25723" xr:uid="{00000000-0005-0000-0000-0000CC070000}"/>
    <cellStyle name="Calculation 3 9" xfId="1752" xr:uid="{00000000-0005-0000-0000-0000CD070000}"/>
    <cellStyle name="Calculation 3 9 2" xfId="10365" xr:uid="{00000000-0005-0000-0000-0000CE070000}"/>
    <cellStyle name="Calculation 3 9 3" xfId="21303" xr:uid="{00000000-0005-0000-0000-0000CF070000}"/>
    <cellStyle name="Calculation 3 9 4" xfId="8684" xr:uid="{00000000-0005-0000-0000-0000D0070000}"/>
    <cellStyle name="Calculation 3 9 5" xfId="22103" xr:uid="{00000000-0005-0000-0000-0000D1070000}"/>
    <cellStyle name="Calculation 3 9 6" xfId="36598" xr:uid="{00000000-0005-0000-0000-0000D2070000}"/>
    <cellStyle name="Calculation 30" xfId="7523" xr:uid="{00000000-0005-0000-0000-0000D3070000}"/>
    <cellStyle name="Calculation 30 2" xfId="20287" xr:uid="{00000000-0005-0000-0000-0000D4070000}"/>
    <cellStyle name="Calculation 30 3" xfId="26920" xr:uid="{00000000-0005-0000-0000-0000D5070000}"/>
    <cellStyle name="Calculation 30 4" xfId="31958" xr:uid="{00000000-0005-0000-0000-0000D6070000}"/>
    <cellStyle name="Calculation 30 5" xfId="36671" xr:uid="{00000000-0005-0000-0000-0000D7070000}"/>
    <cellStyle name="Calculation 30 6" xfId="40745" xr:uid="{00000000-0005-0000-0000-0000D8070000}"/>
    <cellStyle name="Calculation 31" xfId="14147" xr:uid="{00000000-0005-0000-0000-0000D9070000}"/>
    <cellStyle name="Calculation 32" xfId="15764" xr:uid="{00000000-0005-0000-0000-0000DA070000}"/>
    <cellStyle name="Calculation 33" xfId="19399" xr:uid="{00000000-0005-0000-0000-0000DB070000}"/>
    <cellStyle name="Calculation 34" xfId="12206" xr:uid="{00000000-0005-0000-0000-0000DC070000}"/>
    <cellStyle name="Calculation 35" xfId="29908" xr:uid="{00000000-0005-0000-0000-0000DD070000}"/>
    <cellStyle name="Calculation 36" xfId="35953" xr:uid="{00000000-0005-0000-0000-0000DE070000}"/>
    <cellStyle name="Calculation 37" xfId="41478" xr:uid="{00000000-0005-0000-0000-0000DF070000}"/>
    <cellStyle name="Calculation 38" xfId="41541" xr:uid="{00000000-0005-0000-0000-0000E0070000}"/>
    <cellStyle name="Calculation 39" xfId="41395" xr:uid="{00000000-0005-0000-0000-0000E1070000}"/>
    <cellStyle name="Calculation 4" xfId="506" xr:uid="{00000000-0005-0000-0000-0000E2070000}"/>
    <cellStyle name="Calculation 4 10" xfId="1831" xr:uid="{00000000-0005-0000-0000-0000E3070000}"/>
    <cellStyle name="Calculation 4 10 2" xfId="13228" xr:uid="{00000000-0005-0000-0000-0000E4070000}"/>
    <cellStyle name="Calculation 4 10 3" xfId="21380" xr:uid="{00000000-0005-0000-0000-0000E5070000}"/>
    <cellStyle name="Calculation 4 10 4" xfId="21524" xr:uid="{00000000-0005-0000-0000-0000E6070000}"/>
    <cellStyle name="Calculation 4 10 5" xfId="32045" xr:uid="{00000000-0005-0000-0000-0000E7070000}"/>
    <cellStyle name="Calculation 4 10 6" xfId="33295" xr:uid="{00000000-0005-0000-0000-0000E8070000}"/>
    <cellStyle name="Calculation 4 11" xfId="2857" xr:uid="{00000000-0005-0000-0000-0000E9070000}"/>
    <cellStyle name="Calculation 4 11 2" xfId="11105" xr:uid="{00000000-0005-0000-0000-0000EA070000}"/>
    <cellStyle name="Calculation 4 11 3" xfId="22394" xr:uid="{00000000-0005-0000-0000-0000EB070000}"/>
    <cellStyle name="Calculation 4 11 4" xfId="27609" xr:uid="{00000000-0005-0000-0000-0000EC070000}"/>
    <cellStyle name="Calculation 4 11 5" xfId="32607" xr:uid="{00000000-0005-0000-0000-0000ED070000}"/>
    <cellStyle name="Calculation 4 11 6" xfId="37285" xr:uid="{00000000-0005-0000-0000-0000EE070000}"/>
    <cellStyle name="Calculation 4 12" xfId="3204" xr:uid="{00000000-0005-0000-0000-0000EF070000}"/>
    <cellStyle name="Calculation 4 12 2" xfId="16012" xr:uid="{00000000-0005-0000-0000-0000F0070000}"/>
    <cellStyle name="Calculation 4 12 3" xfId="22734" xr:uid="{00000000-0005-0000-0000-0000F1070000}"/>
    <cellStyle name="Calculation 4 12 4" xfId="27944" xr:uid="{00000000-0005-0000-0000-0000F2070000}"/>
    <cellStyle name="Calculation 4 12 5" xfId="32919" xr:uid="{00000000-0005-0000-0000-0000F3070000}"/>
    <cellStyle name="Calculation 4 12 6" xfId="37544" xr:uid="{00000000-0005-0000-0000-0000F4070000}"/>
    <cellStyle name="Calculation 4 13" xfId="3534" xr:uid="{00000000-0005-0000-0000-0000F5070000}"/>
    <cellStyle name="Calculation 4 13 2" xfId="16342" xr:uid="{00000000-0005-0000-0000-0000F6070000}"/>
    <cellStyle name="Calculation 4 13 3" xfId="23059" xr:uid="{00000000-0005-0000-0000-0000F7070000}"/>
    <cellStyle name="Calculation 4 13 4" xfId="28258" xr:uid="{00000000-0005-0000-0000-0000F8070000}"/>
    <cellStyle name="Calculation 4 13 5" xfId="33224" xr:uid="{00000000-0005-0000-0000-0000F9070000}"/>
    <cellStyle name="Calculation 4 13 6" xfId="37795" xr:uid="{00000000-0005-0000-0000-0000FA070000}"/>
    <cellStyle name="Calculation 4 14" xfId="3839" xr:uid="{00000000-0005-0000-0000-0000FB070000}"/>
    <cellStyle name="Calculation 4 14 2" xfId="16647" xr:uid="{00000000-0005-0000-0000-0000FC070000}"/>
    <cellStyle name="Calculation 4 14 3" xfId="23361" xr:uid="{00000000-0005-0000-0000-0000FD070000}"/>
    <cellStyle name="Calculation 4 14 4" xfId="28553" xr:uid="{00000000-0005-0000-0000-0000FE070000}"/>
    <cellStyle name="Calculation 4 14 5" xfId="33505" xr:uid="{00000000-0005-0000-0000-0000FF070000}"/>
    <cellStyle name="Calculation 4 14 6" xfId="38034" xr:uid="{00000000-0005-0000-0000-000000080000}"/>
    <cellStyle name="Calculation 4 15" xfId="4114" xr:uid="{00000000-0005-0000-0000-000001080000}"/>
    <cellStyle name="Calculation 4 15 2" xfId="16922" xr:uid="{00000000-0005-0000-0000-000002080000}"/>
    <cellStyle name="Calculation 4 15 3" xfId="23635" xr:uid="{00000000-0005-0000-0000-000003080000}"/>
    <cellStyle name="Calculation 4 15 4" xfId="28820" xr:uid="{00000000-0005-0000-0000-000004080000}"/>
    <cellStyle name="Calculation 4 15 5" xfId="33759" xr:uid="{00000000-0005-0000-0000-000005080000}"/>
    <cellStyle name="Calculation 4 15 6" xfId="38253" xr:uid="{00000000-0005-0000-0000-000006080000}"/>
    <cellStyle name="Calculation 4 16" xfId="2578" xr:uid="{00000000-0005-0000-0000-000007080000}"/>
    <cellStyle name="Calculation 4 16 2" xfId="9001" xr:uid="{00000000-0005-0000-0000-000008080000}"/>
    <cellStyle name="Calculation 4 16 3" xfId="22117" xr:uid="{00000000-0005-0000-0000-000009080000}"/>
    <cellStyle name="Calculation 4 16 4" xfId="9844" xr:uid="{00000000-0005-0000-0000-00000A080000}"/>
    <cellStyle name="Calculation 4 16 5" xfId="26107" xr:uid="{00000000-0005-0000-0000-00000B080000}"/>
    <cellStyle name="Calculation 4 16 6" xfId="19759" xr:uid="{00000000-0005-0000-0000-00000C080000}"/>
    <cellStyle name="Calculation 4 17" xfId="4667" xr:uid="{00000000-0005-0000-0000-00000D080000}"/>
    <cellStyle name="Calculation 4 17 2" xfId="17475" xr:uid="{00000000-0005-0000-0000-00000E080000}"/>
    <cellStyle name="Calculation 4 17 3" xfId="24179" xr:uid="{00000000-0005-0000-0000-00000F080000}"/>
    <cellStyle name="Calculation 4 17 4" xfId="29344" xr:uid="{00000000-0005-0000-0000-000010080000}"/>
    <cellStyle name="Calculation 4 17 5" xfId="34247" xr:uid="{00000000-0005-0000-0000-000011080000}"/>
    <cellStyle name="Calculation 4 17 6" xfId="38650" xr:uid="{00000000-0005-0000-0000-000012080000}"/>
    <cellStyle name="Calculation 4 18" xfId="7216" xr:uid="{00000000-0005-0000-0000-000013080000}"/>
    <cellStyle name="Calculation 4 18 2" xfId="19981" xr:uid="{00000000-0005-0000-0000-000014080000}"/>
    <cellStyle name="Calculation 4 18 3" xfId="26619" xr:uid="{00000000-0005-0000-0000-000015080000}"/>
    <cellStyle name="Calculation 4 18 4" xfId="31667" xr:uid="{00000000-0005-0000-0000-000016080000}"/>
    <cellStyle name="Calculation 4 18 5" xfId="36411" xr:uid="{00000000-0005-0000-0000-000017080000}"/>
    <cellStyle name="Calculation 4 18 6" xfId="40593" xr:uid="{00000000-0005-0000-0000-000018080000}"/>
    <cellStyle name="Calculation 4 19" xfId="7208" xr:uid="{00000000-0005-0000-0000-000019080000}"/>
    <cellStyle name="Calculation 4 19 2" xfId="19973" xr:uid="{00000000-0005-0000-0000-00001A080000}"/>
    <cellStyle name="Calculation 4 19 3" xfId="26613" xr:uid="{00000000-0005-0000-0000-00001B080000}"/>
    <cellStyle name="Calculation 4 19 4" xfId="31661" xr:uid="{00000000-0005-0000-0000-00001C080000}"/>
    <cellStyle name="Calculation 4 19 5" xfId="36406" xr:uid="{00000000-0005-0000-0000-00001D080000}"/>
    <cellStyle name="Calculation 4 19 6" xfId="40589" xr:uid="{00000000-0005-0000-0000-00001E080000}"/>
    <cellStyle name="Calculation 4 2" xfId="861" xr:uid="{00000000-0005-0000-0000-00001F080000}"/>
    <cellStyle name="Calculation 4 2 10" xfId="4760" xr:uid="{00000000-0005-0000-0000-000020080000}"/>
    <cellStyle name="Calculation 4 2 10 2" xfId="17568" xr:uid="{00000000-0005-0000-0000-000021080000}"/>
    <cellStyle name="Calculation 4 2 10 3" xfId="24272" xr:uid="{00000000-0005-0000-0000-000022080000}"/>
    <cellStyle name="Calculation 4 2 10 4" xfId="29435" xr:uid="{00000000-0005-0000-0000-000023080000}"/>
    <cellStyle name="Calculation 4 2 10 5" xfId="34336" xr:uid="{00000000-0005-0000-0000-000024080000}"/>
    <cellStyle name="Calculation 4 2 10 6" xfId="38725" xr:uid="{00000000-0005-0000-0000-000025080000}"/>
    <cellStyle name="Calculation 4 2 11" xfId="7405" xr:uid="{00000000-0005-0000-0000-000026080000}"/>
    <cellStyle name="Calculation 4 2 11 2" xfId="20169" xr:uid="{00000000-0005-0000-0000-000027080000}"/>
    <cellStyle name="Calculation 4 2 11 3" xfId="26805" xr:uid="{00000000-0005-0000-0000-000028080000}"/>
    <cellStyle name="Calculation 4 2 11 4" xfId="31845" xr:uid="{00000000-0005-0000-0000-000029080000}"/>
    <cellStyle name="Calculation 4 2 11 5" xfId="36572" xr:uid="{00000000-0005-0000-0000-00002A080000}"/>
    <cellStyle name="Calculation 4 2 11 6" xfId="40684" xr:uid="{00000000-0005-0000-0000-00002B080000}"/>
    <cellStyle name="Calculation 4 2 12" xfId="7548" xr:uid="{00000000-0005-0000-0000-00002C080000}"/>
    <cellStyle name="Calculation 4 2 12 2" xfId="20312" xr:uid="{00000000-0005-0000-0000-00002D080000}"/>
    <cellStyle name="Calculation 4 2 12 3" xfId="26945" xr:uid="{00000000-0005-0000-0000-00002E080000}"/>
    <cellStyle name="Calculation 4 2 12 4" xfId="31982" xr:uid="{00000000-0005-0000-0000-00002F080000}"/>
    <cellStyle name="Calculation 4 2 12 5" xfId="36694" xr:uid="{00000000-0005-0000-0000-000030080000}"/>
    <cellStyle name="Calculation 4 2 12 6" xfId="40764" xr:uid="{00000000-0005-0000-0000-000031080000}"/>
    <cellStyle name="Calculation 4 2 13" xfId="9785" xr:uid="{00000000-0005-0000-0000-000032080000}"/>
    <cellStyle name="Calculation 4 2 14" xfId="10937" xr:uid="{00000000-0005-0000-0000-000033080000}"/>
    <cellStyle name="Calculation 4 2 15" xfId="18997" xr:uid="{00000000-0005-0000-0000-000034080000}"/>
    <cellStyle name="Calculation 4 2 16" xfId="19593" xr:uid="{00000000-0005-0000-0000-000035080000}"/>
    <cellStyle name="Calculation 4 2 17" xfId="31424" xr:uid="{00000000-0005-0000-0000-000036080000}"/>
    <cellStyle name="Calculation 4 2 18" xfId="36253" xr:uid="{00000000-0005-0000-0000-000037080000}"/>
    <cellStyle name="Calculation 4 2 2" xfId="2082" xr:uid="{00000000-0005-0000-0000-000038080000}"/>
    <cellStyle name="Calculation 4 2 2 2" xfId="8447" xr:uid="{00000000-0005-0000-0000-000039080000}"/>
    <cellStyle name="Calculation 4 2 2 3" xfId="21627" xr:uid="{00000000-0005-0000-0000-00003A080000}"/>
    <cellStyle name="Calculation 4 2 2 4" xfId="26860" xr:uid="{00000000-0005-0000-0000-00003B080000}"/>
    <cellStyle name="Calculation 4 2 2 5" xfId="24160" xr:uid="{00000000-0005-0000-0000-00003C080000}"/>
    <cellStyle name="Calculation 4 2 2 6" xfId="36725" xr:uid="{00000000-0005-0000-0000-00003D080000}"/>
    <cellStyle name="Calculation 4 2 3" xfId="1651" xr:uid="{00000000-0005-0000-0000-00003E080000}"/>
    <cellStyle name="Calculation 4 2 3 2" xfId="10198" xr:uid="{00000000-0005-0000-0000-00003F080000}"/>
    <cellStyle name="Calculation 4 2 3 3" xfId="21204" xr:uid="{00000000-0005-0000-0000-000040080000}"/>
    <cellStyle name="Calculation 4 2 3 4" xfId="23726" xr:uid="{00000000-0005-0000-0000-000041080000}"/>
    <cellStyle name="Calculation 4 2 3 5" xfId="31785" xr:uid="{00000000-0005-0000-0000-000042080000}"/>
    <cellStyle name="Calculation 4 2 3 6" xfId="25951" xr:uid="{00000000-0005-0000-0000-000043080000}"/>
    <cellStyle name="Calculation 4 2 4" xfId="2419" xr:uid="{00000000-0005-0000-0000-000044080000}"/>
    <cellStyle name="Calculation 4 2 4 2" xfId="9699" xr:uid="{00000000-0005-0000-0000-000045080000}"/>
    <cellStyle name="Calculation 4 2 4 3" xfId="21960" xr:uid="{00000000-0005-0000-0000-000046080000}"/>
    <cellStyle name="Calculation 4 2 4 4" xfId="21900" xr:uid="{00000000-0005-0000-0000-000047080000}"/>
    <cellStyle name="Calculation 4 2 4 5" xfId="26378" xr:uid="{00000000-0005-0000-0000-000048080000}"/>
    <cellStyle name="Calculation 4 2 4 6" xfId="36407" xr:uid="{00000000-0005-0000-0000-000049080000}"/>
    <cellStyle name="Calculation 4 2 5" xfId="2930" xr:uid="{00000000-0005-0000-0000-00004A080000}"/>
    <cellStyle name="Calculation 4 2 5 2" xfId="8165" xr:uid="{00000000-0005-0000-0000-00004B080000}"/>
    <cellStyle name="Calculation 4 2 5 3" xfId="22466" xr:uid="{00000000-0005-0000-0000-00004C080000}"/>
    <cellStyle name="Calculation 4 2 5 4" xfId="27680" xr:uid="{00000000-0005-0000-0000-00004D080000}"/>
    <cellStyle name="Calculation 4 2 5 5" xfId="32676" xr:uid="{00000000-0005-0000-0000-00004E080000}"/>
    <cellStyle name="Calculation 4 2 5 6" xfId="37348" xr:uid="{00000000-0005-0000-0000-00004F080000}"/>
    <cellStyle name="Calculation 4 2 6" xfId="3272" xr:uid="{00000000-0005-0000-0000-000050080000}"/>
    <cellStyle name="Calculation 4 2 6 2" xfId="16080" xr:uid="{00000000-0005-0000-0000-000051080000}"/>
    <cellStyle name="Calculation 4 2 6 3" xfId="22802" xr:uid="{00000000-0005-0000-0000-000052080000}"/>
    <cellStyle name="Calculation 4 2 6 4" xfId="28007" xr:uid="{00000000-0005-0000-0000-000053080000}"/>
    <cellStyle name="Calculation 4 2 6 5" xfId="32983" xr:uid="{00000000-0005-0000-0000-000054080000}"/>
    <cellStyle name="Calculation 4 2 6 6" xfId="37602" xr:uid="{00000000-0005-0000-0000-000055080000}"/>
    <cellStyle name="Calculation 4 2 7" xfId="3598" xr:uid="{00000000-0005-0000-0000-000056080000}"/>
    <cellStyle name="Calculation 4 2 7 2" xfId="16406" xr:uid="{00000000-0005-0000-0000-000057080000}"/>
    <cellStyle name="Calculation 4 2 7 3" xfId="23123" xr:uid="{00000000-0005-0000-0000-000058080000}"/>
    <cellStyle name="Calculation 4 2 7 4" xfId="28319" xr:uid="{00000000-0005-0000-0000-000059080000}"/>
    <cellStyle name="Calculation 4 2 7 5" xfId="33286" xr:uid="{00000000-0005-0000-0000-00005A080000}"/>
    <cellStyle name="Calculation 4 2 7 6" xfId="37850" xr:uid="{00000000-0005-0000-0000-00005B080000}"/>
    <cellStyle name="Calculation 4 2 8" xfId="3895" xr:uid="{00000000-0005-0000-0000-00005C080000}"/>
    <cellStyle name="Calculation 4 2 8 2" xfId="16703" xr:uid="{00000000-0005-0000-0000-00005D080000}"/>
    <cellStyle name="Calculation 4 2 8 3" xfId="23417" xr:uid="{00000000-0005-0000-0000-00005E080000}"/>
    <cellStyle name="Calculation 4 2 8 4" xfId="28608" xr:uid="{00000000-0005-0000-0000-00005F080000}"/>
    <cellStyle name="Calculation 4 2 8 5" xfId="33557" xr:uid="{00000000-0005-0000-0000-000060080000}"/>
    <cellStyle name="Calculation 4 2 8 6" xfId="38082" xr:uid="{00000000-0005-0000-0000-000061080000}"/>
    <cellStyle name="Calculation 4 2 9" xfId="4115" xr:uid="{00000000-0005-0000-0000-000062080000}"/>
    <cellStyle name="Calculation 4 2 9 2" xfId="16923" xr:uid="{00000000-0005-0000-0000-000063080000}"/>
    <cellStyle name="Calculation 4 2 9 3" xfId="23636" xr:uid="{00000000-0005-0000-0000-000064080000}"/>
    <cellStyle name="Calculation 4 2 9 4" xfId="28821" xr:uid="{00000000-0005-0000-0000-000065080000}"/>
    <cellStyle name="Calculation 4 2 9 5" xfId="33760" xr:uid="{00000000-0005-0000-0000-000066080000}"/>
    <cellStyle name="Calculation 4 2 9 6" xfId="38254" xr:uid="{00000000-0005-0000-0000-000067080000}"/>
    <cellStyle name="Calculation 4 20" xfId="12660" xr:uid="{00000000-0005-0000-0000-000068080000}"/>
    <cellStyle name="Calculation 4 21" xfId="14620" xr:uid="{00000000-0005-0000-0000-000069080000}"/>
    <cellStyle name="Calculation 4 22" xfId="18110" xr:uid="{00000000-0005-0000-0000-00006A080000}"/>
    <cellStyle name="Calculation 4 23" xfId="20635" xr:uid="{00000000-0005-0000-0000-00006B080000}"/>
    <cellStyle name="Calculation 4 24" xfId="29707" xr:uid="{00000000-0005-0000-0000-00006C080000}"/>
    <cellStyle name="Calculation 4 25" xfId="35912" xr:uid="{00000000-0005-0000-0000-00006D080000}"/>
    <cellStyle name="Calculation 4 26" xfId="41483" xr:uid="{00000000-0005-0000-0000-00006E080000}"/>
    <cellStyle name="Calculation 4 27" xfId="41524" xr:uid="{00000000-0005-0000-0000-00006F080000}"/>
    <cellStyle name="Calculation 4 28" xfId="41400" xr:uid="{00000000-0005-0000-0000-000070080000}"/>
    <cellStyle name="Calculation 4 29" xfId="41578" xr:uid="{00000000-0005-0000-0000-000071080000}"/>
    <cellStyle name="Calculation 4 3" xfId="842" xr:uid="{00000000-0005-0000-0000-000072080000}"/>
    <cellStyle name="Calculation 4 3 10" xfId="4750" xr:uid="{00000000-0005-0000-0000-000073080000}"/>
    <cellStyle name="Calculation 4 3 10 2" xfId="17558" xr:uid="{00000000-0005-0000-0000-000074080000}"/>
    <cellStyle name="Calculation 4 3 10 3" xfId="24262" xr:uid="{00000000-0005-0000-0000-000075080000}"/>
    <cellStyle name="Calculation 4 3 10 4" xfId="29425" xr:uid="{00000000-0005-0000-0000-000076080000}"/>
    <cellStyle name="Calculation 4 3 10 5" xfId="34326" xr:uid="{00000000-0005-0000-0000-000077080000}"/>
    <cellStyle name="Calculation 4 3 10 6" xfId="38716" xr:uid="{00000000-0005-0000-0000-000078080000}"/>
    <cellStyle name="Calculation 4 3 11" xfId="9054" xr:uid="{00000000-0005-0000-0000-000079080000}"/>
    <cellStyle name="Calculation 4 3 12" xfId="11209" xr:uid="{00000000-0005-0000-0000-00007A080000}"/>
    <cellStyle name="Calculation 4 3 13" xfId="26422" xr:uid="{00000000-0005-0000-0000-00007B080000}"/>
    <cellStyle name="Calculation 4 3 14" xfId="25357" xr:uid="{00000000-0005-0000-0000-00007C080000}"/>
    <cellStyle name="Calculation 4 3 15" xfId="35739" xr:uid="{00000000-0005-0000-0000-00007D080000}"/>
    <cellStyle name="Calculation 4 3 2" xfId="2065" xr:uid="{00000000-0005-0000-0000-00007E080000}"/>
    <cellStyle name="Calculation 4 3 2 2" xfId="10772" xr:uid="{00000000-0005-0000-0000-00007F080000}"/>
    <cellStyle name="Calculation 4 3 2 3" xfId="21610" xr:uid="{00000000-0005-0000-0000-000080080000}"/>
    <cellStyle name="Calculation 4 3 2 4" xfId="24155" xr:uid="{00000000-0005-0000-0000-000081080000}"/>
    <cellStyle name="Calculation 4 3 2 5" xfId="28118" xr:uid="{00000000-0005-0000-0000-000082080000}"/>
    <cellStyle name="Calculation 4 3 2 6" xfId="22825" xr:uid="{00000000-0005-0000-0000-000083080000}"/>
    <cellStyle name="Calculation 4 3 3" xfId="1670" xr:uid="{00000000-0005-0000-0000-000084080000}"/>
    <cellStyle name="Calculation 4 3 3 2" xfId="138" xr:uid="{00000000-0005-0000-0000-000085080000}"/>
    <cellStyle name="Calculation 4 3 3 3" xfId="21223" xr:uid="{00000000-0005-0000-0000-000086080000}"/>
    <cellStyle name="Calculation 4 3 3 4" xfId="23968" xr:uid="{00000000-0005-0000-0000-000087080000}"/>
    <cellStyle name="Calculation 4 3 3 5" xfId="29193" xr:uid="{00000000-0005-0000-0000-000088080000}"/>
    <cellStyle name="Calculation 4 3 3 6" xfId="32900" xr:uid="{00000000-0005-0000-0000-000089080000}"/>
    <cellStyle name="Calculation 4 3 4" xfId="2532" xr:uid="{00000000-0005-0000-0000-00008A080000}"/>
    <cellStyle name="Calculation 4 3 4 2" xfId="9289" xr:uid="{00000000-0005-0000-0000-00008B080000}"/>
    <cellStyle name="Calculation 4 3 4 3" xfId="22071" xr:uid="{00000000-0005-0000-0000-00008C080000}"/>
    <cellStyle name="Calculation 4 3 4 4" xfId="19350" xr:uid="{00000000-0005-0000-0000-00008D080000}"/>
    <cellStyle name="Calculation 4 3 4 5" xfId="24610" xr:uid="{00000000-0005-0000-0000-00008E080000}"/>
    <cellStyle name="Calculation 4 3 4 6" xfId="31472" xr:uid="{00000000-0005-0000-0000-00008F080000}"/>
    <cellStyle name="Calculation 4 3 5" xfId="1667" xr:uid="{00000000-0005-0000-0000-000090080000}"/>
    <cellStyle name="Calculation 4 3 5 2" xfId="10556" xr:uid="{00000000-0005-0000-0000-000091080000}"/>
    <cellStyle name="Calculation 4 3 5 3" xfId="21220" xr:uid="{00000000-0005-0000-0000-000092080000}"/>
    <cellStyle name="Calculation 4 3 5 4" xfId="21878" xr:uid="{00000000-0005-0000-0000-000093080000}"/>
    <cellStyle name="Calculation 4 3 5 5" xfId="23729" xr:uid="{00000000-0005-0000-0000-000094080000}"/>
    <cellStyle name="Calculation 4 3 5 6" xfId="33639" xr:uid="{00000000-0005-0000-0000-000095080000}"/>
    <cellStyle name="Calculation 4 3 6" xfId="2562" xr:uid="{00000000-0005-0000-0000-000096080000}"/>
    <cellStyle name="Calculation 4 3 6 2" xfId="9575" xr:uid="{00000000-0005-0000-0000-000097080000}"/>
    <cellStyle name="Calculation 4 3 6 3" xfId="22101" xr:uid="{00000000-0005-0000-0000-000098080000}"/>
    <cellStyle name="Calculation 4 3 6 4" xfId="15147" xr:uid="{00000000-0005-0000-0000-000099080000}"/>
    <cellStyle name="Calculation 4 3 6 5" xfId="27131" xr:uid="{00000000-0005-0000-0000-00009A080000}"/>
    <cellStyle name="Calculation 4 3 6 6" xfId="15591" xr:uid="{00000000-0005-0000-0000-00009B080000}"/>
    <cellStyle name="Calculation 4 3 7" xfId="2709" xr:uid="{00000000-0005-0000-0000-00009C080000}"/>
    <cellStyle name="Calculation 4 3 7 2" xfId="13287" xr:uid="{00000000-0005-0000-0000-00009D080000}"/>
    <cellStyle name="Calculation 4 3 7 3" xfId="22246" xr:uid="{00000000-0005-0000-0000-00009E080000}"/>
    <cellStyle name="Calculation 4 3 7 4" xfId="19575" xr:uid="{00000000-0005-0000-0000-00009F080000}"/>
    <cellStyle name="Calculation 4 3 7 5" xfId="25733" xr:uid="{00000000-0005-0000-0000-0000A0080000}"/>
    <cellStyle name="Calculation 4 3 7 6" xfId="31300" xr:uid="{00000000-0005-0000-0000-0000A1080000}"/>
    <cellStyle name="Calculation 4 3 8" xfId="3061" xr:uid="{00000000-0005-0000-0000-0000A2080000}"/>
    <cellStyle name="Calculation 4 3 8 2" xfId="8615" xr:uid="{00000000-0005-0000-0000-0000A3080000}"/>
    <cellStyle name="Calculation 4 3 8 3" xfId="22594" xr:uid="{00000000-0005-0000-0000-0000A4080000}"/>
    <cellStyle name="Calculation 4 3 8 4" xfId="27805" xr:uid="{00000000-0005-0000-0000-0000A5080000}"/>
    <cellStyle name="Calculation 4 3 8 5" xfId="32790" xr:uid="{00000000-0005-0000-0000-0000A6080000}"/>
    <cellStyle name="Calculation 4 3 8 6" xfId="37441" xr:uid="{00000000-0005-0000-0000-0000A7080000}"/>
    <cellStyle name="Calculation 4 3 9" xfId="3572" xr:uid="{00000000-0005-0000-0000-0000A8080000}"/>
    <cellStyle name="Calculation 4 3 9 2" xfId="16380" xr:uid="{00000000-0005-0000-0000-0000A9080000}"/>
    <cellStyle name="Calculation 4 3 9 3" xfId="23097" xr:uid="{00000000-0005-0000-0000-0000AA080000}"/>
    <cellStyle name="Calculation 4 3 9 4" xfId="28295" xr:uid="{00000000-0005-0000-0000-0000AB080000}"/>
    <cellStyle name="Calculation 4 3 9 5" xfId="33261" xr:uid="{00000000-0005-0000-0000-0000AC080000}"/>
    <cellStyle name="Calculation 4 3 9 6" xfId="37831" xr:uid="{00000000-0005-0000-0000-0000AD080000}"/>
    <cellStyle name="Calculation 4 30" xfId="41364" xr:uid="{00000000-0005-0000-0000-0000AE080000}"/>
    <cellStyle name="Calculation 4 31" xfId="41635" xr:uid="{00000000-0005-0000-0000-0000AF080000}"/>
    <cellStyle name="Calculation 4 32" xfId="41312" xr:uid="{00000000-0005-0000-0000-0000B0080000}"/>
    <cellStyle name="Calculation 4 33" xfId="41585" xr:uid="{00000000-0005-0000-0000-0000B1080000}"/>
    <cellStyle name="Calculation 4 4" xfId="1097" xr:uid="{00000000-0005-0000-0000-0000B2080000}"/>
    <cellStyle name="Calculation 4 4 10" xfId="4900" xr:uid="{00000000-0005-0000-0000-0000B3080000}"/>
    <cellStyle name="Calculation 4 4 10 2" xfId="17708" xr:uid="{00000000-0005-0000-0000-0000B4080000}"/>
    <cellStyle name="Calculation 4 4 10 3" xfId="24407" xr:uid="{00000000-0005-0000-0000-0000B5080000}"/>
    <cellStyle name="Calculation 4 4 10 4" xfId="29564" xr:uid="{00000000-0005-0000-0000-0000B6080000}"/>
    <cellStyle name="Calculation 4 4 10 5" xfId="34454" xr:uid="{00000000-0005-0000-0000-0000B7080000}"/>
    <cellStyle name="Calculation 4 4 10 6" xfId="38805" xr:uid="{00000000-0005-0000-0000-0000B8080000}"/>
    <cellStyle name="Calculation 4 4 11" xfId="10874" xr:uid="{00000000-0005-0000-0000-0000B9080000}"/>
    <cellStyle name="Calculation 4 4 12" xfId="15745" xr:uid="{00000000-0005-0000-0000-0000BA080000}"/>
    <cellStyle name="Calculation 4 4 13" xfId="13244" xr:uid="{00000000-0005-0000-0000-0000BB080000}"/>
    <cellStyle name="Calculation 4 4 14" xfId="25152" xr:uid="{00000000-0005-0000-0000-0000BC080000}"/>
    <cellStyle name="Calculation 4 4 15" xfId="23932" xr:uid="{00000000-0005-0000-0000-0000BD080000}"/>
    <cellStyle name="Calculation 4 4 2" xfId="2300" xr:uid="{00000000-0005-0000-0000-0000BE080000}"/>
    <cellStyle name="Calculation 4 4 2 2" xfId="9847" xr:uid="{00000000-0005-0000-0000-0000BF080000}"/>
    <cellStyle name="Calculation 4 4 2 3" xfId="21843" xr:uid="{00000000-0005-0000-0000-0000C0080000}"/>
    <cellStyle name="Calculation 4 4 2 4" xfId="9501" xr:uid="{00000000-0005-0000-0000-0000C1080000}"/>
    <cellStyle name="Calculation 4 4 2 5" xfId="23137" xr:uid="{00000000-0005-0000-0000-0000C2080000}"/>
    <cellStyle name="Calculation 4 4 2 6" xfId="33993" xr:uid="{00000000-0005-0000-0000-0000C3080000}"/>
    <cellStyle name="Calculation 4 4 3" xfId="2669" xr:uid="{00000000-0005-0000-0000-0000C4080000}"/>
    <cellStyle name="Calculation 4 4 3 2" xfId="10100" xr:uid="{00000000-0005-0000-0000-0000C5080000}"/>
    <cellStyle name="Calculation 4 4 3 3" xfId="22207" xr:uid="{00000000-0005-0000-0000-0000C6080000}"/>
    <cellStyle name="Calculation 4 4 3 4" xfId="20747" xr:uid="{00000000-0005-0000-0000-0000C7080000}"/>
    <cellStyle name="Calculation 4 4 3 5" xfId="11448" xr:uid="{00000000-0005-0000-0000-0000C8080000}"/>
    <cellStyle name="Calculation 4 4 3 6" xfId="31033" xr:uid="{00000000-0005-0000-0000-0000C9080000}"/>
    <cellStyle name="Calculation 4 4 4" xfId="3023" xr:uid="{00000000-0005-0000-0000-0000CA080000}"/>
    <cellStyle name="Calculation 4 4 4 2" xfId="12358" xr:uid="{00000000-0005-0000-0000-0000CB080000}"/>
    <cellStyle name="Calculation 4 4 4 3" xfId="22556" xr:uid="{00000000-0005-0000-0000-0000CC080000}"/>
    <cellStyle name="Calculation 4 4 4 4" xfId="27767" xr:uid="{00000000-0005-0000-0000-0000CD080000}"/>
    <cellStyle name="Calculation 4 4 4 5" xfId="32754" xr:uid="{00000000-0005-0000-0000-0000CE080000}"/>
    <cellStyle name="Calculation 4 4 4 6" xfId="37406" xr:uid="{00000000-0005-0000-0000-0000CF080000}"/>
    <cellStyle name="Calculation 4 4 5" xfId="3363" xr:uid="{00000000-0005-0000-0000-0000D0080000}"/>
    <cellStyle name="Calculation 4 4 5 2" xfId="16171" xr:uid="{00000000-0005-0000-0000-0000D1080000}"/>
    <cellStyle name="Calculation 4 4 5 3" xfId="22891" xr:uid="{00000000-0005-0000-0000-0000D2080000}"/>
    <cellStyle name="Calculation 4 4 5 4" xfId="28093" xr:uid="{00000000-0005-0000-0000-0000D3080000}"/>
    <cellStyle name="Calculation 4 4 5 5" xfId="33063" xr:uid="{00000000-0005-0000-0000-0000D4080000}"/>
    <cellStyle name="Calculation 4 4 5 6" xfId="37661" xr:uid="{00000000-0005-0000-0000-0000D5080000}"/>
    <cellStyle name="Calculation 4 4 6" xfId="3676" xr:uid="{00000000-0005-0000-0000-0000D6080000}"/>
    <cellStyle name="Calculation 4 4 6 2" xfId="16484" xr:uid="{00000000-0005-0000-0000-0000D7080000}"/>
    <cellStyle name="Calculation 4 4 6 3" xfId="23199" xr:uid="{00000000-0005-0000-0000-0000D8080000}"/>
    <cellStyle name="Calculation 4 4 6 4" xfId="28394" xr:uid="{00000000-0005-0000-0000-0000D9080000}"/>
    <cellStyle name="Calculation 4 4 6 5" xfId="33354" xr:uid="{00000000-0005-0000-0000-0000DA080000}"/>
    <cellStyle name="Calculation 4 4 6 6" xfId="37902" xr:uid="{00000000-0005-0000-0000-0000DB080000}"/>
    <cellStyle name="Calculation 4 4 7" xfId="3974" xr:uid="{00000000-0005-0000-0000-0000DC080000}"/>
    <cellStyle name="Calculation 4 4 7 2" xfId="16782" xr:uid="{00000000-0005-0000-0000-0000DD080000}"/>
    <cellStyle name="Calculation 4 4 7 3" xfId="23495" xr:uid="{00000000-0005-0000-0000-0000DE080000}"/>
    <cellStyle name="Calculation 4 4 7 4" xfId="28681" xr:uid="{00000000-0005-0000-0000-0000DF080000}"/>
    <cellStyle name="Calculation 4 4 7 5" xfId="33629" xr:uid="{00000000-0005-0000-0000-0000E0080000}"/>
    <cellStyle name="Calculation 4 4 7 6" xfId="38137" xr:uid="{00000000-0005-0000-0000-0000E1080000}"/>
    <cellStyle name="Calculation 4 4 8" xfId="4228" xr:uid="{00000000-0005-0000-0000-0000E2080000}"/>
    <cellStyle name="Calculation 4 4 8 2" xfId="17036" xr:uid="{00000000-0005-0000-0000-0000E3080000}"/>
    <cellStyle name="Calculation 4 4 8 3" xfId="23748" xr:uid="{00000000-0005-0000-0000-0000E4080000}"/>
    <cellStyle name="Calculation 4 4 8 4" xfId="28929" xr:uid="{00000000-0005-0000-0000-0000E5080000}"/>
    <cellStyle name="Calculation 4 4 8 5" xfId="33867" xr:uid="{00000000-0005-0000-0000-0000E6080000}"/>
    <cellStyle name="Calculation 4 4 8 6" xfId="38339" xr:uid="{00000000-0005-0000-0000-0000E7080000}"/>
    <cellStyle name="Calculation 4 4 9" xfId="4475" xr:uid="{00000000-0005-0000-0000-0000E8080000}"/>
    <cellStyle name="Calculation 4 4 9 2" xfId="17283" xr:uid="{00000000-0005-0000-0000-0000E9080000}"/>
    <cellStyle name="Calculation 4 4 9 3" xfId="23991" xr:uid="{00000000-0005-0000-0000-0000EA080000}"/>
    <cellStyle name="Calculation 4 4 9 4" xfId="29166" xr:uid="{00000000-0005-0000-0000-0000EB080000}"/>
    <cellStyle name="Calculation 4 4 9 5" xfId="34083" xr:uid="{00000000-0005-0000-0000-0000EC080000}"/>
    <cellStyle name="Calculation 4 4 9 6" xfId="38509" xr:uid="{00000000-0005-0000-0000-0000ED080000}"/>
    <cellStyle name="Calculation 4 5" xfId="913" xr:uid="{00000000-0005-0000-0000-0000EE080000}"/>
    <cellStyle name="Calculation 4 5 10" xfId="4788" xr:uid="{00000000-0005-0000-0000-0000EF080000}"/>
    <cellStyle name="Calculation 4 5 10 2" xfId="17596" xr:uid="{00000000-0005-0000-0000-0000F0080000}"/>
    <cellStyle name="Calculation 4 5 10 3" xfId="24300" xr:uid="{00000000-0005-0000-0000-0000F1080000}"/>
    <cellStyle name="Calculation 4 5 10 4" xfId="29463" xr:uid="{00000000-0005-0000-0000-0000F2080000}"/>
    <cellStyle name="Calculation 4 5 10 5" xfId="34363" xr:uid="{00000000-0005-0000-0000-0000F3080000}"/>
    <cellStyle name="Calculation 4 5 10 6" xfId="38750" xr:uid="{00000000-0005-0000-0000-0000F4080000}"/>
    <cellStyle name="Calculation 4 5 11" xfId="13333" xr:uid="{00000000-0005-0000-0000-0000F5080000}"/>
    <cellStyle name="Calculation 4 5 12" xfId="15111" xr:uid="{00000000-0005-0000-0000-0000F6080000}"/>
    <cellStyle name="Calculation 4 5 13" xfId="26220" xr:uid="{00000000-0005-0000-0000-0000F7080000}"/>
    <cellStyle name="Calculation 4 5 14" xfId="25920" xr:uid="{00000000-0005-0000-0000-0000F8080000}"/>
    <cellStyle name="Calculation 4 5 15" xfId="34780" xr:uid="{00000000-0005-0000-0000-0000F9080000}"/>
    <cellStyle name="Calculation 4 5 2" xfId="2132" xr:uid="{00000000-0005-0000-0000-0000FA080000}"/>
    <cellStyle name="Calculation 4 5 2 2" xfId="11182" xr:uid="{00000000-0005-0000-0000-0000FB080000}"/>
    <cellStyle name="Calculation 4 5 2 3" xfId="21676" xr:uid="{00000000-0005-0000-0000-0000FC080000}"/>
    <cellStyle name="Calculation 4 5 2 4" xfId="26578" xr:uid="{00000000-0005-0000-0000-0000FD080000}"/>
    <cellStyle name="Calculation 4 5 2 5" xfId="21153" xr:uid="{00000000-0005-0000-0000-0000FE080000}"/>
    <cellStyle name="Calculation 4 5 2 6" xfId="27126" xr:uid="{00000000-0005-0000-0000-0000FF080000}"/>
    <cellStyle name="Calculation 4 5 3" xfId="1607" xr:uid="{00000000-0005-0000-0000-000000090000}"/>
    <cellStyle name="Calculation 4 5 3 2" xfId="15494" xr:uid="{00000000-0005-0000-0000-000001090000}"/>
    <cellStyle name="Calculation 4 5 3 3" xfId="21160" xr:uid="{00000000-0005-0000-0000-000002090000}"/>
    <cellStyle name="Calculation 4 5 3 4" xfId="23448" xr:uid="{00000000-0005-0000-0000-000003090000}"/>
    <cellStyle name="Calculation 4 5 3 5" xfId="9680" xr:uid="{00000000-0005-0000-0000-000004090000}"/>
    <cellStyle name="Calculation 4 5 3 6" xfId="19347" xr:uid="{00000000-0005-0000-0000-000005090000}"/>
    <cellStyle name="Calculation 4 5 4" xfId="1994" xr:uid="{00000000-0005-0000-0000-000006090000}"/>
    <cellStyle name="Calculation 4 5 4 2" xfId="9271" xr:uid="{00000000-0005-0000-0000-000007090000}"/>
    <cellStyle name="Calculation 4 5 4 3" xfId="21539" xr:uid="{00000000-0005-0000-0000-000008090000}"/>
    <cellStyle name="Calculation 4 5 4 4" xfId="24188" xr:uid="{00000000-0005-0000-0000-000009090000}"/>
    <cellStyle name="Calculation 4 5 4 5" xfId="31902" xr:uid="{00000000-0005-0000-0000-00000A090000}"/>
    <cellStyle name="Calculation 4 5 4 6" xfId="36472" xr:uid="{00000000-0005-0000-0000-00000B090000}"/>
    <cellStyle name="Calculation 4 5 5" xfId="1732" xr:uid="{00000000-0005-0000-0000-00000C090000}"/>
    <cellStyle name="Calculation 4 5 5 2" xfId="15291" xr:uid="{00000000-0005-0000-0000-00000D090000}"/>
    <cellStyle name="Calculation 4 5 5 3" xfId="21284" xr:uid="{00000000-0005-0000-0000-00000E090000}"/>
    <cellStyle name="Calculation 4 5 5 4" xfId="21770" xr:uid="{00000000-0005-0000-0000-00000F090000}"/>
    <cellStyle name="Calculation 4 5 5 5" xfId="31734" xr:uid="{00000000-0005-0000-0000-000010090000}"/>
    <cellStyle name="Calculation 4 5 5 6" xfId="26850" xr:uid="{00000000-0005-0000-0000-000011090000}"/>
    <cellStyle name="Calculation 4 5 6" xfId="2536" xr:uid="{00000000-0005-0000-0000-000012090000}"/>
    <cellStyle name="Calculation 4 5 6 2" xfId="11077" xr:uid="{00000000-0005-0000-0000-000013090000}"/>
    <cellStyle name="Calculation 4 5 6 3" xfId="22075" xr:uid="{00000000-0005-0000-0000-000014090000}"/>
    <cellStyle name="Calculation 4 5 6 4" xfId="19275" xr:uid="{00000000-0005-0000-0000-000015090000}"/>
    <cellStyle name="Calculation 4 5 6 5" xfId="24835" xr:uid="{00000000-0005-0000-0000-000016090000}"/>
    <cellStyle name="Calculation 4 5 6 6" xfId="30453" xr:uid="{00000000-0005-0000-0000-000017090000}"/>
    <cellStyle name="Calculation 4 5 7" xfId="1554" xr:uid="{00000000-0005-0000-0000-000018090000}"/>
    <cellStyle name="Calculation 4 5 7 2" xfId="8821" xr:uid="{00000000-0005-0000-0000-000019090000}"/>
    <cellStyle name="Calculation 4 5 7 3" xfId="21109" xr:uid="{00000000-0005-0000-0000-00001A090000}"/>
    <cellStyle name="Calculation 4 5 7 4" xfId="26788" xr:uid="{00000000-0005-0000-0000-00001B090000}"/>
    <cellStyle name="Calculation 4 5 7 5" xfId="28471" xr:uid="{00000000-0005-0000-0000-00001C090000}"/>
    <cellStyle name="Calculation 4 5 7 6" xfId="36500" xr:uid="{00000000-0005-0000-0000-00001D090000}"/>
    <cellStyle name="Calculation 4 5 8" xfId="1946" xr:uid="{00000000-0005-0000-0000-00001E090000}"/>
    <cellStyle name="Calculation 4 5 8 2" xfId="10558" xr:uid="{00000000-0005-0000-0000-00001F090000}"/>
    <cellStyle name="Calculation 4 5 8 3" xfId="21493" xr:uid="{00000000-0005-0000-0000-000020090000}"/>
    <cellStyle name="Calculation 4 5 8 4" xfId="22976" xr:uid="{00000000-0005-0000-0000-000021090000}"/>
    <cellStyle name="Calculation 4 5 8 5" xfId="31873" xr:uid="{00000000-0005-0000-0000-000022090000}"/>
    <cellStyle name="Calculation 4 5 8 6" xfId="31896" xr:uid="{00000000-0005-0000-0000-000023090000}"/>
    <cellStyle name="Calculation 4 5 9" xfId="1608" xr:uid="{00000000-0005-0000-0000-000024090000}"/>
    <cellStyle name="Calculation 4 5 9 2" xfId="15402" xr:uid="{00000000-0005-0000-0000-000025090000}"/>
    <cellStyle name="Calculation 4 5 9 3" xfId="21161" xr:uid="{00000000-0005-0000-0000-000026090000}"/>
    <cellStyle name="Calculation 4 5 9 4" xfId="23149" xr:uid="{00000000-0005-0000-0000-000027090000}"/>
    <cellStyle name="Calculation 4 5 9 5" xfId="32023" xr:uid="{00000000-0005-0000-0000-000028090000}"/>
    <cellStyle name="Calculation 4 5 9 6" xfId="36442" xr:uid="{00000000-0005-0000-0000-000029090000}"/>
    <cellStyle name="Calculation 4 6" xfId="1357" xr:uid="{00000000-0005-0000-0000-00002A090000}"/>
    <cellStyle name="Calculation 4 6 2" xfId="10477" xr:uid="{00000000-0005-0000-0000-00002B090000}"/>
    <cellStyle name="Calculation 4 6 3" xfId="20918" xr:uid="{00000000-0005-0000-0000-00002C090000}"/>
    <cellStyle name="Calculation 4 6 4" xfId="22943" xr:uid="{00000000-0005-0000-0000-00002D090000}"/>
    <cellStyle name="Calculation 4 6 5" xfId="26983" xr:uid="{00000000-0005-0000-0000-00002E090000}"/>
    <cellStyle name="Calculation 4 6 6" xfId="34047" xr:uid="{00000000-0005-0000-0000-00002F090000}"/>
    <cellStyle name="Calculation 4 7" xfId="1181" xr:uid="{00000000-0005-0000-0000-000030090000}"/>
    <cellStyle name="Calculation 4 7 2" xfId="8743" xr:uid="{00000000-0005-0000-0000-000031090000}"/>
    <cellStyle name="Calculation 4 7 3" xfId="10138" xr:uid="{00000000-0005-0000-0000-000032090000}"/>
    <cellStyle name="Calculation 4 7 4" xfId="14407" xr:uid="{00000000-0005-0000-0000-000033090000}"/>
    <cellStyle name="Calculation 4 7 5" xfId="29511" xr:uid="{00000000-0005-0000-0000-000034090000}"/>
    <cellStyle name="Calculation 4 7 6" xfId="31823" xr:uid="{00000000-0005-0000-0000-000035090000}"/>
    <cellStyle name="Calculation 4 8" xfId="1286" xr:uid="{00000000-0005-0000-0000-000036090000}"/>
    <cellStyle name="Calculation 4 8 2" xfId="10104" xr:uid="{00000000-0005-0000-0000-000037090000}"/>
    <cellStyle name="Calculation 4 8 3" xfId="10437" xr:uid="{00000000-0005-0000-0000-000038090000}"/>
    <cellStyle name="Calculation 4 8 4" xfId="22367" xr:uid="{00000000-0005-0000-0000-000039090000}"/>
    <cellStyle name="Calculation 4 8 5" xfId="28197" xr:uid="{00000000-0005-0000-0000-00003A090000}"/>
    <cellStyle name="Calculation 4 8 6" xfId="30400" xr:uid="{00000000-0005-0000-0000-00003B090000}"/>
    <cellStyle name="Calculation 4 9" xfId="1753" xr:uid="{00000000-0005-0000-0000-00003C090000}"/>
    <cellStyle name="Calculation 4 9 2" xfId="9328" xr:uid="{00000000-0005-0000-0000-00003D090000}"/>
    <cellStyle name="Calculation 4 9 3" xfId="21304" xr:uid="{00000000-0005-0000-0000-00003E090000}"/>
    <cellStyle name="Calculation 4 9 4" xfId="26585" xr:uid="{00000000-0005-0000-0000-00003F090000}"/>
    <cellStyle name="Calculation 4 9 5" xfId="28203" xr:uid="{00000000-0005-0000-0000-000040090000}"/>
    <cellStyle name="Calculation 4 9 6" xfId="29879" xr:uid="{00000000-0005-0000-0000-000041090000}"/>
    <cellStyle name="Calculation 40" xfId="41583" xr:uid="{00000000-0005-0000-0000-000042090000}"/>
    <cellStyle name="Calculation 41" xfId="41359" xr:uid="{00000000-0005-0000-0000-000043090000}"/>
    <cellStyle name="Calculation 42" xfId="41640" xr:uid="{00000000-0005-0000-0000-000044090000}"/>
    <cellStyle name="Calculation 43" xfId="41285" xr:uid="{00000000-0005-0000-0000-000045090000}"/>
    <cellStyle name="Calculation 44" xfId="41593" xr:uid="{00000000-0005-0000-0000-000046090000}"/>
    <cellStyle name="Calculation 5" xfId="507" xr:uid="{00000000-0005-0000-0000-000047090000}"/>
    <cellStyle name="Calculation 5 10" xfId="1830" xr:uid="{00000000-0005-0000-0000-000048090000}"/>
    <cellStyle name="Calculation 5 10 2" xfId="9130" xr:uid="{00000000-0005-0000-0000-000049090000}"/>
    <cellStyle name="Calculation 5 10 3" xfId="21379" xr:uid="{00000000-0005-0000-0000-00004A090000}"/>
    <cellStyle name="Calculation 5 10 4" xfId="21297" xr:uid="{00000000-0005-0000-0000-00004B090000}"/>
    <cellStyle name="Calculation 5 10 5" xfId="24138" xr:uid="{00000000-0005-0000-0000-00004C090000}"/>
    <cellStyle name="Calculation 5 10 6" xfId="33568" xr:uid="{00000000-0005-0000-0000-00004D090000}"/>
    <cellStyle name="Calculation 5 11" xfId="1773" xr:uid="{00000000-0005-0000-0000-00004E090000}"/>
    <cellStyle name="Calculation 5 11 2" xfId="10354" xr:uid="{00000000-0005-0000-0000-00004F090000}"/>
    <cellStyle name="Calculation 5 11 3" xfId="21323" xr:uid="{00000000-0005-0000-0000-000050090000}"/>
    <cellStyle name="Calculation 5 11 4" xfId="23102" xr:uid="{00000000-0005-0000-0000-000051090000}"/>
    <cellStyle name="Calculation 5 11 5" xfId="23820" xr:uid="{00000000-0005-0000-0000-000052090000}"/>
    <cellStyle name="Calculation 5 11 6" xfId="34045" xr:uid="{00000000-0005-0000-0000-000053090000}"/>
    <cellStyle name="Calculation 5 12" xfId="1495" xr:uid="{00000000-0005-0000-0000-000054090000}"/>
    <cellStyle name="Calculation 5 12 2" xfId="9256" xr:uid="{00000000-0005-0000-0000-000055090000}"/>
    <cellStyle name="Calculation 5 12 3" xfId="21052" xr:uid="{00000000-0005-0000-0000-000056090000}"/>
    <cellStyle name="Calculation 5 12 4" xfId="15905" xr:uid="{00000000-0005-0000-0000-000057090000}"/>
    <cellStyle name="Calculation 5 12 5" xfId="24029" xr:uid="{00000000-0005-0000-0000-000058090000}"/>
    <cellStyle name="Calculation 5 12 6" xfId="25576" xr:uid="{00000000-0005-0000-0000-000059090000}"/>
    <cellStyle name="Calculation 5 13" xfId="1784" xr:uid="{00000000-0005-0000-0000-00005A090000}"/>
    <cellStyle name="Calculation 5 13 2" xfId="9551" xr:uid="{00000000-0005-0000-0000-00005B090000}"/>
    <cellStyle name="Calculation 5 13 3" xfId="21334" xr:uid="{00000000-0005-0000-0000-00005C090000}"/>
    <cellStyle name="Calculation 5 13 4" xfId="8336" xr:uid="{00000000-0005-0000-0000-00005D090000}"/>
    <cellStyle name="Calculation 5 13 5" xfId="25454" xr:uid="{00000000-0005-0000-0000-00005E090000}"/>
    <cellStyle name="Calculation 5 13 6" xfId="36619" xr:uid="{00000000-0005-0000-0000-00005F090000}"/>
    <cellStyle name="Calculation 5 14" xfId="1436" xr:uid="{00000000-0005-0000-0000-000060090000}"/>
    <cellStyle name="Calculation 5 14 2" xfId="10898" xr:uid="{00000000-0005-0000-0000-000061090000}"/>
    <cellStyle name="Calculation 5 14 3" xfId="20993" xr:uid="{00000000-0005-0000-0000-000062090000}"/>
    <cellStyle name="Calculation 5 14 4" xfId="23956" xr:uid="{00000000-0005-0000-0000-000063090000}"/>
    <cellStyle name="Calculation 5 14 5" xfId="27715" xr:uid="{00000000-0005-0000-0000-000064090000}"/>
    <cellStyle name="Calculation 5 14 6" xfId="19052" xr:uid="{00000000-0005-0000-0000-000065090000}"/>
    <cellStyle name="Calculation 5 15" xfId="2462" xr:uid="{00000000-0005-0000-0000-000066090000}"/>
    <cellStyle name="Calculation 5 15 2" xfId="9401" xr:uid="{00000000-0005-0000-0000-000067090000}"/>
    <cellStyle name="Calculation 5 15 3" xfId="22003" xr:uid="{00000000-0005-0000-0000-000068090000}"/>
    <cellStyle name="Calculation 5 15 4" xfId="19466" xr:uid="{00000000-0005-0000-0000-000069090000}"/>
    <cellStyle name="Calculation 5 15 5" xfId="25650" xr:uid="{00000000-0005-0000-0000-00006A090000}"/>
    <cellStyle name="Calculation 5 15 6" xfId="25177" xr:uid="{00000000-0005-0000-0000-00006B090000}"/>
    <cellStyle name="Calculation 5 16" xfId="1793" xr:uid="{00000000-0005-0000-0000-00006C090000}"/>
    <cellStyle name="Calculation 5 16 2" xfId="15403" xr:uid="{00000000-0005-0000-0000-00006D090000}"/>
    <cellStyle name="Calculation 5 16 3" xfId="21343" xr:uid="{00000000-0005-0000-0000-00006E090000}"/>
    <cellStyle name="Calculation 5 16 4" xfId="22837" xr:uid="{00000000-0005-0000-0000-00006F090000}"/>
    <cellStyle name="Calculation 5 16 5" xfId="31888" xr:uid="{00000000-0005-0000-0000-000070090000}"/>
    <cellStyle name="Calculation 5 16 6" xfId="36412" xr:uid="{00000000-0005-0000-0000-000071090000}"/>
    <cellStyle name="Calculation 5 17" xfId="4668" xr:uid="{00000000-0005-0000-0000-000072090000}"/>
    <cellStyle name="Calculation 5 17 2" xfId="17476" xr:uid="{00000000-0005-0000-0000-000073090000}"/>
    <cellStyle name="Calculation 5 17 3" xfId="24180" xr:uid="{00000000-0005-0000-0000-000074090000}"/>
    <cellStyle name="Calculation 5 17 4" xfId="29345" xr:uid="{00000000-0005-0000-0000-000075090000}"/>
    <cellStyle name="Calculation 5 17 5" xfId="34248" xr:uid="{00000000-0005-0000-0000-000076090000}"/>
    <cellStyle name="Calculation 5 17 6" xfId="38651" xr:uid="{00000000-0005-0000-0000-000077090000}"/>
    <cellStyle name="Calculation 5 18" xfId="7230" xr:uid="{00000000-0005-0000-0000-000078090000}"/>
    <cellStyle name="Calculation 5 18 2" xfId="19995" xr:uid="{00000000-0005-0000-0000-000079090000}"/>
    <cellStyle name="Calculation 5 18 3" xfId="26632" xr:uid="{00000000-0005-0000-0000-00007A090000}"/>
    <cellStyle name="Calculation 5 18 4" xfId="31681" xr:uid="{00000000-0005-0000-0000-00007B090000}"/>
    <cellStyle name="Calculation 5 18 5" xfId="36424" xr:uid="{00000000-0005-0000-0000-00007C090000}"/>
    <cellStyle name="Calculation 5 18 6" xfId="40602" xr:uid="{00000000-0005-0000-0000-00007D090000}"/>
    <cellStyle name="Calculation 5 19" xfId="7262" xr:uid="{00000000-0005-0000-0000-00007E090000}"/>
    <cellStyle name="Calculation 5 19 2" xfId="20026" xr:uid="{00000000-0005-0000-0000-00007F090000}"/>
    <cellStyle name="Calculation 5 19 3" xfId="26664" xr:uid="{00000000-0005-0000-0000-000080090000}"/>
    <cellStyle name="Calculation 5 19 4" xfId="31710" xr:uid="{00000000-0005-0000-0000-000081090000}"/>
    <cellStyle name="Calculation 5 19 5" xfId="36453" xr:uid="{00000000-0005-0000-0000-000082090000}"/>
    <cellStyle name="Calculation 5 19 6" xfId="40623" xr:uid="{00000000-0005-0000-0000-000083090000}"/>
    <cellStyle name="Calculation 5 2" xfId="890" xr:uid="{00000000-0005-0000-0000-000084090000}"/>
    <cellStyle name="Calculation 5 2 10" xfId="4773" xr:uid="{00000000-0005-0000-0000-000085090000}"/>
    <cellStyle name="Calculation 5 2 10 2" xfId="17581" xr:uid="{00000000-0005-0000-0000-000086090000}"/>
    <cellStyle name="Calculation 5 2 10 3" xfId="24285" xr:uid="{00000000-0005-0000-0000-000087090000}"/>
    <cellStyle name="Calculation 5 2 10 4" xfId="29448" xr:uid="{00000000-0005-0000-0000-000088090000}"/>
    <cellStyle name="Calculation 5 2 10 5" xfId="34349" xr:uid="{00000000-0005-0000-0000-000089090000}"/>
    <cellStyle name="Calculation 5 2 10 6" xfId="38736" xr:uid="{00000000-0005-0000-0000-00008A090000}"/>
    <cellStyle name="Calculation 5 2 11" xfId="7411" xr:uid="{00000000-0005-0000-0000-00008B090000}"/>
    <cellStyle name="Calculation 5 2 11 2" xfId="20175" xr:uid="{00000000-0005-0000-0000-00008C090000}"/>
    <cellStyle name="Calculation 5 2 11 3" xfId="26811" xr:uid="{00000000-0005-0000-0000-00008D090000}"/>
    <cellStyle name="Calculation 5 2 11 4" xfId="31851" xr:uid="{00000000-0005-0000-0000-00008E090000}"/>
    <cellStyle name="Calculation 5 2 11 5" xfId="36578" xr:uid="{00000000-0005-0000-0000-00008F090000}"/>
    <cellStyle name="Calculation 5 2 11 6" xfId="40689" xr:uid="{00000000-0005-0000-0000-000090090000}"/>
    <cellStyle name="Calculation 5 2 12" xfId="7554" xr:uid="{00000000-0005-0000-0000-000091090000}"/>
    <cellStyle name="Calculation 5 2 12 2" xfId="20318" xr:uid="{00000000-0005-0000-0000-000092090000}"/>
    <cellStyle name="Calculation 5 2 12 3" xfId="26951" xr:uid="{00000000-0005-0000-0000-000093090000}"/>
    <cellStyle name="Calculation 5 2 12 4" xfId="31988" xr:uid="{00000000-0005-0000-0000-000094090000}"/>
    <cellStyle name="Calculation 5 2 12 5" xfId="36700" xr:uid="{00000000-0005-0000-0000-000095090000}"/>
    <cellStyle name="Calculation 5 2 12 6" xfId="40769" xr:uid="{00000000-0005-0000-0000-000096090000}"/>
    <cellStyle name="Calculation 5 2 13" xfId="13490" xr:uid="{00000000-0005-0000-0000-000097090000}"/>
    <cellStyle name="Calculation 5 2 14" xfId="10397" xr:uid="{00000000-0005-0000-0000-000098090000}"/>
    <cellStyle name="Calculation 5 2 15" xfId="18869" xr:uid="{00000000-0005-0000-0000-000099090000}"/>
    <cellStyle name="Calculation 5 2 16" xfId="26365" xr:uid="{00000000-0005-0000-0000-00009A090000}"/>
    <cellStyle name="Calculation 5 2 17" xfId="30577" xr:uid="{00000000-0005-0000-0000-00009B090000}"/>
    <cellStyle name="Calculation 5 2 18" xfId="35872" xr:uid="{00000000-0005-0000-0000-00009C090000}"/>
    <cellStyle name="Calculation 5 2 2" xfId="2109" xr:uid="{00000000-0005-0000-0000-00009D090000}"/>
    <cellStyle name="Calculation 5 2 2 2" xfId="13404" xr:uid="{00000000-0005-0000-0000-00009E090000}"/>
    <cellStyle name="Calculation 5 2 2 3" xfId="21653" xr:uid="{00000000-0005-0000-0000-00009F090000}"/>
    <cellStyle name="Calculation 5 2 2 4" xfId="21546" xr:uid="{00000000-0005-0000-0000-0000A0090000}"/>
    <cellStyle name="Calculation 5 2 2 5" xfId="26994" xr:uid="{00000000-0005-0000-0000-0000A1090000}"/>
    <cellStyle name="Calculation 5 2 2 6" xfId="14666" xr:uid="{00000000-0005-0000-0000-0000A2090000}"/>
    <cellStyle name="Calculation 5 2 3" xfId="1476" xr:uid="{00000000-0005-0000-0000-0000A3090000}"/>
    <cellStyle name="Calculation 5 2 3 2" xfId="10218" xr:uid="{00000000-0005-0000-0000-0000A4090000}"/>
    <cellStyle name="Calculation 5 2 3 3" xfId="21033" xr:uid="{00000000-0005-0000-0000-0000A5090000}"/>
    <cellStyle name="Calculation 5 2 3 4" xfId="24101" xr:uid="{00000000-0005-0000-0000-0000A6090000}"/>
    <cellStyle name="Calculation 5 2 3 5" xfId="28846" xr:uid="{00000000-0005-0000-0000-0000A7090000}"/>
    <cellStyle name="Calculation 5 2 3 6" xfId="32800" xr:uid="{00000000-0005-0000-0000-0000A8090000}"/>
    <cellStyle name="Calculation 5 2 4" xfId="2550" xr:uid="{00000000-0005-0000-0000-0000A9090000}"/>
    <cellStyle name="Calculation 5 2 4 2" xfId="13445" xr:uid="{00000000-0005-0000-0000-0000AA090000}"/>
    <cellStyle name="Calculation 5 2 4 3" xfId="22089" xr:uid="{00000000-0005-0000-0000-0000AB090000}"/>
    <cellStyle name="Calculation 5 2 4 4" xfId="8318" xr:uid="{00000000-0005-0000-0000-0000AC090000}"/>
    <cellStyle name="Calculation 5 2 4 5" xfId="27285" xr:uid="{00000000-0005-0000-0000-0000AD090000}"/>
    <cellStyle name="Calculation 5 2 4 6" xfId="30959" xr:uid="{00000000-0005-0000-0000-0000AE090000}"/>
    <cellStyle name="Calculation 5 2 5" xfId="2849" xr:uid="{00000000-0005-0000-0000-0000AF090000}"/>
    <cellStyle name="Calculation 5 2 5 2" xfId="9042" xr:uid="{00000000-0005-0000-0000-0000B0090000}"/>
    <cellStyle name="Calculation 5 2 5 3" xfId="22386" xr:uid="{00000000-0005-0000-0000-0000B1090000}"/>
    <cellStyle name="Calculation 5 2 5 4" xfId="27602" xr:uid="{00000000-0005-0000-0000-0000B2090000}"/>
    <cellStyle name="Calculation 5 2 5 5" xfId="32599" xr:uid="{00000000-0005-0000-0000-0000B3090000}"/>
    <cellStyle name="Calculation 5 2 5 6" xfId="37279" xr:uid="{00000000-0005-0000-0000-0000B4090000}"/>
    <cellStyle name="Calculation 5 2 6" xfId="3196" xr:uid="{00000000-0005-0000-0000-0000B5090000}"/>
    <cellStyle name="Calculation 5 2 6 2" xfId="16004" xr:uid="{00000000-0005-0000-0000-0000B6090000}"/>
    <cellStyle name="Calculation 5 2 6 3" xfId="22726" xr:uid="{00000000-0005-0000-0000-0000B7090000}"/>
    <cellStyle name="Calculation 5 2 6 4" xfId="27937" xr:uid="{00000000-0005-0000-0000-0000B8090000}"/>
    <cellStyle name="Calculation 5 2 6 5" xfId="32913" xr:uid="{00000000-0005-0000-0000-0000B9090000}"/>
    <cellStyle name="Calculation 5 2 6 6" xfId="37538" xr:uid="{00000000-0005-0000-0000-0000BA090000}"/>
    <cellStyle name="Calculation 5 2 7" xfId="3526" xr:uid="{00000000-0005-0000-0000-0000BB090000}"/>
    <cellStyle name="Calculation 5 2 7 2" xfId="16334" xr:uid="{00000000-0005-0000-0000-0000BC090000}"/>
    <cellStyle name="Calculation 5 2 7 3" xfId="23051" xr:uid="{00000000-0005-0000-0000-0000BD090000}"/>
    <cellStyle name="Calculation 5 2 7 4" xfId="28252" xr:uid="{00000000-0005-0000-0000-0000BE090000}"/>
    <cellStyle name="Calculation 5 2 7 5" xfId="33216" xr:uid="{00000000-0005-0000-0000-0000BF090000}"/>
    <cellStyle name="Calculation 5 2 7 6" xfId="37789" xr:uid="{00000000-0005-0000-0000-0000C0090000}"/>
    <cellStyle name="Calculation 5 2 8" xfId="3832" xr:uid="{00000000-0005-0000-0000-0000C1090000}"/>
    <cellStyle name="Calculation 5 2 8 2" xfId="16640" xr:uid="{00000000-0005-0000-0000-0000C2090000}"/>
    <cellStyle name="Calculation 5 2 8 3" xfId="23354" xr:uid="{00000000-0005-0000-0000-0000C3090000}"/>
    <cellStyle name="Calculation 5 2 8 4" xfId="28546" xr:uid="{00000000-0005-0000-0000-0000C4090000}"/>
    <cellStyle name="Calculation 5 2 8 5" xfId="33499" xr:uid="{00000000-0005-0000-0000-0000C5090000}"/>
    <cellStyle name="Calculation 5 2 8 6" xfId="38028" xr:uid="{00000000-0005-0000-0000-0000C6090000}"/>
    <cellStyle name="Calculation 5 2 9" xfId="3535" xr:uid="{00000000-0005-0000-0000-0000C7090000}"/>
    <cellStyle name="Calculation 5 2 9 2" xfId="16343" xr:uid="{00000000-0005-0000-0000-0000C8090000}"/>
    <cellStyle name="Calculation 5 2 9 3" xfId="23060" xr:uid="{00000000-0005-0000-0000-0000C9090000}"/>
    <cellStyle name="Calculation 5 2 9 4" xfId="28259" xr:uid="{00000000-0005-0000-0000-0000CA090000}"/>
    <cellStyle name="Calculation 5 2 9 5" xfId="33225" xr:uid="{00000000-0005-0000-0000-0000CB090000}"/>
    <cellStyle name="Calculation 5 2 9 6" xfId="37796" xr:uid="{00000000-0005-0000-0000-0000CC090000}"/>
    <cellStyle name="Calculation 5 20" xfId="15039" xr:uid="{00000000-0005-0000-0000-0000CD090000}"/>
    <cellStyle name="Calculation 5 21" xfId="15631" xr:uid="{00000000-0005-0000-0000-0000CE090000}"/>
    <cellStyle name="Calculation 5 22" xfId="17854" xr:uid="{00000000-0005-0000-0000-0000CF090000}"/>
    <cellStyle name="Calculation 5 23" xfId="20609" xr:uid="{00000000-0005-0000-0000-0000D0090000}"/>
    <cellStyle name="Calculation 5 24" xfId="27063" xr:uid="{00000000-0005-0000-0000-0000D1090000}"/>
    <cellStyle name="Calculation 5 25" xfId="36224" xr:uid="{00000000-0005-0000-0000-0000D2090000}"/>
    <cellStyle name="Calculation 5 26" xfId="41484" xr:uid="{00000000-0005-0000-0000-0000D3090000}"/>
    <cellStyle name="Calculation 5 27" xfId="41523" xr:uid="{00000000-0005-0000-0000-0000D4090000}"/>
    <cellStyle name="Calculation 5 28" xfId="41401" xr:uid="{00000000-0005-0000-0000-0000D5090000}"/>
    <cellStyle name="Calculation 5 29" xfId="41577" xr:uid="{00000000-0005-0000-0000-0000D6090000}"/>
    <cellStyle name="Calculation 5 3" xfId="952" xr:uid="{00000000-0005-0000-0000-0000D7090000}"/>
    <cellStyle name="Calculation 5 3 10" xfId="4808" xr:uid="{00000000-0005-0000-0000-0000D8090000}"/>
    <cellStyle name="Calculation 5 3 10 2" xfId="17616" xr:uid="{00000000-0005-0000-0000-0000D9090000}"/>
    <cellStyle name="Calculation 5 3 10 3" xfId="24319" xr:uid="{00000000-0005-0000-0000-0000DA090000}"/>
    <cellStyle name="Calculation 5 3 10 4" xfId="29482" xr:uid="{00000000-0005-0000-0000-0000DB090000}"/>
    <cellStyle name="Calculation 5 3 10 5" xfId="34383" xr:uid="{00000000-0005-0000-0000-0000DC090000}"/>
    <cellStyle name="Calculation 5 3 10 6" xfId="38766" xr:uid="{00000000-0005-0000-0000-0000DD090000}"/>
    <cellStyle name="Calculation 5 3 11" xfId="9552" xr:uid="{00000000-0005-0000-0000-0000DE090000}"/>
    <cellStyle name="Calculation 5 3 12" xfId="18679" xr:uid="{00000000-0005-0000-0000-0000DF090000}"/>
    <cellStyle name="Calculation 5 3 13" xfId="25794" xr:uid="{00000000-0005-0000-0000-0000E0090000}"/>
    <cellStyle name="Calculation 5 3 14" xfId="29965" xr:uid="{00000000-0005-0000-0000-0000E1090000}"/>
    <cellStyle name="Calculation 5 3 15" xfId="35245" xr:uid="{00000000-0005-0000-0000-0000E2090000}"/>
    <cellStyle name="Calculation 5 3 2" xfId="2168" xr:uid="{00000000-0005-0000-0000-0000E3090000}"/>
    <cellStyle name="Calculation 5 3 2 2" xfId="9240" xr:uid="{00000000-0005-0000-0000-0000E4090000}"/>
    <cellStyle name="Calculation 5 3 2 3" xfId="21712" xr:uid="{00000000-0005-0000-0000-0000E5090000}"/>
    <cellStyle name="Calculation 5 3 2 4" xfId="22929" xr:uid="{00000000-0005-0000-0000-0000E6090000}"/>
    <cellStyle name="Calculation 5 3 2 5" xfId="17429" xr:uid="{00000000-0005-0000-0000-0000E7090000}"/>
    <cellStyle name="Calculation 5 3 2 6" xfId="34058" xr:uid="{00000000-0005-0000-0000-0000E8090000}"/>
    <cellStyle name="Calculation 5 3 3" xfId="1573" xr:uid="{00000000-0005-0000-0000-0000E9090000}"/>
    <cellStyle name="Calculation 5 3 3 2" xfId="10795" xr:uid="{00000000-0005-0000-0000-0000EA090000}"/>
    <cellStyle name="Calculation 5 3 3 3" xfId="21128" xr:uid="{00000000-0005-0000-0000-0000EB090000}"/>
    <cellStyle name="Calculation 5 3 3 4" xfId="23436" xr:uid="{00000000-0005-0000-0000-0000EC090000}"/>
    <cellStyle name="Calculation 5 3 3 5" xfId="21934" xr:uid="{00000000-0005-0000-0000-0000ED090000}"/>
    <cellStyle name="Calculation 5 3 3 6" xfId="34024" xr:uid="{00000000-0005-0000-0000-0000EE090000}"/>
    <cellStyle name="Calculation 5 3 4" xfId="1928" xr:uid="{00000000-0005-0000-0000-0000EF090000}"/>
    <cellStyle name="Calculation 5 3 4 2" xfId="9665" xr:uid="{00000000-0005-0000-0000-0000F0090000}"/>
    <cellStyle name="Calculation 5 3 4 3" xfId="21476" xr:uid="{00000000-0005-0000-0000-0000F1090000}"/>
    <cellStyle name="Calculation 5 3 4 4" xfId="22843" xr:uid="{00000000-0005-0000-0000-0000F2090000}"/>
    <cellStyle name="Calculation 5 3 4 5" xfId="18178" xr:uid="{00000000-0005-0000-0000-0000F3090000}"/>
    <cellStyle name="Calculation 5 3 4 6" xfId="30419" xr:uid="{00000000-0005-0000-0000-0000F4090000}"/>
    <cellStyle name="Calculation 5 3 5" xfId="2063" xr:uid="{00000000-0005-0000-0000-0000F5090000}"/>
    <cellStyle name="Calculation 5 3 5 2" xfId="15353" xr:uid="{00000000-0005-0000-0000-0000F6090000}"/>
    <cellStyle name="Calculation 5 3 5 3" xfId="21608" xr:uid="{00000000-0005-0000-0000-0000F7090000}"/>
    <cellStyle name="Calculation 5 3 5 4" xfId="14630" xr:uid="{00000000-0005-0000-0000-0000F8090000}"/>
    <cellStyle name="Calculation 5 3 5 5" xfId="28706" xr:uid="{00000000-0005-0000-0000-0000F9090000}"/>
    <cellStyle name="Calculation 5 3 5 6" xfId="27360" xr:uid="{00000000-0005-0000-0000-0000FA090000}"/>
    <cellStyle name="Calculation 5 3 6" xfId="2750" xr:uid="{00000000-0005-0000-0000-0000FB090000}"/>
    <cellStyle name="Calculation 5 3 6 2" xfId="13671" xr:uid="{00000000-0005-0000-0000-0000FC090000}"/>
    <cellStyle name="Calculation 5 3 6 3" xfId="22287" xr:uid="{00000000-0005-0000-0000-0000FD090000}"/>
    <cellStyle name="Calculation 5 3 6 4" xfId="27508" xr:uid="{00000000-0005-0000-0000-0000FE090000}"/>
    <cellStyle name="Calculation 5 3 6 5" xfId="32509" xr:uid="{00000000-0005-0000-0000-0000FF090000}"/>
    <cellStyle name="Calculation 5 3 6 6" xfId="37201" xr:uid="{00000000-0005-0000-0000-0000000A0000}"/>
    <cellStyle name="Calculation 5 3 7" xfId="3101" xr:uid="{00000000-0005-0000-0000-0000010A0000}"/>
    <cellStyle name="Calculation 5 3 7 2" xfId="10969" xr:uid="{00000000-0005-0000-0000-0000020A0000}"/>
    <cellStyle name="Calculation 5 3 7 3" xfId="22632" xr:uid="{00000000-0005-0000-0000-0000030A0000}"/>
    <cellStyle name="Calculation 5 3 7 4" xfId="27843" xr:uid="{00000000-0005-0000-0000-0000040A0000}"/>
    <cellStyle name="Calculation 5 3 7 5" xfId="32827" xr:uid="{00000000-0005-0000-0000-0000050A0000}"/>
    <cellStyle name="Calculation 5 3 7 6" xfId="37465" xr:uid="{00000000-0005-0000-0000-0000060A0000}"/>
    <cellStyle name="Calculation 5 3 8" xfId="3438" xr:uid="{00000000-0005-0000-0000-0000070A0000}"/>
    <cellStyle name="Calculation 5 3 8 2" xfId="16246" xr:uid="{00000000-0005-0000-0000-0000080A0000}"/>
    <cellStyle name="Calculation 5 3 8 3" xfId="22964" xr:uid="{00000000-0005-0000-0000-0000090A0000}"/>
    <cellStyle name="Calculation 5 3 8 4" xfId="28166" xr:uid="{00000000-0005-0000-0000-00000A0A0000}"/>
    <cellStyle name="Calculation 5 3 8 5" xfId="33135" xr:uid="{00000000-0005-0000-0000-00000B0A0000}"/>
    <cellStyle name="Calculation 5 3 8 6" xfId="37719" xr:uid="{00000000-0005-0000-0000-00000C0A0000}"/>
    <cellStyle name="Calculation 5 3 9" xfId="3484" xr:uid="{00000000-0005-0000-0000-00000D0A0000}"/>
    <cellStyle name="Calculation 5 3 9 2" xfId="16292" xr:uid="{00000000-0005-0000-0000-00000E0A0000}"/>
    <cellStyle name="Calculation 5 3 9 3" xfId="23010" xr:uid="{00000000-0005-0000-0000-00000F0A0000}"/>
    <cellStyle name="Calculation 5 3 9 4" xfId="28211" xr:uid="{00000000-0005-0000-0000-0000100A0000}"/>
    <cellStyle name="Calculation 5 3 9 5" xfId="33178" xr:uid="{00000000-0005-0000-0000-0000110A0000}"/>
    <cellStyle name="Calculation 5 3 9 6" xfId="37757" xr:uid="{00000000-0005-0000-0000-0000120A0000}"/>
    <cellStyle name="Calculation 5 30" xfId="41365" xr:uid="{00000000-0005-0000-0000-0000130A0000}"/>
    <cellStyle name="Calculation 5 31" xfId="41634" xr:uid="{00000000-0005-0000-0000-0000140A0000}"/>
    <cellStyle name="Calculation 5 32" xfId="41314" xr:uid="{00000000-0005-0000-0000-0000150A0000}"/>
    <cellStyle name="Calculation 5 33" xfId="41557" xr:uid="{00000000-0005-0000-0000-0000160A0000}"/>
    <cellStyle name="Calculation 5 4" xfId="986" xr:uid="{00000000-0005-0000-0000-0000170A0000}"/>
    <cellStyle name="Calculation 5 4 10" xfId="4832" xr:uid="{00000000-0005-0000-0000-0000180A0000}"/>
    <cellStyle name="Calculation 5 4 10 2" xfId="17640" xr:uid="{00000000-0005-0000-0000-0000190A0000}"/>
    <cellStyle name="Calculation 5 4 10 3" xfId="24343" xr:uid="{00000000-0005-0000-0000-00001A0A0000}"/>
    <cellStyle name="Calculation 5 4 10 4" xfId="29501" xr:uid="{00000000-0005-0000-0000-00001B0A0000}"/>
    <cellStyle name="Calculation 5 4 10 5" xfId="34402" xr:uid="{00000000-0005-0000-0000-00001C0A0000}"/>
    <cellStyle name="Calculation 5 4 10 6" xfId="38775" xr:uid="{00000000-0005-0000-0000-00001D0A0000}"/>
    <cellStyle name="Calculation 5 4 11" xfId="10285" xr:uid="{00000000-0005-0000-0000-00001E0A0000}"/>
    <cellStyle name="Calculation 5 4 12" xfId="19055" xr:uid="{00000000-0005-0000-0000-00001F0A0000}"/>
    <cellStyle name="Calculation 5 4 13" xfId="24790" xr:uid="{00000000-0005-0000-0000-0000200A0000}"/>
    <cellStyle name="Calculation 5 4 14" xfId="30294" xr:uid="{00000000-0005-0000-0000-0000210A0000}"/>
    <cellStyle name="Calculation 5 4 15" xfId="13314" xr:uid="{00000000-0005-0000-0000-0000220A0000}"/>
    <cellStyle name="Calculation 5 4 2" xfId="2199" xr:uid="{00000000-0005-0000-0000-0000230A0000}"/>
    <cellStyle name="Calculation 5 4 2 2" xfId="9926" xr:uid="{00000000-0005-0000-0000-0000240A0000}"/>
    <cellStyle name="Calculation 5 4 2 3" xfId="21743" xr:uid="{00000000-0005-0000-0000-0000250A0000}"/>
    <cellStyle name="Calculation 5 4 2 4" xfId="9641" xr:uid="{00000000-0005-0000-0000-0000260A0000}"/>
    <cellStyle name="Calculation 5 4 2 5" xfId="27852" xr:uid="{00000000-0005-0000-0000-0000270A0000}"/>
    <cellStyle name="Calculation 5 4 2 6" xfId="33055" xr:uid="{00000000-0005-0000-0000-0000280A0000}"/>
    <cellStyle name="Calculation 5 4 3" xfId="1459" xr:uid="{00000000-0005-0000-0000-0000290A0000}"/>
    <cellStyle name="Calculation 5 4 3 2" xfId="8838" xr:uid="{00000000-0005-0000-0000-00002A0A0000}"/>
    <cellStyle name="Calculation 5 4 3 3" xfId="21016" xr:uid="{00000000-0005-0000-0000-00002B0A0000}"/>
    <cellStyle name="Calculation 5 4 3 4" xfId="23696" xr:uid="{00000000-0005-0000-0000-00002C0A0000}"/>
    <cellStyle name="Calculation 5 4 3 5" xfId="19028" xr:uid="{00000000-0005-0000-0000-00002D0A0000}"/>
    <cellStyle name="Calculation 5 4 3 6" xfId="34319" xr:uid="{00000000-0005-0000-0000-00002E0A0000}"/>
    <cellStyle name="Calculation 5 4 4" xfId="2075" xr:uid="{00000000-0005-0000-0000-00002F0A0000}"/>
    <cellStyle name="Calculation 5 4 4 2" xfId="9767" xr:uid="{00000000-0005-0000-0000-0000300A0000}"/>
    <cellStyle name="Calculation 5 4 4 3" xfId="21620" xr:uid="{00000000-0005-0000-0000-0000310A0000}"/>
    <cellStyle name="Calculation 5 4 4 4" xfId="21268" xr:uid="{00000000-0005-0000-0000-0000320A0000}"/>
    <cellStyle name="Calculation 5 4 4 5" xfId="29322" xr:uid="{00000000-0005-0000-0000-0000330A0000}"/>
    <cellStyle name="Calculation 5 4 4 6" xfId="33107" xr:uid="{00000000-0005-0000-0000-0000340A0000}"/>
    <cellStyle name="Calculation 5 4 5" xfId="2386" xr:uid="{00000000-0005-0000-0000-0000350A0000}"/>
    <cellStyle name="Calculation 5 4 5 2" xfId="9515" xr:uid="{00000000-0005-0000-0000-0000360A0000}"/>
    <cellStyle name="Calculation 5 4 5 3" xfId="21928" xr:uid="{00000000-0005-0000-0000-0000370A0000}"/>
    <cellStyle name="Calculation 5 4 5 4" xfId="21122" xr:uid="{00000000-0005-0000-0000-0000380A0000}"/>
    <cellStyle name="Calculation 5 4 5 5" xfId="21720" xr:uid="{00000000-0005-0000-0000-0000390A0000}"/>
    <cellStyle name="Calculation 5 4 5 6" xfId="33173" xr:uid="{00000000-0005-0000-0000-00003A0A0000}"/>
    <cellStyle name="Calculation 5 4 6" xfId="2679" xr:uid="{00000000-0005-0000-0000-00003B0A0000}"/>
    <cellStyle name="Calculation 5 4 6 2" xfId="145" xr:uid="{00000000-0005-0000-0000-00003C0A0000}"/>
    <cellStyle name="Calculation 5 4 6 3" xfId="22217" xr:uid="{00000000-0005-0000-0000-00003D0A0000}"/>
    <cellStyle name="Calculation 5 4 6 4" xfId="8415" xr:uid="{00000000-0005-0000-0000-00003E0A0000}"/>
    <cellStyle name="Calculation 5 4 6 5" xfId="11948" xr:uid="{00000000-0005-0000-0000-00003F0A0000}"/>
    <cellStyle name="Calculation 5 4 6 6" xfId="8197" xr:uid="{00000000-0005-0000-0000-0000400A0000}"/>
    <cellStyle name="Calculation 5 4 7" xfId="3033" xr:uid="{00000000-0005-0000-0000-0000410A0000}"/>
    <cellStyle name="Calculation 5 4 7 2" xfId="8572" xr:uid="{00000000-0005-0000-0000-0000420A0000}"/>
    <cellStyle name="Calculation 5 4 7 3" xfId="22566" xr:uid="{00000000-0005-0000-0000-0000430A0000}"/>
    <cellStyle name="Calculation 5 4 7 4" xfId="27777" xr:uid="{00000000-0005-0000-0000-0000440A0000}"/>
    <cellStyle name="Calculation 5 4 7 5" xfId="32763" xr:uid="{00000000-0005-0000-0000-0000450A0000}"/>
    <cellStyle name="Calculation 5 4 7 6" xfId="37415" xr:uid="{00000000-0005-0000-0000-0000460A0000}"/>
    <cellStyle name="Calculation 5 4 8" xfId="3373" xr:uid="{00000000-0005-0000-0000-0000470A0000}"/>
    <cellStyle name="Calculation 5 4 8 2" xfId="16181" xr:uid="{00000000-0005-0000-0000-0000480A0000}"/>
    <cellStyle name="Calculation 5 4 8 3" xfId="22901" xr:uid="{00000000-0005-0000-0000-0000490A0000}"/>
    <cellStyle name="Calculation 5 4 8 4" xfId="28103" xr:uid="{00000000-0005-0000-0000-00004A0A0000}"/>
    <cellStyle name="Calculation 5 4 8 5" xfId="33073" xr:uid="{00000000-0005-0000-0000-00004B0A0000}"/>
    <cellStyle name="Calculation 5 4 8 6" xfId="37670" xr:uid="{00000000-0005-0000-0000-00004C0A0000}"/>
    <cellStyle name="Calculation 5 4 9" xfId="4407" xr:uid="{00000000-0005-0000-0000-00004D0A0000}"/>
    <cellStyle name="Calculation 5 4 9 2" xfId="17215" xr:uid="{00000000-0005-0000-0000-00004E0A0000}"/>
    <cellStyle name="Calculation 5 4 9 3" xfId="23924" xr:uid="{00000000-0005-0000-0000-00004F0A0000}"/>
    <cellStyle name="Calculation 5 4 9 4" xfId="29102" xr:uid="{00000000-0005-0000-0000-0000500A0000}"/>
    <cellStyle name="Calculation 5 4 9 5" xfId="34032" xr:uid="{00000000-0005-0000-0000-0000510A0000}"/>
    <cellStyle name="Calculation 5 4 9 6" xfId="38479" xr:uid="{00000000-0005-0000-0000-0000520A0000}"/>
    <cellStyle name="Calculation 5 5" xfId="935" xr:uid="{00000000-0005-0000-0000-0000530A0000}"/>
    <cellStyle name="Calculation 5 5 10" xfId="4799" xr:uid="{00000000-0005-0000-0000-0000540A0000}"/>
    <cellStyle name="Calculation 5 5 10 2" xfId="17607" xr:uid="{00000000-0005-0000-0000-0000550A0000}"/>
    <cellStyle name="Calculation 5 5 10 3" xfId="24311" xr:uid="{00000000-0005-0000-0000-0000560A0000}"/>
    <cellStyle name="Calculation 5 5 10 4" xfId="29473" xr:uid="{00000000-0005-0000-0000-0000570A0000}"/>
    <cellStyle name="Calculation 5 5 10 5" xfId="34374" xr:uid="{00000000-0005-0000-0000-0000580A0000}"/>
    <cellStyle name="Calculation 5 5 10 6" xfId="38758" xr:uid="{00000000-0005-0000-0000-0000590A0000}"/>
    <cellStyle name="Calculation 5 5 11" xfId="8487" xr:uid="{00000000-0005-0000-0000-00005A0A0000}"/>
    <cellStyle name="Calculation 5 5 12" xfId="17975" xr:uid="{00000000-0005-0000-0000-00005B0A0000}"/>
    <cellStyle name="Calculation 5 5 13" xfId="25367" xr:uid="{00000000-0005-0000-0000-00005C0A0000}"/>
    <cellStyle name="Calculation 5 5 14" xfId="30044" xr:uid="{00000000-0005-0000-0000-00005D0A0000}"/>
    <cellStyle name="Calculation 5 5 15" xfId="35796" xr:uid="{00000000-0005-0000-0000-00005E0A0000}"/>
    <cellStyle name="Calculation 5 5 2" xfId="2152" xr:uid="{00000000-0005-0000-0000-00005F0A0000}"/>
    <cellStyle name="Calculation 5 5 2 2" xfId="10088" xr:uid="{00000000-0005-0000-0000-0000600A0000}"/>
    <cellStyle name="Calculation 5 5 2 3" xfId="21696" xr:uid="{00000000-0005-0000-0000-0000610A0000}"/>
    <cellStyle name="Calculation 5 5 2 4" xfId="23050" xr:uid="{00000000-0005-0000-0000-0000620A0000}"/>
    <cellStyle name="Calculation 5 5 2 5" xfId="24053" xr:uid="{00000000-0005-0000-0000-0000630A0000}"/>
    <cellStyle name="Calculation 5 5 2 6" xfId="34044" xr:uid="{00000000-0005-0000-0000-0000640A0000}"/>
    <cellStyle name="Calculation 5 5 3" xfId="1588" xr:uid="{00000000-0005-0000-0000-0000650A0000}"/>
    <cellStyle name="Calculation 5 5 3 2" xfId="10548" xr:uid="{00000000-0005-0000-0000-0000660A0000}"/>
    <cellStyle name="Calculation 5 5 3 3" xfId="21143" xr:uid="{00000000-0005-0000-0000-0000670A0000}"/>
    <cellStyle name="Calculation 5 5 3 4" xfId="23912" xr:uid="{00000000-0005-0000-0000-0000680A0000}"/>
    <cellStyle name="Calculation 5 5 3 5" xfId="15561" xr:uid="{00000000-0005-0000-0000-0000690A0000}"/>
    <cellStyle name="Calculation 5 5 3 6" xfId="34416" xr:uid="{00000000-0005-0000-0000-00006A0A0000}"/>
    <cellStyle name="Calculation 5 5 4" xfId="1997" xr:uid="{00000000-0005-0000-0000-00006B0A0000}"/>
    <cellStyle name="Calculation 5 5 4 2" xfId="9442" xr:uid="{00000000-0005-0000-0000-00006C0A0000}"/>
    <cellStyle name="Calculation 5 5 4 3" xfId="21542" xr:uid="{00000000-0005-0000-0000-00006D0A0000}"/>
    <cellStyle name="Calculation 5 5 4 4" xfId="22487" xr:uid="{00000000-0005-0000-0000-00006E0A0000}"/>
    <cellStyle name="Calculation 5 5 4 5" xfId="31760" xr:uid="{00000000-0005-0000-0000-00006F0A0000}"/>
    <cellStyle name="Calculation 5 5 4 6" xfId="33797" xr:uid="{00000000-0005-0000-0000-0000700A0000}"/>
    <cellStyle name="Calculation 5 5 5" xfId="2957" xr:uid="{00000000-0005-0000-0000-0000710A0000}"/>
    <cellStyle name="Calculation 5 5 5 2" xfId="12241" xr:uid="{00000000-0005-0000-0000-0000720A0000}"/>
    <cellStyle name="Calculation 5 5 5 3" xfId="22493" xr:uid="{00000000-0005-0000-0000-0000730A0000}"/>
    <cellStyle name="Calculation 5 5 5 4" xfId="27705" xr:uid="{00000000-0005-0000-0000-0000740A0000}"/>
    <cellStyle name="Calculation 5 5 5 5" xfId="32699" xr:uid="{00000000-0005-0000-0000-0000750A0000}"/>
    <cellStyle name="Calculation 5 5 5 6" xfId="37366" xr:uid="{00000000-0005-0000-0000-0000760A0000}"/>
    <cellStyle name="Calculation 5 5 6" xfId="3297" xr:uid="{00000000-0005-0000-0000-0000770A0000}"/>
    <cellStyle name="Calculation 5 5 6 2" xfId="16105" xr:uid="{00000000-0005-0000-0000-0000780A0000}"/>
    <cellStyle name="Calculation 5 5 6 3" xfId="22827" xr:uid="{00000000-0005-0000-0000-0000790A0000}"/>
    <cellStyle name="Calculation 5 5 6 4" xfId="28032" xr:uid="{00000000-0005-0000-0000-00007A0A0000}"/>
    <cellStyle name="Calculation 5 5 6 5" xfId="33007" xr:uid="{00000000-0005-0000-0000-00007B0A0000}"/>
    <cellStyle name="Calculation 5 5 6 6" xfId="37620" xr:uid="{00000000-0005-0000-0000-00007C0A0000}"/>
    <cellStyle name="Calculation 5 5 7" xfId="3615" xr:uid="{00000000-0005-0000-0000-00007D0A0000}"/>
    <cellStyle name="Calculation 5 5 7 2" xfId="16423" xr:uid="{00000000-0005-0000-0000-00007E0A0000}"/>
    <cellStyle name="Calculation 5 5 7 3" xfId="23139" xr:uid="{00000000-0005-0000-0000-00007F0A0000}"/>
    <cellStyle name="Calculation 5 5 7 4" xfId="28336" xr:uid="{00000000-0005-0000-0000-0000800A0000}"/>
    <cellStyle name="Calculation 5 5 7 5" xfId="33302" xr:uid="{00000000-0005-0000-0000-0000810A0000}"/>
    <cellStyle name="Calculation 5 5 7 6" xfId="37862" xr:uid="{00000000-0005-0000-0000-0000820A0000}"/>
    <cellStyle name="Calculation 5 5 8" xfId="3917" xr:uid="{00000000-0005-0000-0000-0000830A0000}"/>
    <cellStyle name="Calculation 5 5 8 2" xfId="16725" xr:uid="{00000000-0005-0000-0000-0000840A0000}"/>
    <cellStyle name="Calculation 5 5 8 3" xfId="23439" xr:uid="{00000000-0005-0000-0000-0000850A0000}"/>
    <cellStyle name="Calculation 5 5 8 4" xfId="28628" xr:uid="{00000000-0005-0000-0000-0000860A0000}"/>
    <cellStyle name="Calculation 5 5 8 5" xfId="33577" xr:uid="{00000000-0005-0000-0000-0000870A0000}"/>
    <cellStyle name="Calculation 5 5 8 6" xfId="38099" xr:uid="{00000000-0005-0000-0000-0000880A0000}"/>
    <cellStyle name="Calculation 5 5 9" xfId="3724" xr:uid="{00000000-0005-0000-0000-0000890A0000}"/>
    <cellStyle name="Calculation 5 5 9 2" xfId="16532" xr:uid="{00000000-0005-0000-0000-00008A0A0000}"/>
    <cellStyle name="Calculation 5 5 9 3" xfId="23247" xr:uid="{00000000-0005-0000-0000-00008B0A0000}"/>
    <cellStyle name="Calculation 5 5 9 4" xfId="28441" xr:uid="{00000000-0005-0000-0000-00008C0A0000}"/>
    <cellStyle name="Calculation 5 5 9 5" xfId="33401" xr:uid="{00000000-0005-0000-0000-00008D0A0000}"/>
    <cellStyle name="Calculation 5 5 9 6" xfId="37944" xr:uid="{00000000-0005-0000-0000-00008E0A0000}"/>
    <cellStyle name="Calculation 5 6" xfId="1074" xr:uid="{00000000-0005-0000-0000-00008F0A0000}"/>
    <cellStyle name="Calculation 5 6 2" xfId="9293" xr:uid="{00000000-0005-0000-0000-0000900A0000}"/>
    <cellStyle name="Calculation 5 6 3" xfId="14648" xr:uid="{00000000-0005-0000-0000-0000910A0000}"/>
    <cellStyle name="Calculation 5 6 4" xfId="21329" xr:uid="{00000000-0005-0000-0000-0000920A0000}"/>
    <cellStyle name="Calculation 5 6 5" xfId="29557" xr:uid="{00000000-0005-0000-0000-0000930A0000}"/>
    <cellStyle name="Calculation 5 6 6" xfId="33961" xr:uid="{00000000-0005-0000-0000-0000940A0000}"/>
    <cellStyle name="Calculation 5 7" xfId="962" xr:uid="{00000000-0005-0000-0000-0000950A0000}"/>
    <cellStyle name="Calculation 5 7 2" xfId="15440" xr:uid="{00000000-0005-0000-0000-0000960A0000}"/>
    <cellStyle name="Calculation 5 7 3" xfId="18356" xr:uid="{00000000-0005-0000-0000-0000970A0000}"/>
    <cellStyle name="Calculation 5 7 4" xfId="27146" xr:uid="{00000000-0005-0000-0000-0000980A0000}"/>
    <cellStyle name="Calculation 5 7 5" xfId="30883" xr:uid="{00000000-0005-0000-0000-0000990A0000}"/>
    <cellStyle name="Calculation 5 7 6" xfId="35773" xr:uid="{00000000-0005-0000-0000-00009A0A0000}"/>
    <cellStyle name="Calculation 5 8" xfId="1355" xr:uid="{00000000-0005-0000-0000-00009B0A0000}"/>
    <cellStyle name="Calculation 5 8 2" xfId="9567" xr:uid="{00000000-0005-0000-0000-00009C0A0000}"/>
    <cellStyle name="Calculation 5 8 3" xfId="20916" xr:uid="{00000000-0005-0000-0000-00009D0A0000}"/>
    <cellStyle name="Calculation 5 8 4" xfId="24352" xr:uid="{00000000-0005-0000-0000-00009E0A0000}"/>
    <cellStyle name="Calculation 5 8 5" xfId="22629" xr:uid="{00000000-0005-0000-0000-00009F0A0000}"/>
    <cellStyle name="Calculation 5 8 6" xfId="36486" xr:uid="{00000000-0005-0000-0000-0000A00A0000}"/>
    <cellStyle name="Calculation 5 9" xfId="1754" xr:uid="{00000000-0005-0000-0000-0000A10A0000}"/>
    <cellStyle name="Calculation 5 9 2" xfId="8750" xr:uid="{00000000-0005-0000-0000-0000A20A0000}"/>
    <cellStyle name="Calculation 5 9 3" xfId="21305" xr:uid="{00000000-0005-0000-0000-0000A30A0000}"/>
    <cellStyle name="Calculation 5 9 4" xfId="26680" xr:uid="{00000000-0005-0000-0000-0000A40A0000}"/>
    <cellStyle name="Calculation 5 9 5" xfId="27883" xr:uid="{00000000-0005-0000-0000-0000A50A0000}"/>
    <cellStyle name="Calculation 5 9 6" xfId="36547" xr:uid="{00000000-0005-0000-0000-0000A60A0000}"/>
    <cellStyle name="Calculation 6" xfId="508" xr:uid="{00000000-0005-0000-0000-0000A70A0000}"/>
    <cellStyle name="Calculation 6 10" xfId="1829" xr:uid="{00000000-0005-0000-0000-0000A80A0000}"/>
    <cellStyle name="Calculation 6 10 2" xfId="13460" xr:uid="{00000000-0005-0000-0000-0000A90A0000}"/>
    <cellStyle name="Calculation 6 10 3" xfId="21378" xr:uid="{00000000-0005-0000-0000-0000AA0A0000}"/>
    <cellStyle name="Calculation 6 10 4" xfId="19716" xr:uid="{00000000-0005-0000-0000-0000AB0A0000}"/>
    <cellStyle name="Calculation 6 10 5" xfId="17877" xr:uid="{00000000-0005-0000-0000-0000AC0A0000}"/>
    <cellStyle name="Calculation 6 10 6" xfId="33313" xr:uid="{00000000-0005-0000-0000-0000AD0A0000}"/>
    <cellStyle name="Calculation 6 11" xfId="1774" xr:uid="{00000000-0005-0000-0000-0000AE0A0000}"/>
    <cellStyle name="Calculation 6 11 2" xfId="10719" xr:uid="{00000000-0005-0000-0000-0000AF0A0000}"/>
    <cellStyle name="Calculation 6 11 3" xfId="21324" xr:uid="{00000000-0005-0000-0000-0000B00A0000}"/>
    <cellStyle name="Calculation 6 11 4" xfId="20616" xr:uid="{00000000-0005-0000-0000-0000B10A0000}"/>
    <cellStyle name="Calculation 6 11 5" xfId="9616" xr:uid="{00000000-0005-0000-0000-0000B20A0000}"/>
    <cellStyle name="Calculation 6 11 6" xfId="33262" xr:uid="{00000000-0005-0000-0000-0000B30A0000}"/>
    <cellStyle name="Calculation 6 12" xfId="1810" xr:uid="{00000000-0005-0000-0000-0000B40A0000}"/>
    <cellStyle name="Calculation 6 12 2" xfId="9679" xr:uid="{00000000-0005-0000-0000-0000B50A0000}"/>
    <cellStyle name="Calculation 6 12 3" xfId="21359" xr:uid="{00000000-0005-0000-0000-0000B60A0000}"/>
    <cellStyle name="Calculation 6 12 4" xfId="22793" xr:uid="{00000000-0005-0000-0000-0000B70A0000}"/>
    <cellStyle name="Calculation 6 12 5" xfId="18406" xr:uid="{00000000-0005-0000-0000-0000B80A0000}"/>
    <cellStyle name="Calculation 6 12 6" xfId="36515" xr:uid="{00000000-0005-0000-0000-0000B90A0000}"/>
    <cellStyle name="Calculation 6 13" xfId="1980" xr:uid="{00000000-0005-0000-0000-0000BA0A0000}"/>
    <cellStyle name="Calculation 6 13 2" xfId="9179" xr:uid="{00000000-0005-0000-0000-0000BB0A0000}"/>
    <cellStyle name="Calculation 6 13 3" xfId="21525" xr:uid="{00000000-0005-0000-0000-0000BC0A0000}"/>
    <cellStyle name="Calculation 6 13 4" xfId="22150" xr:uid="{00000000-0005-0000-0000-0000BD0A0000}"/>
    <cellStyle name="Calculation 6 13 5" xfId="31636" xr:uid="{00000000-0005-0000-0000-0000BE0A0000}"/>
    <cellStyle name="Calculation 6 13 6" xfId="32857" xr:uid="{00000000-0005-0000-0000-0000BF0A0000}"/>
    <cellStyle name="Calculation 6 14" xfId="1745" xr:uid="{00000000-0005-0000-0000-0000C00A0000}"/>
    <cellStyle name="Calculation 6 14 2" xfId="15372" xr:uid="{00000000-0005-0000-0000-0000C10A0000}"/>
    <cellStyle name="Calculation 6 14 3" xfId="21296" xr:uid="{00000000-0005-0000-0000-0000C20A0000}"/>
    <cellStyle name="Calculation 6 14 4" xfId="22327" xr:uid="{00000000-0005-0000-0000-0000C30A0000}"/>
    <cellStyle name="Calculation 6 14 5" xfId="31893" xr:uid="{00000000-0005-0000-0000-0000C40A0000}"/>
    <cellStyle name="Calculation 6 14 6" xfId="32655" xr:uid="{00000000-0005-0000-0000-0000C50A0000}"/>
    <cellStyle name="Calculation 6 15" xfId="2473" xr:uid="{00000000-0005-0000-0000-0000C60A0000}"/>
    <cellStyle name="Calculation 6 15 2" xfId="15245" xr:uid="{00000000-0005-0000-0000-0000C70A0000}"/>
    <cellStyle name="Calculation 6 15 3" xfId="22014" xr:uid="{00000000-0005-0000-0000-0000C80A0000}"/>
    <cellStyle name="Calculation 6 15 4" xfId="19799" xr:uid="{00000000-0005-0000-0000-0000C90A0000}"/>
    <cellStyle name="Calculation 6 15 5" xfId="20656" xr:uid="{00000000-0005-0000-0000-0000CA0A0000}"/>
    <cellStyle name="Calculation 6 15 6" xfId="31072" xr:uid="{00000000-0005-0000-0000-0000CB0A0000}"/>
    <cellStyle name="Calculation 6 16" xfId="1792" xr:uid="{00000000-0005-0000-0000-0000CC0A0000}"/>
    <cellStyle name="Calculation 6 16 2" xfId="15495" xr:uid="{00000000-0005-0000-0000-0000CD0A0000}"/>
    <cellStyle name="Calculation 6 16 3" xfId="21342" xr:uid="{00000000-0005-0000-0000-0000CE0A0000}"/>
    <cellStyle name="Calculation 6 16 4" xfId="23150" xr:uid="{00000000-0005-0000-0000-0000CF0A0000}"/>
    <cellStyle name="Calculation 6 16 5" xfId="32022" xr:uid="{00000000-0005-0000-0000-0000D00A0000}"/>
    <cellStyle name="Calculation 6 16 6" xfId="36385" xr:uid="{00000000-0005-0000-0000-0000D10A0000}"/>
    <cellStyle name="Calculation 6 17" xfId="4669" xr:uid="{00000000-0005-0000-0000-0000D20A0000}"/>
    <cellStyle name="Calculation 6 17 2" xfId="17477" xr:uid="{00000000-0005-0000-0000-0000D30A0000}"/>
    <cellStyle name="Calculation 6 17 3" xfId="24181" xr:uid="{00000000-0005-0000-0000-0000D40A0000}"/>
    <cellStyle name="Calculation 6 17 4" xfId="29346" xr:uid="{00000000-0005-0000-0000-0000D50A0000}"/>
    <cellStyle name="Calculation 6 17 5" xfId="34249" xr:uid="{00000000-0005-0000-0000-0000D60A0000}"/>
    <cellStyle name="Calculation 6 17 6" xfId="38652" xr:uid="{00000000-0005-0000-0000-0000D70A0000}"/>
    <cellStyle name="Calculation 6 18" xfId="7248" xr:uid="{00000000-0005-0000-0000-0000D80A0000}"/>
    <cellStyle name="Calculation 6 18 2" xfId="20012" xr:uid="{00000000-0005-0000-0000-0000D90A0000}"/>
    <cellStyle name="Calculation 6 18 3" xfId="26650" xr:uid="{00000000-0005-0000-0000-0000DA0A0000}"/>
    <cellStyle name="Calculation 6 18 4" xfId="31697" xr:uid="{00000000-0005-0000-0000-0000DB0A0000}"/>
    <cellStyle name="Calculation 6 18 5" xfId="36439" xr:uid="{00000000-0005-0000-0000-0000DC0A0000}"/>
    <cellStyle name="Calculation 6 18 6" xfId="40613" xr:uid="{00000000-0005-0000-0000-0000DD0A0000}"/>
    <cellStyle name="Calculation 6 19" xfId="7259" xr:uid="{00000000-0005-0000-0000-0000DE0A0000}"/>
    <cellStyle name="Calculation 6 19 2" xfId="20023" xr:uid="{00000000-0005-0000-0000-0000DF0A0000}"/>
    <cellStyle name="Calculation 6 19 3" xfId="26661" xr:uid="{00000000-0005-0000-0000-0000E00A0000}"/>
    <cellStyle name="Calculation 6 19 4" xfId="31707" xr:uid="{00000000-0005-0000-0000-0000E10A0000}"/>
    <cellStyle name="Calculation 6 19 5" xfId="36450" xr:uid="{00000000-0005-0000-0000-0000E20A0000}"/>
    <cellStyle name="Calculation 6 19 6" xfId="40621" xr:uid="{00000000-0005-0000-0000-0000E30A0000}"/>
    <cellStyle name="Calculation 6 2" xfId="921" xr:uid="{00000000-0005-0000-0000-0000E40A0000}"/>
    <cellStyle name="Calculation 6 2 10" xfId="4791" xr:uid="{00000000-0005-0000-0000-0000E50A0000}"/>
    <cellStyle name="Calculation 6 2 10 2" xfId="17599" xr:uid="{00000000-0005-0000-0000-0000E60A0000}"/>
    <cellStyle name="Calculation 6 2 10 3" xfId="24303" xr:uid="{00000000-0005-0000-0000-0000E70A0000}"/>
    <cellStyle name="Calculation 6 2 10 4" xfId="29466" xr:uid="{00000000-0005-0000-0000-0000E80A0000}"/>
    <cellStyle name="Calculation 6 2 10 5" xfId="34366" xr:uid="{00000000-0005-0000-0000-0000E90A0000}"/>
    <cellStyle name="Calculation 6 2 10 6" xfId="38753" xr:uid="{00000000-0005-0000-0000-0000EA0A0000}"/>
    <cellStyle name="Calculation 6 2 11" xfId="7417" xr:uid="{00000000-0005-0000-0000-0000EB0A0000}"/>
    <cellStyle name="Calculation 6 2 11 2" xfId="20181" xr:uid="{00000000-0005-0000-0000-0000EC0A0000}"/>
    <cellStyle name="Calculation 6 2 11 3" xfId="26817" xr:uid="{00000000-0005-0000-0000-0000ED0A0000}"/>
    <cellStyle name="Calculation 6 2 11 4" xfId="31857" xr:uid="{00000000-0005-0000-0000-0000EE0A0000}"/>
    <cellStyle name="Calculation 6 2 11 5" xfId="36584" xr:uid="{00000000-0005-0000-0000-0000EF0A0000}"/>
    <cellStyle name="Calculation 6 2 11 6" xfId="40694" xr:uid="{00000000-0005-0000-0000-0000F00A0000}"/>
    <cellStyle name="Calculation 6 2 12" xfId="7560" xr:uid="{00000000-0005-0000-0000-0000F10A0000}"/>
    <cellStyle name="Calculation 6 2 12 2" xfId="20324" xr:uid="{00000000-0005-0000-0000-0000F20A0000}"/>
    <cellStyle name="Calculation 6 2 12 3" xfId="26957" xr:uid="{00000000-0005-0000-0000-0000F30A0000}"/>
    <cellStyle name="Calculation 6 2 12 4" xfId="31994" xr:uid="{00000000-0005-0000-0000-0000F40A0000}"/>
    <cellStyle name="Calculation 6 2 12 5" xfId="36706" xr:uid="{00000000-0005-0000-0000-0000F50A0000}"/>
    <cellStyle name="Calculation 6 2 12 6" xfId="40774" xr:uid="{00000000-0005-0000-0000-0000F60A0000}"/>
    <cellStyle name="Calculation 6 2 13" xfId="8749" xr:uid="{00000000-0005-0000-0000-0000F70A0000}"/>
    <cellStyle name="Calculation 6 2 14" xfId="10404" xr:uid="{00000000-0005-0000-0000-0000F80A0000}"/>
    <cellStyle name="Calculation 6 2 15" xfId="17976" xr:uid="{00000000-0005-0000-0000-0000F90A0000}"/>
    <cellStyle name="Calculation 6 2 16" xfId="26353" xr:uid="{00000000-0005-0000-0000-0000FA0A0000}"/>
    <cellStyle name="Calculation 6 2 17" xfId="24849" xr:uid="{00000000-0005-0000-0000-0000FB0A0000}"/>
    <cellStyle name="Calculation 6 2 18" xfId="36102" xr:uid="{00000000-0005-0000-0000-0000FC0A0000}"/>
    <cellStyle name="Calculation 6 2 2" xfId="2140" xr:uid="{00000000-0005-0000-0000-0000FD0A0000}"/>
    <cellStyle name="Calculation 6 2 2 2" xfId="8630" xr:uid="{00000000-0005-0000-0000-0000FE0A0000}"/>
    <cellStyle name="Calculation 6 2 2 3" xfId="21684" xr:uid="{00000000-0005-0000-0000-0000FF0A0000}"/>
    <cellStyle name="Calculation 6 2 2 4" xfId="21969" xr:uid="{00000000-0005-0000-0000-0000000B0000}"/>
    <cellStyle name="Calculation 6 2 2 5" xfId="31872" xr:uid="{00000000-0005-0000-0000-0000010B0000}"/>
    <cellStyle name="Calculation 6 2 2 6" xfId="15722" xr:uid="{00000000-0005-0000-0000-0000020B0000}"/>
    <cellStyle name="Calculation 6 2 3" xfId="1600" xr:uid="{00000000-0005-0000-0000-0000030B0000}"/>
    <cellStyle name="Calculation 6 2 3 2" xfId="9123" xr:uid="{00000000-0005-0000-0000-0000040B0000}"/>
    <cellStyle name="Calculation 6 2 3 3" xfId="21154" xr:uid="{00000000-0005-0000-0000-0000050B0000}"/>
    <cellStyle name="Calculation 6 2 3 4" xfId="11700" xr:uid="{00000000-0005-0000-0000-0000060B0000}"/>
    <cellStyle name="Calculation 6 2 3 5" xfId="25463" xr:uid="{00000000-0005-0000-0000-0000070B0000}"/>
    <cellStyle name="Calculation 6 2 3 6" xfId="36618" xr:uid="{00000000-0005-0000-0000-0000080B0000}"/>
    <cellStyle name="Calculation 6 2 4" xfId="1995" xr:uid="{00000000-0005-0000-0000-0000090B0000}"/>
    <cellStyle name="Calculation 6 2 4 2" xfId="15343" xr:uid="{00000000-0005-0000-0000-00000A0B0000}"/>
    <cellStyle name="Calculation 6 2 4 3" xfId="21540" xr:uid="{00000000-0005-0000-0000-00000B0B0000}"/>
    <cellStyle name="Calculation 6 2 4 4" xfId="22665" xr:uid="{00000000-0005-0000-0000-00000C0B0000}"/>
    <cellStyle name="Calculation 6 2 4 5" xfId="26656" xr:uid="{00000000-0005-0000-0000-00000D0B0000}"/>
    <cellStyle name="Calculation 6 2 4 6" xfId="36514" xr:uid="{00000000-0005-0000-0000-00000E0B0000}"/>
    <cellStyle name="Calculation 6 2 5" xfId="1731" xr:uid="{00000000-0005-0000-0000-00000F0B0000}"/>
    <cellStyle name="Calculation 6 2 5 2" xfId="15304" xr:uid="{00000000-0005-0000-0000-0000100B0000}"/>
    <cellStyle name="Calculation 6 2 5 3" xfId="21283" xr:uid="{00000000-0005-0000-0000-0000110B0000}"/>
    <cellStyle name="Calculation 6 2 5 4" xfId="21073" xr:uid="{00000000-0005-0000-0000-0000120B0000}"/>
    <cellStyle name="Calculation 6 2 5 5" xfId="31670" xr:uid="{00000000-0005-0000-0000-0000130B0000}"/>
    <cellStyle name="Calculation 6 2 5 6" xfId="29506" xr:uid="{00000000-0005-0000-0000-0000140B0000}"/>
    <cellStyle name="Calculation 6 2 6" xfId="2187" xr:uid="{00000000-0005-0000-0000-0000150B0000}"/>
    <cellStyle name="Calculation 6 2 6 2" xfId="8548" xr:uid="{00000000-0005-0000-0000-0000160B0000}"/>
    <cellStyle name="Calculation 6 2 6 3" xfId="21731" xr:uid="{00000000-0005-0000-0000-0000170B0000}"/>
    <cellStyle name="Calculation 6 2 6 4" xfId="26588" xr:uid="{00000000-0005-0000-0000-0000180B0000}"/>
    <cellStyle name="Calculation 6 2 6 5" xfId="32038" xr:uid="{00000000-0005-0000-0000-0000190B0000}"/>
    <cellStyle name="Calculation 6 2 6 6" xfId="29159" xr:uid="{00000000-0005-0000-0000-00001A0B0000}"/>
    <cellStyle name="Calculation 6 2 7" xfId="1544" xr:uid="{00000000-0005-0000-0000-00001B0B0000}"/>
    <cellStyle name="Calculation 6 2 7 2" xfId="15393" xr:uid="{00000000-0005-0000-0000-00001C0B0000}"/>
    <cellStyle name="Calculation 6 2 7 3" xfId="21099" xr:uid="{00000000-0005-0000-0000-00001D0B0000}"/>
    <cellStyle name="Calculation 6 2 7 4" xfId="23278" xr:uid="{00000000-0005-0000-0000-00001E0B0000}"/>
    <cellStyle name="Calculation 6 2 7 5" xfId="32016" xr:uid="{00000000-0005-0000-0000-00001F0B0000}"/>
    <cellStyle name="Calculation 6 2 7 6" xfId="33301" xr:uid="{00000000-0005-0000-0000-0000200B0000}"/>
    <cellStyle name="Calculation 6 2 8" xfId="1948" xr:uid="{00000000-0005-0000-0000-0000210B0000}"/>
    <cellStyle name="Calculation 6 2 8 2" xfId="8762" xr:uid="{00000000-0005-0000-0000-0000220B0000}"/>
    <cellStyle name="Calculation 6 2 8 3" xfId="21495" xr:uid="{00000000-0005-0000-0000-0000230B0000}"/>
    <cellStyle name="Calculation 6 2 8 4" xfId="22300" xr:uid="{00000000-0005-0000-0000-0000240B0000}"/>
    <cellStyle name="Calculation 6 2 8 5" xfId="31654" xr:uid="{00000000-0005-0000-0000-0000250B0000}"/>
    <cellStyle name="Calculation 6 2 8 6" xfId="22177" xr:uid="{00000000-0005-0000-0000-0000260B0000}"/>
    <cellStyle name="Calculation 6 2 9" xfId="4069" xr:uid="{00000000-0005-0000-0000-0000270B0000}"/>
    <cellStyle name="Calculation 6 2 9 2" xfId="16877" xr:uid="{00000000-0005-0000-0000-0000280B0000}"/>
    <cellStyle name="Calculation 6 2 9 3" xfId="23590" xr:uid="{00000000-0005-0000-0000-0000290B0000}"/>
    <cellStyle name="Calculation 6 2 9 4" xfId="28775" xr:uid="{00000000-0005-0000-0000-00002A0B0000}"/>
    <cellStyle name="Calculation 6 2 9 5" xfId="33715" xr:uid="{00000000-0005-0000-0000-00002B0B0000}"/>
    <cellStyle name="Calculation 6 2 9 6" xfId="38215" xr:uid="{00000000-0005-0000-0000-00002C0B0000}"/>
    <cellStyle name="Calculation 6 20" xfId="15567" xr:uid="{00000000-0005-0000-0000-00002D0B0000}"/>
    <cellStyle name="Calculation 6 21" xfId="14043" xr:uid="{00000000-0005-0000-0000-00002E0B0000}"/>
    <cellStyle name="Calculation 6 22" xfId="15058" xr:uid="{00000000-0005-0000-0000-00002F0B0000}"/>
    <cellStyle name="Calculation 6 23" xfId="18526" xr:uid="{00000000-0005-0000-0000-0000300B0000}"/>
    <cellStyle name="Calculation 6 24" xfId="30397" xr:uid="{00000000-0005-0000-0000-0000310B0000}"/>
    <cellStyle name="Calculation 6 25" xfId="35614" xr:uid="{00000000-0005-0000-0000-0000320B0000}"/>
    <cellStyle name="Calculation 6 26" xfId="41485" xr:uid="{00000000-0005-0000-0000-0000330B0000}"/>
    <cellStyle name="Calculation 6 27" xfId="41522" xr:uid="{00000000-0005-0000-0000-0000340B0000}"/>
    <cellStyle name="Calculation 6 28" xfId="41402" xr:uid="{00000000-0005-0000-0000-0000350B0000}"/>
    <cellStyle name="Calculation 6 29" xfId="41576" xr:uid="{00000000-0005-0000-0000-0000360B0000}"/>
    <cellStyle name="Calculation 6 3" xfId="829" xr:uid="{00000000-0005-0000-0000-0000370B0000}"/>
    <cellStyle name="Calculation 6 3 10" xfId="4744" xr:uid="{00000000-0005-0000-0000-0000380B0000}"/>
    <cellStyle name="Calculation 6 3 10 2" xfId="17552" xr:uid="{00000000-0005-0000-0000-0000390B0000}"/>
    <cellStyle name="Calculation 6 3 10 3" xfId="24256" xr:uid="{00000000-0005-0000-0000-00003A0B0000}"/>
    <cellStyle name="Calculation 6 3 10 4" xfId="29419" xr:uid="{00000000-0005-0000-0000-00003B0B0000}"/>
    <cellStyle name="Calculation 6 3 10 5" xfId="34320" xr:uid="{00000000-0005-0000-0000-00003C0B0000}"/>
    <cellStyle name="Calculation 6 3 10 6" xfId="38711" xr:uid="{00000000-0005-0000-0000-00003D0B0000}"/>
    <cellStyle name="Calculation 6 3 11" xfId="9841" xr:uid="{00000000-0005-0000-0000-00003E0B0000}"/>
    <cellStyle name="Calculation 6 3 12" xfId="14905" xr:uid="{00000000-0005-0000-0000-00003F0B0000}"/>
    <cellStyle name="Calculation 6 3 13" xfId="15123" xr:uid="{00000000-0005-0000-0000-0000400B0000}"/>
    <cellStyle name="Calculation 6 3 14" xfId="25086" xr:uid="{00000000-0005-0000-0000-0000410B0000}"/>
    <cellStyle name="Calculation 6 3 15" xfId="35263" xr:uid="{00000000-0005-0000-0000-0000420B0000}"/>
    <cellStyle name="Calculation 6 3 2" xfId="2053" xr:uid="{00000000-0005-0000-0000-0000430B0000}"/>
    <cellStyle name="Calculation 6 3 2 2" xfId="9584" xr:uid="{00000000-0005-0000-0000-0000440B0000}"/>
    <cellStyle name="Calculation 6 3 2 3" xfId="21598" xr:uid="{00000000-0005-0000-0000-0000450B0000}"/>
    <cellStyle name="Calculation 6 3 2 4" xfId="23520" xr:uid="{00000000-0005-0000-0000-0000460B0000}"/>
    <cellStyle name="Calculation 6 3 2 5" xfId="28221" xr:uid="{00000000-0005-0000-0000-0000470B0000}"/>
    <cellStyle name="Calculation 6 3 2 6" xfId="33481" xr:uid="{00000000-0005-0000-0000-0000480B0000}"/>
    <cellStyle name="Calculation 6 3 3" xfId="1681" xr:uid="{00000000-0005-0000-0000-0000490B0000}"/>
    <cellStyle name="Calculation 6 3 3 2" xfId="9970" xr:uid="{00000000-0005-0000-0000-00004A0B0000}"/>
    <cellStyle name="Calculation 6 3 3 3" xfId="21234" xr:uid="{00000000-0005-0000-0000-00004B0B0000}"/>
    <cellStyle name="Calculation 6 3 3 4" xfId="8896" xr:uid="{00000000-0005-0000-0000-00004C0B0000}"/>
    <cellStyle name="Calculation 6 3 3 5" xfId="28902" xr:uid="{00000000-0005-0000-0000-00004D0B0000}"/>
    <cellStyle name="Calculation 6 3 3 6" xfId="25591" xr:uid="{00000000-0005-0000-0000-00004E0B0000}"/>
    <cellStyle name="Calculation 6 3 4" xfId="1881" xr:uid="{00000000-0005-0000-0000-00004F0B0000}"/>
    <cellStyle name="Calculation 6 3 4 2" xfId="10616" xr:uid="{00000000-0005-0000-0000-0000500B0000}"/>
    <cellStyle name="Calculation 6 3 4 3" xfId="21429" xr:uid="{00000000-0005-0000-0000-0000510B0000}"/>
    <cellStyle name="Calculation 6 3 4 4" xfId="21479" xr:uid="{00000000-0005-0000-0000-0000520B0000}"/>
    <cellStyle name="Calculation 6 3 4 5" xfId="13141" xr:uid="{00000000-0005-0000-0000-0000530B0000}"/>
    <cellStyle name="Calculation 6 3 4 6" xfId="33198" xr:uid="{00000000-0005-0000-0000-0000540B0000}"/>
    <cellStyle name="Calculation 6 3 5" xfId="2005" xr:uid="{00000000-0005-0000-0000-0000550B0000}"/>
    <cellStyle name="Calculation 6 3 5 2" xfId="8477" xr:uid="{00000000-0005-0000-0000-0000560B0000}"/>
    <cellStyle name="Calculation 6 3 5 3" xfId="21550" xr:uid="{00000000-0005-0000-0000-0000570B0000}"/>
    <cellStyle name="Calculation 6 3 5 4" xfId="12578" xr:uid="{00000000-0005-0000-0000-0000580B0000}"/>
    <cellStyle name="Calculation 6 3 5 5" xfId="27876" xr:uid="{00000000-0005-0000-0000-0000590B0000}"/>
    <cellStyle name="Calculation 6 3 5 6" xfId="33923" xr:uid="{00000000-0005-0000-0000-00005A0B0000}"/>
    <cellStyle name="Calculation 6 3 6" xfId="1723" xr:uid="{00000000-0005-0000-0000-00005B0B0000}"/>
    <cellStyle name="Calculation 6 3 6 2" xfId="9388" xr:uid="{00000000-0005-0000-0000-00005C0B0000}"/>
    <cellStyle name="Calculation 6 3 6 3" xfId="21275" xr:uid="{00000000-0005-0000-0000-00005D0B0000}"/>
    <cellStyle name="Calculation 6 3 6 4" xfId="24347" xr:uid="{00000000-0005-0000-0000-00005E0B0000}"/>
    <cellStyle name="Calculation 6 3 6 5" xfId="27708" xr:uid="{00000000-0005-0000-0000-00005F0B0000}"/>
    <cellStyle name="Calculation 6 3 6 6" xfId="36487" xr:uid="{00000000-0005-0000-0000-0000600B0000}"/>
    <cellStyle name="Calculation 6 3 7" xfId="1845" xr:uid="{00000000-0005-0000-0000-0000610B0000}"/>
    <cellStyle name="Calculation 6 3 7 2" xfId="8807" xr:uid="{00000000-0005-0000-0000-0000620B0000}"/>
    <cellStyle name="Calculation 6 3 7 3" xfId="21394" xr:uid="{00000000-0005-0000-0000-0000630B0000}"/>
    <cellStyle name="Calculation 6 3 7 4" xfId="23428" xr:uid="{00000000-0005-0000-0000-0000640B0000}"/>
    <cellStyle name="Calculation 6 3 7 5" xfId="29076" xr:uid="{00000000-0005-0000-0000-0000650B0000}"/>
    <cellStyle name="Calculation 6 3 7 6" xfId="32652" xr:uid="{00000000-0005-0000-0000-0000660B0000}"/>
    <cellStyle name="Calculation 6 3 8" xfId="1884" xr:uid="{00000000-0005-0000-0000-0000670B0000}"/>
    <cellStyle name="Calculation 6 3 8 2" xfId="10606" xr:uid="{00000000-0005-0000-0000-0000680B0000}"/>
    <cellStyle name="Calculation 6 3 8 3" xfId="21432" xr:uid="{00000000-0005-0000-0000-0000690B0000}"/>
    <cellStyle name="Calculation 6 3 8 4" xfId="21009" xr:uid="{00000000-0005-0000-0000-00006A0B0000}"/>
    <cellStyle name="Calculation 6 3 8 5" xfId="31983" xr:uid="{00000000-0005-0000-0000-00006B0B0000}"/>
    <cellStyle name="Calculation 6 3 8 6" xfId="14326" xr:uid="{00000000-0005-0000-0000-00006C0B0000}"/>
    <cellStyle name="Calculation 6 3 9" xfId="4164" xr:uid="{00000000-0005-0000-0000-00006D0B0000}"/>
    <cellStyle name="Calculation 6 3 9 2" xfId="16972" xr:uid="{00000000-0005-0000-0000-00006E0B0000}"/>
    <cellStyle name="Calculation 6 3 9 3" xfId="23685" xr:uid="{00000000-0005-0000-0000-00006F0B0000}"/>
    <cellStyle name="Calculation 6 3 9 4" xfId="28869" xr:uid="{00000000-0005-0000-0000-0000700B0000}"/>
    <cellStyle name="Calculation 6 3 9 5" xfId="33808" xr:uid="{00000000-0005-0000-0000-0000710B0000}"/>
    <cellStyle name="Calculation 6 3 9 6" xfId="38293" xr:uid="{00000000-0005-0000-0000-0000720B0000}"/>
    <cellStyle name="Calculation 6 30" xfId="41366" xr:uid="{00000000-0005-0000-0000-0000730B0000}"/>
    <cellStyle name="Calculation 6 31" xfId="41633" xr:uid="{00000000-0005-0000-0000-0000740B0000}"/>
    <cellStyle name="Calculation 6 32" xfId="41325" xr:uid="{00000000-0005-0000-0000-0000750B0000}"/>
    <cellStyle name="Calculation 6 33" xfId="41555" xr:uid="{00000000-0005-0000-0000-0000760B0000}"/>
    <cellStyle name="Calculation 6 4" xfId="394" xr:uid="{00000000-0005-0000-0000-0000770B0000}"/>
    <cellStyle name="Calculation 6 4 10" xfId="4656" xr:uid="{00000000-0005-0000-0000-0000780B0000}"/>
    <cellStyle name="Calculation 6 4 10 2" xfId="17464" xr:uid="{00000000-0005-0000-0000-0000790B0000}"/>
    <cellStyle name="Calculation 6 4 10 3" xfId="24168" xr:uid="{00000000-0005-0000-0000-00007A0B0000}"/>
    <cellStyle name="Calculation 6 4 10 4" xfId="29334" xr:uid="{00000000-0005-0000-0000-00007B0B0000}"/>
    <cellStyle name="Calculation 6 4 10 5" xfId="34236" xr:uid="{00000000-0005-0000-0000-00007C0B0000}"/>
    <cellStyle name="Calculation 6 4 10 6" xfId="38640" xr:uid="{00000000-0005-0000-0000-00007D0B0000}"/>
    <cellStyle name="Calculation 6 4 11" xfId="9657" xr:uid="{00000000-0005-0000-0000-00007E0B0000}"/>
    <cellStyle name="Calculation 6 4 12" xfId="13378" xr:uid="{00000000-0005-0000-0000-00007F0B0000}"/>
    <cellStyle name="Calculation 6 4 13" xfId="27280" xr:uid="{00000000-0005-0000-0000-0000800B0000}"/>
    <cellStyle name="Calculation 6 4 14" xfId="30411" xr:uid="{00000000-0005-0000-0000-0000810B0000}"/>
    <cellStyle name="Calculation 6 4 15" xfId="36229" xr:uid="{00000000-0005-0000-0000-0000820B0000}"/>
    <cellStyle name="Calculation 6 4 2" xfId="1645" xr:uid="{00000000-0005-0000-0000-0000830B0000}"/>
    <cellStyle name="Calculation 6 4 2 2" xfId="10999" xr:uid="{00000000-0005-0000-0000-0000840B0000}"/>
    <cellStyle name="Calculation 6 4 2 3" xfId="21198" xr:uid="{00000000-0005-0000-0000-0000850B0000}"/>
    <cellStyle name="Calculation 6 4 2 4" xfId="18800" xr:uid="{00000000-0005-0000-0000-0000860B0000}"/>
    <cellStyle name="Calculation 6 4 2 5" xfId="21071" xr:uid="{00000000-0005-0000-0000-0000870B0000}"/>
    <cellStyle name="Calculation 6 4 2 6" xfId="34108" xr:uid="{00000000-0005-0000-0000-0000880B0000}"/>
    <cellStyle name="Calculation 6 4 3" xfId="2571" xr:uid="{00000000-0005-0000-0000-0000890B0000}"/>
    <cellStyle name="Calculation 6 4 3 2" xfId="13375" xr:uid="{00000000-0005-0000-0000-00008A0B0000}"/>
    <cellStyle name="Calculation 6 4 3 3" xfId="22110" xr:uid="{00000000-0005-0000-0000-00008B0B0000}"/>
    <cellStyle name="Calculation 6 4 3 4" xfId="18616" xr:uid="{00000000-0005-0000-0000-00008C0B0000}"/>
    <cellStyle name="Calculation 6 4 3 5" xfId="24761" xr:uid="{00000000-0005-0000-0000-00008D0B0000}"/>
    <cellStyle name="Calculation 6 4 3 6" xfId="18752" xr:uid="{00000000-0005-0000-0000-00008E0B0000}"/>
    <cellStyle name="Calculation 6 4 4" xfId="2890" xr:uid="{00000000-0005-0000-0000-00008F0B0000}"/>
    <cellStyle name="Calculation 6 4 4 2" xfId="12227" xr:uid="{00000000-0005-0000-0000-0000900B0000}"/>
    <cellStyle name="Calculation 6 4 4 3" xfId="22427" xr:uid="{00000000-0005-0000-0000-0000910B0000}"/>
    <cellStyle name="Calculation 6 4 4 4" xfId="27642" xr:uid="{00000000-0005-0000-0000-0000920B0000}"/>
    <cellStyle name="Calculation 6 4 4 5" xfId="32640" xr:uid="{00000000-0005-0000-0000-0000930B0000}"/>
    <cellStyle name="Calculation 6 4 4 6" xfId="37316" xr:uid="{00000000-0005-0000-0000-0000940B0000}"/>
    <cellStyle name="Calculation 6 4 5" xfId="3236" xr:uid="{00000000-0005-0000-0000-0000950B0000}"/>
    <cellStyle name="Calculation 6 4 5 2" xfId="16044" xr:uid="{00000000-0005-0000-0000-0000960B0000}"/>
    <cellStyle name="Calculation 6 4 5 3" xfId="22766" xr:uid="{00000000-0005-0000-0000-0000970B0000}"/>
    <cellStyle name="Calculation 6 4 5 4" xfId="27975" xr:uid="{00000000-0005-0000-0000-0000980B0000}"/>
    <cellStyle name="Calculation 6 4 5 5" xfId="32951" xr:uid="{00000000-0005-0000-0000-0000990B0000}"/>
    <cellStyle name="Calculation 6 4 5 6" xfId="37574" xr:uid="{00000000-0005-0000-0000-00009A0B0000}"/>
    <cellStyle name="Calculation 6 4 6" xfId="3563" xr:uid="{00000000-0005-0000-0000-00009B0B0000}"/>
    <cellStyle name="Calculation 6 4 6 2" xfId="16371" xr:uid="{00000000-0005-0000-0000-00009C0B0000}"/>
    <cellStyle name="Calculation 6 4 6 3" xfId="23088" xr:uid="{00000000-0005-0000-0000-00009D0B0000}"/>
    <cellStyle name="Calculation 6 4 6 4" xfId="28286" xr:uid="{00000000-0005-0000-0000-00009E0B0000}"/>
    <cellStyle name="Calculation 6 4 6 5" xfId="33252" xr:uid="{00000000-0005-0000-0000-00009F0B0000}"/>
    <cellStyle name="Calculation 6 4 6 6" xfId="37822" xr:uid="{00000000-0005-0000-0000-0000A00B0000}"/>
    <cellStyle name="Calculation 6 4 7" xfId="3865" xr:uid="{00000000-0005-0000-0000-0000A10B0000}"/>
    <cellStyle name="Calculation 6 4 7 2" xfId="16673" xr:uid="{00000000-0005-0000-0000-0000A20B0000}"/>
    <cellStyle name="Calculation 6 4 7 3" xfId="23387" xr:uid="{00000000-0005-0000-0000-0000A30B0000}"/>
    <cellStyle name="Calculation 6 4 7 4" xfId="28579" xr:uid="{00000000-0005-0000-0000-0000A40B0000}"/>
    <cellStyle name="Calculation 6 4 7 5" xfId="33530" xr:uid="{00000000-0005-0000-0000-0000A50B0000}"/>
    <cellStyle name="Calculation 6 4 7 6" xfId="38058" xr:uid="{00000000-0005-0000-0000-0000A60B0000}"/>
    <cellStyle name="Calculation 6 4 8" xfId="4138" xr:uid="{00000000-0005-0000-0000-0000A70B0000}"/>
    <cellStyle name="Calculation 6 4 8 2" xfId="16946" xr:uid="{00000000-0005-0000-0000-0000A80B0000}"/>
    <cellStyle name="Calculation 6 4 8 3" xfId="23659" xr:uid="{00000000-0005-0000-0000-0000A90B0000}"/>
    <cellStyle name="Calculation 6 4 8 4" xfId="28844" xr:uid="{00000000-0005-0000-0000-0000AA0B0000}"/>
    <cellStyle name="Calculation 6 4 8 5" xfId="33783" xr:uid="{00000000-0005-0000-0000-0000AB0B0000}"/>
    <cellStyle name="Calculation 6 4 8 6" xfId="38276" xr:uid="{00000000-0005-0000-0000-0000AC0B0000}"/>
    <cellStyle name="Calculation 6 4 9" xfId="1572" xr:uid="{00000000-0005-0000-0000-0000AD0B0000}"/>
    <cellStyle name="Calculation 6 4 9 2" xfId="10738" xr:uid="{00000000-0005-0000-0000-0000AE0B0000}"/>
    <cellStyle name="Calculation 6 4 9 3" xfId="21127" xr:uid="{00000000-0005-0000-0000-0000AF0B0000}"/>
    <cellStyle name="Calculation 6 4 9 4" xfId="23921" xr:uid="{00000000-0005-0000-0000-0000B00B0000}"/>
    <cellStyle name="Calculation 6 4 9 5" xfId="20487" xr:uid="{00000000-0005-0000-0000-0000B10B0000}"/>
    <cellStyle name="Calculation 6 4 9 6" xfId="34393" xr:uid="{00000000-0005-0000-0000-0000B20B0000}"/>
    <cellStyle name="Calculation 6 5" xfId="860" xr:uid="{00000000-0005-0000-0000-0000B30B0000}"/>
    <cellStyle name="Calculation 6 5 10" xfId="4759" xr:uid="{00000000-0005-0000-0000-0000B40B0000}"/>
    <cellStyle name="Calculation 6 5 10 2" xfId="17567" xr:uid="{00000000-0005-0000-0000-0000B50B0000}"/>
    <cellStyle name="Calculation 6 5 10 3" xfId="24271" xr:uid="{00000000-0005-0000-0000-0000B60B0000}"/>
    <cellStyle name="Calculation 6 5 10 4" xfId="29434" xr:uid="{00000000-0005-0000-0000-0000B70B0000}"/>
    <cellStyle name="Calculation 6 5 10 5" xfId="34335" xr:uid="{00000000-0005-0000-0000-0000B80B0000}"/>
    <cellStyle name="Calculation 6 5 10 6" xfId="38724" xr:uid="{00000000-0005-0000-0000-0000B90B0000}"/>
    <cellStyle name="Calculation 6 5 11" xfId="9099" xr:uid="{00000000-0005-0000-0000-0000BA0B0000}"/>
    <cellStyle name="Calculation 6 5 12" xfId="19035" xr:uid="{00000000-0005-0000-0000-0000BB0B0000}"/>
    <cellStyle name="Calculation 6 5 13" xfId="27222" xr:uid="{00000000-0005-0000-0000-0000BC0B0000}"/>
    <cellStyle name="Calculation 6 5 14" xfId="30757" xr:uid="{00000000-0005-0000-0000-0000BD0B0000}"/>
    <cellStyle name="Calculation 6 5 15" xfId="30647" xr:uid="{00000000-0005-0000-0000-0000BE0B0000}"/>
    <cellStyle name="Calculation 6 5 2" xfId="2081" xr:uid="{00000000-0005-0000-0000-0000BF0B0000}"/>
    <cellStyle name="Calculation 6 5 2 2" xfId="13326" xr:uid="{00000000-0005-0000-0000-0000C00B0000}"/>
    <cellStyle name="Calculation 6 5 2 3" xfId="21626" xr:uid="{00000000-0005-0000-0000-0000C10B0000}"/>
    <cellStyle name="Calculation 6 5 2 4" xfId="27001" xr:uid="{00000000-0005-0000-0000-0000C20B0000}"/>
    <cellStyle name="Calculation 6 5 2 5" xfId="27581" xr:uid="{00000000-0005-0000-0000-0000C30B0000}"/>
    <cellStyle name="Calculation 6 5 2 6" xfId="29729" xr:uid="{00000000-0005-0000-0000-0000C40B0000}"/>
    <cellStyle name="Calculation 6 5 3" xfId="1652" xr:uid="{00000000-0005-0000-0000-0000C50B0000}"/>
    <cellStyle name="Calculation 6 5 3 2" xfId="10347" xr:uid="{00000000-0005-0000-0000-0000C60B0000}"/>
    <cellStyle name="Calculation 6 5 3 3" xfId="21205" xr:uid="{00000000-0005-0000-0000-0000C70B0000}"/>
    <cellStyle name="Calculation 6 5 3 4" xfId="23470" xr:uid="{00000000-0005-0000-0000-0000C80B0000}"/>
    <cellStyle name="Calculation 6 5 3 5" xfId="29449" xr:uid="{00000000-0005-0000-0000-0000C90B0000}"/>
    <cellStyle name="Calculation 6 5 3 6" xfId="28725" xr:uid="{00000000-0005-0000-0000-0000CA0B0000}"/>
    <cellStyle name="Calculation 6 5 4" xfId="2567" xr:uid="{00000000-0005-0000-0000-0000CB0B0000}"/>
    <cellStyle name="Calculation 6 5 4 2" xfId="11508" xr:uid="{00000000-0005-0000-0000-0000CC0B0000}"/>
    <cellStyle name="Calculation 6 5 4 3" xfId="22106" xr:uid="{00000000-0005-0000-0000-0000CD0B0000}"/>
    <cellStyle name="Calculation 6 5 4 4" xfId="18244" xr:uid="{00000000-0005-0000-0000-0000CE0B0000}"/>
    <cellStyle name="Calculation 6 5 4 5" xfId="26417" xr:uid="{00000000-0005-0000-0000-0000CF0B0000}"/>
    <cellStyle name="Calculation 6 5 4 6" xfId="30786" xr:uid="{00000000-0005-0000-0000-0000D00B0000}"/>
    <cellStyle name="Calculation 6 5 5" xfId="2887" xr:uid="{00000000-0005-0000-0000-0000D10B0000}"/>
    <cellStyle name="Calculation 6 5 5 2" xfId="118" xr:uid="{00000000-0005-0000-0000-0000D20B0000}"/>
    <cellStyle name="Calculation 6 5 5 3" xfId="22424" xr:uid="{00000000-0005-0000-0000-0000D30B0000}"/>
    <cellStyle name="Calculation 6 5 5 4" xfId="27639" xr:uid="{00000000-0005-0000-0000-0000D40B0000}"/>
    <cellStyle name="Calculation 6 5 5 5" xfId="32637" xr:uid="{00000000-0005-0000-0000-0000D50B0000}"/>
    <cellStyle name="Calculation 6 5 5 6" xfId="37313" xr:uid="{00000000-0005-0000-0000-0000D60B0000}"/>
    <cellStyle name="Calculation 6 5 6" xfId="3233" xr:uid="{00000000-0005-0000-0000-0000D70B0000}"/>
    <cellStyle name="Calculation 6 5 6 2" xfId="16041" xr:uid="{00000000-0005-0000-0000-0000D80B0000}"/>
    <cellStyle name="Calculation 6 5 6 3" xfId="22763" xr:uid="{00000000-0005-0000-0000-0000D90B0000}"/>
    <cellStyle name="Calculation 6 5 6 4" xfId="27972" xr:uid="{00000000-0005-0000-0000-0000DA0B0000}"/>
    <cellStyle name="Calculation 6 5 6 5" xfId="32948" xr:uid="{00000000-0005-0000-0000-0000DB0B0000}"/>
    <cellStyle name="Calculation 6 5 6 6" xfId="37571" xr:uid="{00000000-0005-0000-0000-0000DC0B0000}"/>
    <cellStyle name="Calculation 6 5 7" xfId="3561" xr:uid="{00000000-0005-0000-0000-0000DD0B0000}"/>
    <cellStyle name="Calculation 6 5 7 2" xfId="16369" xr:uid="{00000000-0005-0000-0000-0000DE0B0000}"/>
    <cellStyle name="Calculation 6 5 7 3" xfId="23086" xr:uid="{00000000-0005-0000-0000-0000DF0B0000}"/>
    <cellStyle name="Calculation 6 5 7 4" xfId="28284" xr:uid="{00000000-0005-0000-0000-0000E00B0000}"/>
    <cellStyle name="Calculation 6 5 7 5" xfId="33250" xr:uid="{00000000-0005-0000-0000-0000E10B0000}"/>
    <cellStyle name="Calculation 6 5 7 6" xfId="37820" xr:uid="{00000000-0005-0000-0000-0000E20B0000}"/>
    <cellStyle name="Calculation 6 5 8" xfId="3863" xr:uid="{00000000-0005-0000-0000-0000E30B0000}"/>
    <cellStyle name="Calculation 6 5 8 2" xfId="16671" xr:uid="{00000000-0005-0000-0000-0000E40B0000}"/>
    <cellStyle name="Calculation 6 5 8 3" xfId="23385" xr:uid="{00000000-0005-0000-0000-0000E50B0000}"/>
    <cellStyle name="Calculation 6 5 8 4" xfId="28577" xr:uid="{00000000-0005-0000-0000-0000E60B0000}"/>
    <cellStyle name="Calculation 6 5 8 5" xfId="33528" xr:uid="{00000000-0005-0000-0000-0000E70B0000}"/>
    <cellStyle name="Calculation 6 5 8 6" xfId="38056" xr:uid="{00000000-0005-0000-0000-0000E80B0000}"/>
    <cellStyle name="Calculation 6 5 9" xfId="4167" xr:uid="{00000000-0005-0000-0000-0000E90B0000}"/>
    <cellStyle name="Calculation 6 5 9 2" xfId="16975" xr:uid="{00000000-0005-0000-0000-0000EA0B0000}"/>
    <cellStyle name="Calculation 6 5 9 3" xfId="23688" xr:uid="{00000000-0005-0000-0000-0000EB0B0000}"/>
    <cellStyle name="Calculation 6 5 9 4" xfId="28872" xr:uid="{00000000-0005-0000-0000-0000EC0B0000}"/>
    <cellStyle name="Calculation 6 5 9 5" xfId="33811" xr:uid="{00000000-0005-0000-0000-0000ED0B0000}"/>
    <cellStyle name="Calculation 6 5 9 6" xfId="38296" xr:uid="{00000000-0005-0000-0000-0000EE0B0000}"/>
    <cellStyle name="Calculation 6 6" xfId="930" xr:uid="{00000000-0005-0000-0000-0000EF0B0000}"/>
    <cellStyle name="Calculation 6 6 2" xfId="9335" xr:uid="{00000000-0005-0000-0000-0000F00B0000}"/>
    <cellStyle name="Calculation 6 6 3" xfId="19016" xr:uid="{00000000-0005-0000-0000-0000F10B0000}"/>
    <cellStyle name="Calculation 6 6 4" xfId="24628" xr:uid="{00000000-0005-0000-0000-0000F20B0000}"/>
    <cellStyle name="Calculation 6 6 5" xfId="31583" xr:uid="{00000000-0005-0000-0000-0000F30B0000}"/>
    <cellStyle name="Calculation 6 6 6" xfId="36108" xr:uid="{00000000-0005-0000-0000-0000F40B0000}"/>
    <cellStyle name="Calculation 6 7" xfId="1141" xr:uid="{00000000-0005-0000-0000-0000F50B0000}"/>
    <cellStyle name="Calculation 6 7 2" xfId="11003" xr:uid="{00000000-0005-0000-0000-0000F60B0000}"/>
    <cellStyle name="Calculation 6 7 3" xfId="168" xr:uid="{00000000-0005-0000-0000-0000F70B0000}"/>
    <cellStyle name="Calculation 6 7 4" xfId="21365" xr:uid="{00000000-0005-0000-0000-0000F80B0000}"/>
    <cellStyle name="Calculation 6 7 5" xfId="21319" xr:uid="{00000000-0005-0000-0000-0000F90B0000}"/>
    <cellStyle name="Calculation 6 7 6" xfId="34140" xr:uid="{00000000-0005-0000-0000-0000FA0B0000}"/>
    <cellStyle name="Calculation 6 8" xfId="659" xr:uid="{00000000-0005-0000-0000-0000FB0B0000}"/>
    <cellStyle name="Calculation 6 8 2" xfId="8219" xr:uid="{00000000-0005-0000-0000-0000FC0B0000}"/>
    <cellStyle name="Calculation 6 8 3" xfId="15191" xr:uid="{00000000-0005-0000-0000-0000FD0B0000}"/>
    <cellStyle name="Calculation 6 8 4" xfId="25813" xr:uid="{00000000-0005-0000-0000-0000FE0B0000}"/>
    <cellStyle name="Calculation 6 8 5" xfId="27279" xr:uid="{00000000-0005-0000-0000-0000FF0B0000}"/>
    <cellStyle name="Calculation 6 8 6" xfId="35534" xr:uid="{00000000-0005-0000-0000-0000000C0000}"/>
    <cellStyle name="Calculation 6 9" xfId="1755" xr:uid="{00000000-0005-0000-0000-0000010C0000}"/>
    <cellStyle name="Calculation 6 9 2" xfId="12833" xr:uid="{00000000-0005-0000-0000-0000020C0000}"/>
    <cellStyle name="Calculation 6 9 3" xfId="21306" xr:uid="{00000000-0005-0000-0000-0000030C0000}"/>
    <cellStyle name="Calculation 6 9 4" xfId="24337" xr:uid="{00000000-0005-0000-0000-0000040C0000}"/>
    <cellStyle name="Calculation 6 9 5" xfId="27546" xr:uid="{00000000-0005-0000-0000-0000050C0000}"/>
    <cellStyle name="Calculation 6 9 6" xfId="36462" xr:uid="{00000000-0005-0000-0000-0000060C0000}"/>
    <cellStyle name="Calculation 7" xfId="509" xr:uid="{00000000-0005-0000-0000-0000070C0000}"/>
    <cellStyle name="Calculation 7 10" xfId="1828" xr:uid="{00000000-0005-0000-0000-0000080C0000}"/>
    <cellStyle name="Calculation 7 10 2" xfId="9012" xr:uid="{00000000-0005-0000-0000-0000090C0000}"/>
    <cellStyle name="Calculation 7 10 3" xfId="21377" xr:uid="{00000000-0005-0000-0000-00000A0C0000}"/>
    <cellStyle name="Calculation 7 10 4" xfId="23366" xr:uid="{00000000-0005-0000-0000-00000B0C0000}"/>
    <cellStyle name="Calculation 7 10 5" xfId="23972" xr:uid="{00000000-0005-0000-0000-00000C0C0000}"/>
    <cellStyle name="Calculation 7 10 6" xfId="9885" xr:uid="{00000000-0005-0000-0000-00000D0C0000}"/>
    <cellStyle name="Calculation 7 11" xfId="1775" xr:uid="{00000000-0005-0000-0000-00000E0C0000}"/>
    <cellStyle name="Calculation 7 11 2" xfId="9919" xr:uid="{00000000-0005-0000-0000-00000F0C0000}"/>
    <cellStyle name="Calculation 7 11 3" xfId="21325" xr:uid="{00000000-0005-0000-0000-0000100C0000}"/>
    <cellStyle name="Calculation 7 11 4" xfId="22777" xr:uid="{00000000-0005-0000-0000-0000110C0000}"/>
    <cellStyle name="Calculation 7 11 5" xfId="24274" xr:uid="{00000000-0005-0000-0000-0000120C0000}"/>
    <cellStyle name="Calculation 7 11 6" xfId="30070" xr:uid="{00000000-0005-0000-0000-0000130C0000}"/>
    <cellStyle name="Calculation 7 12" xfId="1809" xr:uid="{00000000-0005-0000-0000-0000140C0000}"/>
    <cellStyle name="Calculation 7 12 2" xfId="8144" xr:uid="{00000000-0005-0000-0000-0000150C0000}"/>
    <cellStyle name="Calculation 7 12 3" xfId="21358" xr:uid="{00000000-0005-0000-0000-0000160C0000}"/>
    <cellStyle name="Calculation 7 12 4" xfId="24189" xr:uid="{00000000-0005-0000-0000-0000170C0000}"/>
    <cellStyle name="Calculation 7 12 5" xfId="31901" xr:uid="{00000000-0005-0000-0000-0000180C0000}"/>
    <cellStyle name="Calculation 7 12 6" xfId="36471" xr:uid="{00000000-0005-0000-0000-0000190C0000}"/>
    <cellStyle name="Calculation 7 13" xfId="1487" xr:uid="{00000000-0005-0000-0000-00001A0C0000}"/>
    <cellStyle name="Calculation 7 13 2" xfId="10554" xr:uid="{00000000-0005-0000-0000-00001B0C0000}"/>
    <cellStyle name="Calculation 7 13 3" xfId="21044" xr:uid="{00000000-0005-0000-0000-00001C0C0000}"/>
    <cellStyle name="Calculation 7 13 4" xfId="23789" xr:uid="{00000000-0005-0000-0000-00001D0C0000}"/>
    <cellStyle name="Calculation 7 13 5" xfId="29055" xr:uid="{00000000-0005-0000-0000-00001E0C0000}"/>
    <cellStyle name="Calculation 7 13 6" xfId="32728" xr:uid="{00000000-0005-0000-0000-00001F0C0000}"/>
    <cellStyle name="Calculation 7 14" xfId="1435" xr:uid="{00000000-0005-0000-0000-0000200C0000}"/>
    <cellStyle name="Calculation 7 14 2" xfId="8958" xr:uid="{00000000-0005-0000-0000-0000210C0000}"/>
    <cellStyle name="Calculation 7 14 3" xfId="20992" xr:uid="{00000000-0005-0000-0000-0000220C0000}"/>
    <cellStyle name="Calculation 7 14 4" xfId="24372" xr:uid="{00000000-0005-0000-0000-0000230C0000}"/>
    <cellStyle name="Calculation 7 14 5" xfId="28040" xr:uid="{00000000-0005-0000-0000-0000240C0000}"/>
    <cellStyle name="Calculation 7 14 6" xfId="26583" xr:uid="{00000000-0005-0000-0000-0000250C0000}"/>
    <cellStyle name="Calculation 7 15" xfId="2260" xr:uid="{00000000-0005-0000-0000-0000260C0000}"/>
    <cellStyle name="Calculation 7 15 2" xfId="8730" xr:uid="{00000000-0005-0000-0000-0000270C0000}"/>
    <cellStyle name="Calculation 7 15 3" xfId="21803" xr:uid="{00000000-0005-0000-0000-0000280C0000}"/>
    <cellStyle name="Calculation 7 15 4" xfId="23861" xr:uid="{00000000-0005-0000-0000-0000290C0000}"/>
    <cellStyle name="Calculation 7 15 5" xfId="27840" xr:uid="{00000000-0005-0000-0000-00002A0C0000}"/>
    <cellStyle name="Calculation 7 15 6" xfId="19080" xr:uid="{00000000-0005-0000-0000-00002B0C0000}"/>
    <cellStyle name="Calculation 7 16" xfId="1791" xr:uid="{00000000-0005-0000-0000-00002C0C0000}"/>
    <cellStyle name="Calculation 7 16 2" xfId="8921" xr:uid="{00000000-0005-0000-0000-00002D0C0000}"/>
    <cellStyle name="Calculation 7 16 3" xfId="21341" xr:uid="{00000000-0005-0000-0000-00002E0C0000}"/>
    <cellStyle name="Calculation 7 16 4" xfId="23449" xr:uid="{00000000-0005-0000-0000-00002F0C0000}"/>
    <cellStyle name="Calculation 7 16 5" xfId="14060" xr:uid="{00000000-0005-0000-0000-0000300C0000}"/>
    <cellStyle name="Calculation 7 16 6" xfId="28861" xr:uid="{00000000-0005-0000-0000-0000310C0000}"/>
    <cellStyle name="Calculation 7 17" xfId="4670" xr:uid="{00000000-0005-0000-0000-0000320C0000}"/>
    <cellStyle name="Calculation 7 17 2" xfId="17478" xr:uid="{00000000-0005-0000-0000-0000330C0000}"/>
    <cellStyle name="Calculation 7 17 3" xfId="24182" xr:uid="{00000000-0005-0000-0000-0000340C0000}"/>
    <cellStyle name="Calculation 7 17 4" xfId="29347" xr:uid="{00000000-0005-0000-0000-0000350C0000}"/>
    <cellStyle name="Calculation 7 17 5" xfId="34250" xr:uid="{00000000-0005-0000-0000-0000360C0000}"/>
    <cellStyle name="Calculation 7 17 6" xfId="38653" xr:uid="{00000000-0005-0000-0000-0000370C0000}"/>
    <cellStyle name="Calculation 7 18" xfId="7260" xr:uid="{00000000-0005-0000-0000-0000380C0000}"/>
    <cellStyle name="Calculation 7 18 2" xfId="20024" xr:uid="{00000000-0005-0000-0000-0000390C0000}"/>
    <cellStyle name="Calculation 7 18 3" xfId="26662" xr:uid="{00000000-0005-0000-0000-00003A0C0000}"/>
    <cellStyle name="Calculation 7 18 4" xfId="31708" xr:uid="{00000000-0005-0000-0000-00003B0C0000}"/>
    <cellStyle name="Calculation 7 18 5" xfId="36451" xr:uid="{00000000-0005-0000-0000-00003C0C0000}"/>
    <cellStyle name="Calculation 7 18 6" xfId="40622" xr:uid="{00000000-0005-0000-0000-00003D0C0000}"/>
    <cellStyle name="Calculation 7 19" xfId="7330" xr:uid="{00000000-0005-0000-0000-00003E0C0000}"/>
    <cellStyle name="Calculation 7 19 2" xfId="20094" xr:uid="{00000000-0005-0000-0000-00003F0C0000}"/>
    <cellStyle name="Calculation 7 19 3" xfId="26731" xr:uid="{00000000-0005-0000-0000-0000400C0000}"/>
    <cellStyle name="Calculation 7 19 4" xfId="31774" xr:uid="{00000000-0005-0000-0000-0000410C0000}"/>
    <cellStyle name="Calculation 7 19 5" xfId="36506" xr:uid="{00000000-0005-0000-0000-0000420C0000}"/>
    <cellStyle name="Calculation 7 19 6" xfId="40633" xr:uid="{00000000-0005-0000-0000-0000430C0000}"/>
    <cellStyle name="Calculation 7 2" xfId="948" xr:uid="{00000000-0005-0000-0000-0000440C0000}"/>
    <cellStyle name="Calculation 7 2 10" xfId="4806" xr:uid="{00000000-0005-0000-0000-0000450C0000}"/>
    <cellStyle name="Calculation 7 2 10 2" xfId="17614" xr:uid="{00000000-0005-0000-0000-0000460C0000}"/>
    <cellStyle name="Calculation 7 2 10 3" xfId="24318" xr:uid="{00000000-0005-0000-0000-0000470C0000}"/>
    <cellStyle name="Calculation 7 2 10 4" xfId="29480" xr:uid="{00000000-0005-0000-0000-0000480C0000}"/>
    <cellStyle name="Calculation 7 2 10 5" xfId="34381" xr:uid="{00000000-0005-0000-0000-0000490C0000}"/>
    <cellStyle name="Calculation 7 2 10 6" xfId="38765" xr:uid="{00000000-0005-0000-0000-00004A0C0000}"/>
    <cellStyle name="Calculation 7 2 11" xfId="7423" xr:uid="{00000000-0005-0000-0000-00004B0C0000}"/>
    <cellStyle name="Calculation 7 2 11 2" xfId="20187" xr:uid="{00000000-0005-0000-0000-00004C0C0000}"/>
    <cellStyle name="Calculation 7 2 11 3" xfId="26823" xr:uid="{00000000-0005-0000-0000-00004D0C0000}"/>
    <cellStyle name="Calculation 7 2 11 4" xfId="31862" xr:uid="{00000000-0005-0000-0000-00004E0C0000}"/>
    <cellStyle name="Calculation 7 2 11 5" xfId="36589" xr:uid="{00000000-0005-0000-0000-00004F0C0000}"/>
    <cellStyle name="Calculation 7 2 11 6" xfId="40699" xr:uid="{00000000-0005-0000-0000-0000500C0000}"/>
    <cellStyle name="Calculation 7 2 12" xfId="7566" xr:uid="{00000000-0005-0000-0000-0000510C0000}"/>
    <cellStyle name="Calculation 7 2 12 2" xfId="20330" xr:uid="{00000000-0005-0000-0000-0000520C0000}"/>
    <cellStyle name="Calculation 7 2 12 3" xfId="26963" xr:uid="{00000000-0005-0000-0000-0000530C0000}"/>
    <cellStyle name="Calculation 7 2 12 4" xfId="32000" xr:uid="{00000000-0005-0000-0000-0000540C0000}"/>
    <cellStyle name="Calculation 7 2 12 5" xfId="36711" xr:uid="{00000000-0005-0000-0000-0000550C0000}"/>
    <cellStyle name="Calculation 7 2 12 6" xfId="40779" xr:uid="{00000000-0005-0000-0000-0000560C0000}"/>
    <cellStyle name="Calculation 7 2 13" xfId="10361" xr:uid="{00000000-0005-0000-0000-0000570C0000}"/>
    <cellStyle name="Calculation 7 2 14" xfId="8937" xr:uid="{00000000-0005-0000-0000-0000580C0000}"/>
    <cellStyle name="Calculation 7 2 15" xfId="19736" xr:uid="{00000000-0005-0000-0000-0000590C0000}"/>
    <cellStyle name="Calculation 7 2 16" xfId="26001" xr:uid="{00000000-0005-0000-0000-00005A0C0000}"/>
    <cellStyle name="Calculation 7 2 17" xfId="26503" xr:uid="{00000000-0005-0000-0000-00005B0C0000}"/>
    <cellStyle name="Calculation 7 2 18" xfId="35731" xr:uid="{00000000-0005-0000-0000-00005C0C0000}"/>
    <cellStyle name="Calculation 7 2 2" xfId="2165" xr:uid="{00000000-0005-0000-0000-00005D0C0000}"/>
    <cellStyle name="Calculation 7 2 2 2" xfId="10230" xr:uid="{00000000-0005-0000-0000-00005E0C0000}"/>
    <cellStyle name="Calculation 7 2 2 3" xfId="21709" xr:uid="{00000000-0005-0000-0000-00005F0C0000}"/>
    <cellStyle name="Calculation 7 2 2 4" xfId="26697" xr:uid="{00000000-0005-0000-0000-0000600C0000}"/>
    <cellStyle name="Calculation 7 2 2 5" xfId="18070" xr:uid="{00000000-0005-0000-0000-0000610C0000}"/>
    <cellStyle name="Calculation 7 2 2 6" xfId="36403" xr:uid="{00000000-0005-0000-0000-0000620C0000}"/>
    <cellStyle name="Calculation 7 2 3" xfId="1577" xr:uid="{00000000-0005-0000-0000-0000630C0000}"/>
    <cellStyle name="Calculation 7 2 3 2" xfId="8706" xr:uid="{00000000-0005-0000-0000-0000640C0000}"/>
    <cellStyle name="Calculation 7 2 3 3" xfId="21132" xr:uid="{00000000-0005-0000-0000-0000650C0000}"/>
    <cellStyle name="Calculation 7 2 3 4" xfId="22082" xr:uid="{00000000-0005-0000-0000-0000660C0000}"/>
    <cellStyle name="Calculation 7 2 3 5" xfId="31875" xr:uid="{00000000-0005-0000-0000-0000670C0000}"/>
    <cellStyle name="Calculation 7 2 3 6" xfId="29626" xr:uid="{00000000-0005-0000-0000-0000680C0000}"/>
    <cellStyle name="Calculation 7 2 4" xfId="2592" xr:uid="{00000000-0005-0000-0000-0000690C0000}"/>
    <cellStyle name="Calculation 7 2 4 2" xfId="9690" xr:uid="{00000000-0005-0000-0000-00006A0C0000}"/>
    <cellStyle name="Calculation 7 2 4 3" xfId="22130" xr:uid="{00000000-0005-0000-0000-00006B0C0000}"/>
    <cellStyle name="Calculation 7 2 4 4" xfId="9513" xr:uid="{00000000-0005-0000-0000-00006C0C0000}"/>
    <cellStyle name="Calculation 7 2 4 5" xfId="25292" xr:uid="{00000000-0005-0000-0000-00006D0C0000}"/>
    <cellStyle name="Calculation 7 2 4 6" xfId="30326" xr:uid="{00000000-0005-0000-0000-00006E0C0000}"/>
    <cellStyle name="Calculation 7 2 5" xfId="2416" xr:uid="{00000000-0005-0000-0000-00006F0C0000}"/>
    <cellStyle name="Calculation 7 2 5 2" xfId="15251" xr:uid="{00000000-0005-0000-0000-0000700C0000}"/>
    <cellStyle name="Calculation 7 2 5 3" xfId="21957" xr:uid="{00000000-0005-0000-0000-0000710C0000}"/>
    <cellStyle name="Calculation 7 2 5 4" xfId="22945" xr:uid="{00000000-0005-0000-0000-0000720C0000}"/>
    <cellStyle name="Calculation 7 2 5 5" xfId="22490" xr:uid="{00000000-0005-0000-0000-0000730C0000}"/>
    <cellStyle name="Calculation 7 2 5 6" xfId="36625" xr:uid="{00000000-0005-0000-0000-0000740C0000}"/>
    <cellStyle name="Calculation 7 2 6" xfId="2777" xr:uid="{00000000-0005-0000-0000-0000750C0000}"/>
    <cellStyle name="Calculation 7 2 6 2" xfId="136" xr:uid="{00000000-0005-0000-0000-0000760C0000}"/>
    <cellStyle name="Calculation 7 2 6 3" xfId="22314" xr:uid="{00000000-0005-0000-0000-0000770C0000}"/>
    <cellStyle name="Calculation 7 2 6 4" xfId="27534" xr:uid="{00000000-0005-0000-0000-0000780C0000}"/>
    <cellStyle name="Calculation 7 2 6 5" xfId="32534" xr:uid="{00000000-0005-0000-0000-0000790C0000}"/>
    <cellStyle name="Calculation 7 2 6 6" xfId="37224" xr:uid="{00000000-0005-0000-0000-00007A0C0000}"/>
    <cellStyle name="Calculation 7 2 7" xfId="3128" xr:uid="{00000000-0005-0000-0000-00007B0C0000}"/>
    <cellStyle name="Calculation 7 2 7 2" xfId="13688" xr:uid="{00000000-0005-0000-0000-00007C0C0000}"/>
    <cellStyle name="Calculation 7 2 7 3" xfId="22659" xr:uid="{00000000-0005-0000-0000-00007D0C0000}"/>
    <cellStyle name="Calculation 7 2 7 4" xfId="27870" xr:uid="{00000000-0005-0000-0000-00007E0C0000}"/>
    <cellStyle name="Calculation 7 2 7 5" xfId="32851" xr:uid="{00000000-0005-0000-0000-00007F0C0000}"/>
    <cellStyle name="Calculation 7 2 7 6" xfId="37487" xr:uid="{00000000-0005-0000-0000-0000800C0000}"/>
    <cellStyle name="Calculation 7 2 8" xfId="3464" xr:uid="{00000000-0005-0000-0000-0000810C0000}"/>
    <cellStyle name="Calculation 7 2 8 2" xfId="16272" xr:uid="{00000000-0005-0000-0000-0000820C0000}"/>
    <cellStyle name="Calculation 7 2 8 3" xfId="22990" xr:uid="{00000000-0005-0000-0000-0000830C0000}"/>
    <cellStyle name="Calculation 7 2 8 4" xfId="28191" xr:uid="{00000000-0005-0000-0000-0000840C0000}"/>
    <cellStyle name="Calculation 7 2 8 5" xfId="33158" xr:uid="{00000000-0005-0000-0000-0000850C0000}"/>
    <cellStyle name="Calculation 7 2 8 6" xfId="37741" xr:uid="{00000000-0005-0000-0000-0000860C0000}"/>
    <cellStyle name="Calculation 7 2 9" xfId="1632" xr:uid="{00000000-0005-0000-0000-0000870C0000}"/>
    <cellStyle name="Calculation 7 2 9 2" xfId="10438" xr:uid="{00000000-0005-0000-0000-0000880C0000}"/>
    <cellStyle name="Calculation 7 2 9 3" xfId="21185" xr:uid="{00000000-0005-0000-0000-0000890C0000}"/>
    <cellStyle name="Calculation 7 2 9 4" xfId="21288" xr:uid="{00000000-0005-0000-0000-00008A0C0000}"/>
    <cellStyle name="Calculation 7 2 9 5" xfId="9917" xr:uid="{00000000-0005-0000-0000-00008B0C0000}"/>
    <cellStyle name="Calculation 7 2 9 6" xfId="23480" xr:uid="{00000000-0005-0000-0000-00008C0C0000}"/>
    <cellStyle name="Calculation 7 20" xfId="9417" xr:uid="{00000000-0005-0000-0000-00008D0C0000}"/>
    <cellStyle name="Calculation 7 21" xfId="13301" xr:uid="{00000000-0005-0000-0000-00008E0C0000}"/>
    <cellStyle name="Calculation 7 22" xfId="18601" xr:uid="{00000000-0005-0000-0000-00008F0C0000}"/>
    <cellStyle name="Calculation 7 23" xfId="11156" xr:uid="{00000000-0005-0000-0000-0000900C0000}"/>
    <cellStyle name="Calculation 7 24" xfId="30778" xr:uid="{00000000-0005-0000-0000-0000910C0000}"/>
    <cellStyle name="Calculation 7 25" xfId="36179" xr:uid="{00000000-0005-0000-0000-0000920C0000}"/>
    <cellStyle name="Calculation 7 26" xfId="41486" xr:uid="{00000000-0005-0000-0000-0000930C0000}"/>
    <cellStyle name="Calculation 7 27" xfId="41521" xr:uid="{00000000-0005-0000-0000-0000940C0000}"/>
    <cellStyle name="Calculation 7 28" xfId="41403" xr:uid="{00000000-0005-0000-0000-0000950C0000}"/>
    <cellStyle name="Calculation 7 29" xfId="41575" xr:uid="{00000000-0005-0000-0000-0000960C0000}"/>
    <cellStyle name="Calculation 7 3" xfId="482" xr:uid="{00000000-0005-0000-0000-0000970C0000}"/>
    <cellStyle name="Calculation 7 3 10" xfId="4661" xr:uid="{00000000-0005-0000-0000-0000980C0000}"/>
    <cellStyle name="Calculation 7 3 10 2" xfId="17469" xr:uid="{00000000-0005-0000-0000-0000990C0000}"/>
    <cellStyle name="Calculation 7 3 10 3" xfId="24173" xr:uid="{00000000-0005-0000-0000-00009A0C0000}"/>
    <cellStyle name="Calculation 7 3 10 4" xfId="29338" xr:uid="{00000000-0005-0000-0000-00009B0C0000}"/>
    <cellStyle name="Calculation 7 3 10 5" xfId="34241" xr:uid="{00000000-0005-0000-0000-00009C0C0000}"/>
    <cellStyle name="Calculation 7 3 10 6" xfId="38644" xr:uid="{00000000-0005-0000-0000-00009D0C0000}"/>
    <cellStyle name="Calculation 7 3 11" xfId="8286" xr:uid="{00000000-0005-0000-0000-00009E0C0000}"/>
    <cellStyle name="Calculation 7 3 12" xfId="9199" xr:uid="{00000000-0005-0000-0000-00009F0C0000}"/>
    <cellStyle name="Calculation 7 3 13" xfId="26080" xr:uid="{00000000-0005-0000-0000-0000A00C0000}"/>
    <cellStyle name="Calculation 7 3 14" xfId="24855" xr:uid="{00000000-0005-0000-0000-0000A10C0000}"/>
    <cellStyle name="Calculation 7 3 15" xfId="35549" xr:uid="{00000000-0005-0000-0000-0000A20C0000}"/>
    <cellStyle name="Calculation 7 3 2" xfId="1730" xr:uid="{00000000-0005-0000-0000-0000A30C0000}"/>
    <cellStyle name="Calculation 7 3 2 2" xfId="8986" xr:uid="{00000000-0005-0000-0000-0000A40C0000}"/>
    <cellStyle name="Calculation 7 3 2 3" xfId="21282" xr:uid="{00000000-0005-0000-0000-0000A50C0000}"/>
    <cellStyle name="Calculation 7 3 2 4" xfId="21581" xr:uid="{00000000-0005-0000-0000-0000A60C0000}"/>
    <cellStyle name="Calculation 7 3 2 5" xfId="18912" xr:uid="{00000000-0005-0000-0000-0000A70C0000}"/>
    <cellStyle name="Calculation 7 3 2 6" xfId="32546" xr:uid="{00000000-0005-0000-0000-0000A80C0000}"/>
    <cellStyle name="Calculation 7 3 3" xfId="2477" xr:uid="{00000000-0005-0000-0000-0000A90C0000}"/>
    <cellStyle name="Calculation 7 3 3 2" xfId="9493" xr:uid="{00000000-0005-0000-0000-0000AA0C0000}"/>
    <cellStyle name="Calculation 7 3 3 3" xfId="22018" xr:uid="{00000000-0005-0000-0000-0000AB0C0000}"/>
    <cellStyle name="Calculation 7 3 3 4" xfId="8545" xr:uid="{00000000-0005-0000-0000-0000AC0C0000}"/>
    <cellStyle name="Calculation 7 3 3 5" xfId="25795" xr:uid="{00000000-0005-0000-0000-0000AD0C0000}"/>
    <cellStyle name="Calculation 7 3 3 6" xfId="29970" xr:uid="{00000000-0005-0000-0000-0000AE0C0000}"/>
    <cellStyle name="Calculation 7 3 4" xfId="2659" xr:uid="{00000000-0005-0000-0000-0000AF0C0000}"/>
    <cellStyle name="Calculation 7 3 4 2" xfId="11006" xr:uid="{00000000-0005-0000-0000-0000B00C0000}"/>
    <cellStyle name="Calculation 7 3 4 3" xfId="22197" xr:uid="{00000000-0005-0000-0000-0000B10C0000}"/>
    <cellStyle name="Calculation 7 3 4 4" xfId="17446" xr:uid="{00000000-0005-0000-0000-0000B20C0000}"/>
    <cellStyle name="Calculation 7 3 4 5" xfId="18196" xr:uid="{00000000-0005-0000-0000-0000B30C0000}"/>
    <cellStyle name="Calculation 7 3 4 6" xfId="13453" xr:uid="{00000000-0005-0000-0000-0000B40C0000}"/>
    <cellStyle name="Calculation 7 3 5" xfId="3014" xr:uid="{00000000-0005-0000-0000-0000B50C0000}"/>
    <cellStyle name="Calculation 7 3 5 2" xfId="8719" xr:uid="{00000000-0005-0000-0000-0000B60C0000}"/>
    <cellStyle name="Calculation 7 3 5 3" xfId="22547" xr:uid="{00000000-0005-0000-0000-0000B70C0000}"/>
    <cellStyle name="Calculation 7 3 5 4" xfId="27759" xr:uid="{00000000-0005-0000-0000-0000B80C0000}"/>
    <cellStyle name="Calculation 7 3 5 5" xfId="32747" xr:uid="{00000000-0005-0000-0000-0000B90C0000}"/>
    <cellStyle name="Calculation 7 3 5 6" xfId="37399" xr:uid="{00000000-0005-0000-0000-0000BA0C0000}"/>
    <cellStyle name="Calculation 7 3 6" xfId="3354" xr:uid="{00000000-0005-0000-0000-0000BB0C0000}"/>
    <cellStyle name="Calculation 7 3 6 2" xfId="16162" xr:uid="{00000000-0005-0000-0000-0000BC0C0000}"/>
    <cellStyle name="Calculation 7 3 6 3" xfId="22882" xr:uid="{00000000-0005-0000-0000-0000BD0C0000}"/>
    <cellStyle name="Calculation 7 3 6 4" xfId="28084" xr:uid="{00000000-0005-0000-0000-0000BE0C0000}"/>
    <cellStyle name="Calculation 7 3 6 5" xfId="33054" xr:uid="{00000000-0005-0000-0000-0000BF0C0000}"/>
    <cellStyle name="Calculation 7 3 6 6" xfId="37654" xr:uid="{00000000-0005-0000-0000-0000C00C0000}"/>
    <cellStyle name="Calculation 7 3 7" xfId="3669" xr:uid="{00000000-0005-0000-0000-0000C10C0000}"/>
    <cellStyle name="Calculation 7 3 7 2" xfId="16477" xr:uid="{00000000-0005-0000-0000-0000C20C0000}"/>
    <cellStyle name="Calculation 7 3 7 3" xfId="23192" xr:uid="{00000000-0005-0000-0000-0000C30C0000}"/>
    <cellStyle name="Calculation 7 3 7 4" xfId="28387" xr:uid="{00000000-0005-0000-0000-0000C40C0000}"/>
    <cellStyle name="Calculation 7 3 7 5" xfId="33347" xr:uid="{00000000-0005-0000-0000-0000C50C0000}"/>
    <cellStyle name="Calculation 7 3 7 6" xfId="37895" xr:uid="{00000000-0005-0000-0000-0000C60C0000}"/>
    <cellStyle name="Calculation 7 3 8" xfId="3967" xr:uid="{00000000-0005-0000-0000-0000C70C0000}"/>
    <cellStyle name="Calculation 7 3 8 2" xfId="16775" xr:uid="{00000000-0005-0000-0000-0000C80C0000}"/>
    <cellStyle name="Calculation 7 3 8 3" xfId="23488" xr:uid="{00000000-0005-0000-0000-0000C90C0000}"/>
    <cellStyle name="Calculation 7 3 8 4" xfId="28674" xr:uid="{00000000-0005-0000-0000-0000CA0C0000}"/>
    <cellStyle name="Calculation 7 3 8 5" xfId="33622" xr:uid="{00000000-0005-0000-0000-0000CB0C0000}"/>
    <cellStyle name="Calculation 7 3 8 6" xfId="38130" xr:uid="{00000000-0005-0000-0000-0000CC0C0000}"/>
    <cellStyle name="Calculation 7 3 9" xfId="2783" xr:uid="{00000000-0005-0000-0000-0000CD0C0000}"/>
    <cellStyle name="Calculation 7 3 9 2" xfId="11109" xr:uid="{00000000-0005-0000-0000-0000CE0C0000}"/>
    <cellStyle name="Calculation 7 3 9 3" xfId="22320" xr:uid="{00000000-0005-0000-0000-0000CF0C0000}"/>
    <cellStyle name="Calculation 7 3 9 4" xfId="27540" xr:uid="{00000000-0005-0000-0000-0000D00C0000}"/>
    <cellStyle name="Calculation 7 3 9 5" xfId="32540" xr:uid="{00000000-0005-0000-0000-0000D10C0000}"/>
    <cellStyle name="Calculation 7 3 9 6" xfId="37230" xr:uid="{00000000-0005-0000-0000-0000D20C0000}"/>
    <cellStyle name="Calculation 7 30" xfId="41367" xr:uid="{00000000-0005-0000-0000-0000D30C0000}"/>
    <cellStyle name="Calculation 7 31" xfId="41632" xr:uid="{00000000-0005-0000-0000-0000D40C0000}"/>
    <cellStyle name="Calculation 7 32" xfId="41327" xr:uid="{00000000-0005-0000-0000-0000D50C0000}"/>
    <cellStyle name="Calculation 7 33" xfId="41554" xr:uid="{00000000-0005-0000-0000-0000D60C0000}"/>
    <cellStyle name="Calculation 7 4" xfId="873" xr:uid="{00000000-0005-0000-0000-0000D70C0000}"/>
    <cellStyle name="Calculation 7 4 10" xfId="4765" xr:uid="{00000000-0005-0000-0000-0000D80C0000}"/>
    <cellStyle name="Calculation 7 4 10 2" xfId="17573" xr:uid="{00000000-0005-0000-0000-0000D90C0000}"/>
    <cellStyle name="Calculation 7 4 10 3" xfId="24277" xr:uid="{00000000-0005-0000-0000-0000DA0C0000}"/>
    <cellStyle name="Calculation 7 4 10 4" xfId="29440" xr:uid="{00000000-0005-0000-0000-0000DB0C0000}"/>
    <cellStyle name="Calculation 7 4 10 5" xfId="34341" xr:uid="{00000000-0005-0000-0000-0000DC0C0000}"/>
    <cellStyle name="Calculation 7 4 10 6" xfId="38728" xr:uid="{00000000-0005-0000-0000-0000DD0C0000}"/>
    <cellStyle name="Calculation 7 4 11" xfId="9503" xr:uid="{00000000-0005-0000-0000-0000DE0C0000}"/>
    <cellStyle name="Calculation 7 4 12" xfId="20806" xr:uid="{00000000-0005-0000-0000-0000DF0C0000}"/>
    <cellStyle name="Calculation 7 4 13" xfId="24750" xr:uid="{00000000-0005-0000-0000-0000E00C0000}"/>
    <cellStyle name="Calculation 7 4 14" xfId="32160" xr:uid="{00000000-0005-0000-0000-0000E10C0000}"/>
    <cellStyle name="Calculation 7 4 15" xfId="36975" xr:uid="{00000000-0005-0000-0000-0000E20C0000}"/>
    <cellStyle name="Calculation 7 4 2" xfId="2094" xr:uid="{00000000-0005-0000-0000-0000E30C0000}"/>
    <cellStyle name="Calculation 7 4 2 2" xfId="9094" xr:uid="{00000000-0005-0000-0000-0000E40C0000}"/>
    <cellStyle name="Calculation 7 4 2 3" xfId="21638" xr:uid="{00000000-0005-0000-0000-0000E50C0000}"/>
    <cellStyle name="Calculation 7 4 2 4" xfId="21097" xr:uid="{00000000-0005-0000-0000-0000E60C0000}"/>
    <cellStyle name="Calculation 7 4 2 5" xfId="31651" xr:uid="{00000000-0005-0000-0000-0000E70C0000}"/>
    <cellStyle name="Calculation 7 4 2 6" xfId="23816" xr:uid="{00000000-0005-0000-0000-0000E80C0000}"/>
    <cellStyle name="Calculation 7 4 3" xfId="1641" xr:uid="{00000000-0005-0000-0000-0000E90C0000}"/>
    <cellStyle name="Calculation 7 4 3 2" xfId="10434" xr:uid="{00000000-0005-0000-0000-0000EA0C0000}"/>
    <cellStyle name="Calculation 7 4 3 3" xfId="21194" xr:uid="{00000000-0005-0000-0000-0000EB0C0000}"/>
    <cellStyle name="Calculation 7 4 3 4" xfId="26743" xr:uid="{00000000-0005-0000-0000-0000EC0C0000}"/>
    <cellStyle name="Calculation 7 4 3 5" xfId="14982" xr:uid="{00000000-0005-0000-0000-0000ED0C0000}"/>
    <cellStyle name="Calculation 7 4 3 6" xfId="12275" xr:uid="{00000000-0005-0000-0000-0000EE0C0000}"/>
    <cellStyle name="Calculation 7 4 4" xfId="2430" xr:uid="{00000000-0005-0000-0000-0000EF0C0000}"/>
    <cellStyle name="Calculation 7 4 4 2" xfId="9242" xr:uid="{00000000-0005-0000-0000-0000F00C0000}"/>
    <cellStyle name="Calculation 7 4 4 3" xfId="21971" xr:uid="{00000000-0005-0000-0000-0000F10C0000}"/>
    <cellStyle name="Calculation 7 4 4 4" xfId="27012" xr:uid="{00000000-0005-0000-0000-0000F20C0000}"/>
    <cellStyle name="Calculation 7 4 4 5" xfId="29603" xr:uid="{00000000-0005-0000-0000-0000F30C0000}"/>
    <cellStyle name="Calculation 7 4 4 6" xfId="10311" xr:uid="{00000000-0005-0000-0000-0000F40C0000}"/>
    <cellStyle name="Calculation 7 4 5" xfId="2932" xr:uid="{00000000-0005-0000-0000-0000F50C0000}"/>
    <cellStyle name="Calculation 7 4 5 2" xfId="12711" xr:uid="{00000000-0005-0000-0000-0000F60C0000}"/>
    <cellStyle name="Calculation 7 4 5 3" xfId="22468" xr:uid="{00000000-0005-0000-0000-0000F70C0000}"/>
    <cellStyle name="Calculation 7 4 5 4" xfId="27682" xr:uid="{00000000-0005-0000-0000-0000F80C0000}"/>
    <cellStyle name="Calculation 7 4 5 5" xfId="32678" xr:uid="{00000000-0005-0000-0000-0000F90C0000}"/>
    <cellStyle name="Calculation 7 4 5 6" xfId="37350" xr:uid="{00000000-0005-0000-0000-0000FA0C0000}"/>
    <cellStyle name="Calculation 7 4 6" xfId="3274" xr:uid="{00000000-0005-0000-0000-0000FB0C0000}"/>
    <cellStyle name="Calculation 7 4 6 2" xfId="16082" xr:uid="{00000000-0005-0000-0000-0000FC0C0000}"/>
    <cellStyle name="Calculation 7 4 6 3" xfId="22804" xr:uid="{00000000-0005-0000-0000-0000FD0C0000}"/>
    <cellStyle name="Calculation 7 4 6 4" xfId="28009" xr:uid="{00000000-0005-0000-0000-0000FE0C0000}"/>
    <cellStyle name="Calculation 7 4 6 5" xfId="32985" xr:uid="{00000000-0005-0000-0000-0000FF0C0000}"/>
    <cellStyle name="Calculation 7 4 6 6" xfId="37604" xr:uid="{00000000-0005-0000-0000-0000000D0000}"/>
    <cellStyle name="Calculation 7 4 7" xfId="3600" xr:uid="{00000000-0005-0000-0000-0000010D0000}"/>
    <cellStyle name="Calculation 7 4 7 2" xfId="16408" xr:uid="{00000000-0005-0000-0000-0000020D0000}"/>
    <cellStyle name="Calculation 7 4 7 3" xfId="23125" xr:uid="{00000000-0005-0000-0000-0000030D0000}"/>
    <cellStyle name="Calculation 7 4 7 4" xfId="28321" xr:uid="{00000000-0005-0000-0000-0000040D0000}"/>
    <cellStyle name="Calculation 7 4 7 5" xfId="33288" xr:uid="{00000000-0005-0000-0000-0000050D0000}"/>
    <cellStyle name="Calculation 7 4 7 6" xfId="37852" xr:uid="{00000000-0005-0000-0000-0000060D0000}"/>
    <cellStyle name="Calculation 7 4 8" xfId="3896" xr:uid="{00000000-0005-0000-0000-0000070D0000}"/>
    <cellStyle name="Calculation 7 4 8 2" xfId="16704" xr:uid="{00000000-0005-0000-0000-0000080D0000}"/>
    <cellStyle name="Calculation 7 4 8 3" xfId="23418" xr:uid="{00000000-0005-0000-0000-0000090D0000}"/>
    <cellStyle name="Calculation 7 4 8 4" xfId="28609" xr:uid="{00000000-0005-0000-0000-00000A0D0000}"/>
    <cellStyle name="Calculation 7 4 8 5" xfId="33558" xr:uid="{00000000-0005-0000-0000-00000B0D0000}"/>
    <cellStyle name="Calculation 7 4 8 6" xfId="38083" xr:uid="{00000000-0005-0000-0000-00000C0D0000}"/>
    <cellStyle name="Calculation 7 4 9" xfId="4070" xr:uid="{00000000-0005-0000-0000-00000D0D0000}"/>
    <cellStyle name="Calculation 7 4 9 2" xfId="16878" xr:uid="{00000000-0005-0000-0000-00000E0D0000}"/>
    <cellStyle name="Calculation 7 4 9 3" xfId="23591" xr:uid="{00000000-0005-0000-0000-00000F0D0000}"/>
    <cellStyle name="Calculation 7 4 9 4" xfId="28776" xr:uid="{00000000-0005-0000-0000-0000100D0000}"/>
    <cellStyle name="Calculation 7 4 9 5" xfId="33716" xr:uid="{00000000-0005-0000-0000-0000110D0000}"/>
    <cellStyle name="Calculation 7 4 9 6" xfId="38216" xr:uid="{00000000-0005-0000-0000-0000120D0000}"/>
    <cellStyle name="Calculation 7 5" xfId="1028" xr:uid="{00000000-0005-0000-0000-0000130D0000}"/>
    <cellStyle name="Calculation 7 5 10" xfId="4863" xr:uid="{00000000-0005-0000-0000-0000140D0000}"/>
    <cellStyle name="Calculation 7 5 10 2" xfId="17671" xr:uid="{00000000-0005-0000-0000-0000150D0000}"/>
    <cellStyle name="Calculation 7 5 10 3" xfId="24371" xr:uid="{00000000-0005-0000-0000-0000160D0000}"/>
    <cellStyle name="Calculation 7 5 10 4" xfId="29529" xr:uid="{00000000-0005-0000-0000-0000170D0000}"/>
    <cellStyle name="Calculation 7 5 10 5" xfId="34424" xr:uid="{00000000-0005-0000-0000-0000180D0000}"/>
    <cellStyle name="Calculation 7 5 10 6" xfId="38782" xr:uid="{00000000-0005-0000-0000-0000190D0000}"/>
    <cellStyle name="Calculation 7 5 11" xfId="11193" xr:uid="{00000000-0005-0000-0000-00001A0D0000}"/>
    <cellStyle name="Calculation 7 5 12" xfId="14670" xr:uid="{00000000-0005-0000-0000-00001B0D0000}"/>
    <cellStyle name="Calculation 7 5 13" xfId="21241" xr:uid="{00000000-0005-0000-0000-00001C0D0000}"/>
    <cellStyle name="Calculation 7 5 14" xfId="22069" xr:uid="{00000000-0005-0000-0000-00001D0D0000}"/>
    <cellStyle name="Calculation 7 5 15" xfId="8834" xr:uid="{00000000-0005-0000-0000-00001E0D0000}"/>
    <cellStyle name="Calculation 7 5 2" xfId="2239" xr:uid="{00000000-0005-0000-0000-00001F0D0000}"/>
    <cellStyle name="Calculation 7 5 2 2" xfId="15501" xr:uid="{00000000-0005-0000-0000-0000200D0000}"/>
    <cellStyle name="Calculation 7 5 2 3" xfId="21782" xr:uid="{00000000-0005-0000-0000-0000210D0000}"/>
    <cellStyle name="Calculation 7 5 2 4" xfId="22209" xr:uid="{00000000-0005-0000-0000-0000220D0000}"/>
    <cellStyle name="Calculation 7 5 2 5" xfId="27550" xr:uid="{00000000-0005-0000-0000-0000230D0000}"/>
    <cellStyle name="Calculation 7 5 2 6" xfId="36562" xr:uid="{00000000-0005-0000-0000-0000240D0000}"/>
    <cellStyle name="Calculation 7 5 3" xfId="2607" xr:uid="{00000000-0005-0000-0000-0000250D0000}"/>
    <cellStyle name="Calculation 7 5 3 2" xfId="10399" xr:uid="{00000000-0005-0000-0000-0000260D0000}"/>
    <cellStyle name="Calculation 7 5 3 3" xfId="22145" xr:uid="{00000000-0005-0000-0000-0000270D0000}"/>
    <cellStyle name="Calculation 7 5 3 4" xfId="18488" xr:uid="{00000000-0005-0000-0000-0000280D0000}"/>
    <cellStyle name="Calculation 7 5 3 5" xfId="10089" xr:uid="{00000000-0005-0000-0000-0000290D0000}"/>
    <cellStyle name="Calculation 7 5 3 6" xfId="30722" xr:uid="{00000000-0005-0000-0000-00002A0D0000}"/>
    <cellStyle name="Calculation 7 5 4" xfId="2965" xr:uid="{00000000-0005-0000-0000-00002B0D0000}"/>
    <cellStyle name="Calculation 7 5 4 2" xfId="11548" xr:uid="{00000000-0005-0000-0000-00002C0D0000}"/>
    <cellStyle name="Calculation 7 5 4 3" xfId="22500" xr:uid="{00000000-0005-0000-0000-00002D0D0000}"/>
    <cellStyle name="Calculation 7 5 4 4" xfId="27713" xr:uid="{00000000-0005-0000-0000-00002E0D0000}"/>
    <cellStyle name="Calculation 7 5 4 5" xfId="32705" xr:uid="{00000000-0005-0000-0000-00002F0D0000}"/>
    <cellStyle name="Calculation 7 5 4 6" xfId="37371" xr:uid="{00000000-0005-0000-0000-0000300D0000}"/>
    <cellStyle name="Calculation 7 5 5" xfId="3304" xr:uid="{00000000-0005-0000-0000-0000310D0000}"/>
    <cellStyle name="Calculation 7 5 5 2" xfId="16112" xr:uid="{00000000-0005-0000-0000-0000320D0000}"/>
    <cellStyle name="Calculation 7 5 5 3" xfId="22833" xr:uid="{00000000-0005-0000-0000-0000330D0000}"/>
    <cellStyle name="Calculation 7 5 5 4" xfId="28038" xr:uid="{00000000-0005-0000-0000-0000340D0000}"/>
    <cellStyle name="Calculation 7 5 5 5" xfId="33012" xr:uid="{00000000-0005-0000-0000-0000350D0000}"/>
    <cellStyle name="Calculation 7 5 5 6" xfId="37624" xr:uid="{00000000-0005-0000-0000-0000360D0000}"/>
    <cellStyle name="Calculation 7 5 6" xfId="3622" xr:uid="{00000000-0005-0000-0000-0000370D0000}"/>
    <cellStyle name="Calculation 7 5 6 2" xfId="16430" xr:uid="{00000000-0005-0000-0000-0000380D0000}"/>
    <cellStyle name="Calculation 7 5 6 3" xfId="23146" xr:uid="{00000000-0005-0000-0000-0000390D0000}"/>
    <cellStyle name="Calculation 7 5 6 4" xfId="28343" xr:uid="{00000000-0005-0000-0000-00003A0D0000}"/>
    <cellStyle name="Calculation 7 5 6 5" xfId="33308" xr:uid="{00000000-0005-0000-0000-00003B0D0000}"/>
    <cellStyle name="Calculation 7 5 6 6" xfId="37866" xr:uid="{00000000-0005-0000-0000-00003C0D0000}"/>
    <cellStyle name="Calculation 7 5 7" xfId="3924" xr:uid="{00000000-0005-0000-0000-00003D0D0000}"/>
    <cellStyle name="Calculation 7 5 7 2" xfId="16732" xr:uid="{00000000-0005-0000-0000-00003E0D0000}"/>
    <cellStyle name="Calculation 7 5 7 3" xfId="23446" xr:uid="{00000000-0005-0000-0000-00003F0D0000}"/>
    <cellStyle name="Calculation 7 5 7 4" xfId="28634" xr:uid="{00000000-0005-0000-0000-0000400D0000}"/>
    <cellStyle name="Calculation 7 5 7 5" xfId="33582" xr:uid="{00000000-0005-0000-0000-0000410D0000}"/>
    <cellStyle name="Calculation 7 5 7 6" xfId="38103" xr:uid="{00000000-0005-0000-0000-0000420D0000}"/>
    <cellStyle name="Calculation 7 5 8" xfId="4181" xr:uid="{00000000-0005-0000-0000-0000430D0000}"/>
    <cellStyle name="Calculation 7 5 8 2" xfId="16989" xr:uid="{00000000-0005-0000-0000-0000440D0000}"/>
    <cellStyle name="Calculation 7 5 8 3" xfId="23702" xr:uid="{00000000-0005-0000-0000-0000450D0000}"/>
    <cellStyle name="Calculation 7 5 8 4" xfId="28885" xr:uid="{00000000-0005-0000-0000-0000460D0000}"/>
    <cellStyle name="Calculation 7 5 8 5" xfId="33823" xr:uid="{00000000-0005-0000-0000-0000470D0000}"/>
    <cellStyle name="Calculation 7 5 8 6" xfId="38307" xr:uid="{00000000-0005-0000-0000-0000480D0000}"/>
    <cellStyle name="Calculation 7 5 9" xfId="4438" xr:uid="{00000000-0005-0000-0000-0000490D0000}"/>
    <cellStyle name="Calculation 7 5 9 2" xfId="17246" xr:uid="{00000000-0005-0000-0000-00004A0D0000}"/>
    <cellStyle name="Calculation 7 5 9 3" xfId="23954" xr:uid="{00000000-0005-0000-0000-00004B0D0000}"/>
    <cellStyle name="Calculation 7 5 9 4" xfId="29129" xr:uid="{00000000-0005-0000-0000-00004C0D0000}"/>
    <cellStyle name="Calculation 7 5 9 5" xfId="34054" xr:uid="{00000000-0005-0000-0000-00004D0D0000}"/>
    <cellStyle name="Calculation 7 5 9 6" xfId="38486" xr:uid="{00000000-0005-0000-0000-00004E0D0000}"/>
    <cellStyle name="Calculation 7 6" xfId="870" xr:uid="{00000000-0005-0000-0000-00004F0D0000}"/>
    <cellStyle name="Calculation 7 6 2" xfId="10458" xr:uid="{00000000-0005-0000-0000-0000500D0000}"/>
    <cellStyle name="Calculation 7 6 3" xfId="19070" xr:uid="{00000000-0005-0000-0000-0000510D0000}"/>
    <cellStyle name="Calculation 7 6 4" xfId="25379" xr:uid="{00000000-0005-0000-0000-0000520D0000}"/>
    <cellStyle name="Calculation 7 6 5" xfId="32243" xr:uid="{00000000-0005-0000-0000-0000530D0000}"/>
    <cellStyle name="Calculation 7 6 6" xfId="35911" xr:uid="{00000000-0005-0000-0000-0000540D0000}"/>
    <cellStyle name="Calculation 7 7" xfId="605" xr:uid="{00000000-0005-0000-0000-0000550D0000}"/>
    <cellStyle name="Calculation 7 7 2" xfId="12361" xr:uid="{00000000-0005-0000-0000-0000560D0000}"/>
    <cellStyle name="Calculation 7 7 3" xfId="213" xr:uid="{00000000-0005-0000-0000-0000570D0000}"/>
    <cellStyle name="Calculation 7 7 4" xfId="26145" xr:uid="{00000000-0005-0000-0000-0000580D0000}"/>
    <cellStyle name="Calculation 7 7 5" xfId="20626" xr:uid="{00000000-0005-0000-0000-0000590D0000}"/>
    <cellStyle name="Calculation 7 7 6" xfId="36833" xr:uid="{00000000-0005-0000-0000-00005A0D0000}"/>
    <cellStyle name="Calculation 7 8" xfId="1134" xr:uid="{00000000-0005-0000-0000-00005B0D0000}"/>
    <cellStyle name="Calculation 7 8 2" xfId="8186" xr:uid="{00000000-0005-0000-0000-00005C0D0000}"/>
    <cellStyle name="Calculation 7 8 3" xfId="14443" xr:uid="{00000000-0005-0000-0000-00005D0D0000}"/>
    <cellStyle name="Calculation 7 8 4" xfId="24193" xr:uid="{00000000-0005-0000-0000-00005E0D0000}"/>
    <cellStyle name="Calculation 7 8 5" xfId="28078" xr:uid="{00000000-0005-0000-0000-00005F0D0000}"/>
    <cellStyle name="Calculation 7 8 6" xfId="23910" xr:uid="{00000000-0005-0000-0000-0000600D0000}"/>
    <cellStyle name="Calculation 7 9" xfId="1756" xr:uid="{00000000-0005-0000-0000-0000610D0000}"/>
    <cellStyle name="Calculation 7 9 2" xfId="9052" xr:uid="{00000000-0005-0000-0000-0000620D0000}"/>
    <cellStyle name="Calculation 7 9 3" xfId="21307" xr:uid="{00000000-0005-0000-0000-0000630D0000}"/>
    <cellStyle name="Calculation 7 9 4" xfId="23918" xr:uid="{00000000-0005-0000-0000-0000640D0000}"/>
    <cellStyle name="Calculation 7 9 5" xfId="27013" xr:uid="{00000000-0005-0000-0000-0000650D0000}"/>
    <cellStyle name="Calculation 7 9 6" xfId="34394" xr:uid="{00000000-0005-0000-0000-0000660D0000}"/>
    <cellStyle name="Calculation 8" xfId="510" xr:uid="{00000000-0005-0000-0000-0000670D0000}"/>
    <cellStyle name="Calculation 8 10" xfId="1827" xr:uid="{00000000-0005-0000-0000-0000680D0000}"/>
    <cellStyle name="Calculation 8 10 2" xfId="10649" xr:uid="{00000000-0005-0000-0000-0000690D0000}"/>
    <cellStyle name="Calculation 8 10 3" xfId="21376" xr:uid="{00000000-0005-0000-0000-00006A0D0000}"/>
    <cellStyle name="Calculation 8 10 4" xfId="23662" xr:uid="{00000000-0005-0000-0000-00006B0D0000}"/>
    <cellStyle name="Calculation 8 10 5" xfId="17896" xr:uid="{00000000-0005-0000-0000-00006C0D0000}"/>
    <cellStyle name="Calculation 8 10 6" xfId="34577" xr:uid="{00000000-0005-0000-0000-00006D0D0000}"/>
    <cellStyle name="Calculation 8 11" xfId="1776" xr:uid="{00000000-0005-0000-0000-00006E0D0000}"/>
    <cellStyle name="Calculation 8 11 2" xfId="15479" xr:uid="{00000000-0005-0000-0000-00006F0D0000}"/>
    <cellStyle name="Calculation 8 11 3" xfId="21326" xr:uid="{00000000-0005-0000-0000-0000700D0000}"/>
    <cellStyle name="Calculation 8 11 4" xfId="22439" xr:uid="{00000000-0005-0000-0000-0000710D0000}"/>
    <cellStyle name="Calculation 8 11 5" xfId="32009" xr:uid="{00000000-0005-0000-0000-0000720D0000}"/>
    <cellStyle name="Calculation 8 11 6" xfId="33586" xr:uid="{00000000-0005-0000-0000-0000730D0000}"/>
    <cellStyle name="Calculation 8 12" xfId="2004" xr:uid="{00000000-0005-0000-0000-0000740D0000}"/>
    <cellStyle name="Calculation 8 12 2" xfId="9015" xr:uid="{00000000-0005-0000-0000-0000750D0000}"/>
    <cellStyle name="Calculation 8 12 3" xfId="21549" xr:uid="{00000000-0005-0000-0000-0000760D0000}"/>
    <cellStyle name="Calculation 8 12 4" xfId="21600" xr:uid="{00000000-0005-0000-0000-0000770D0000}"/>
    <cellStyle name="Calculation 8 12 5" xfId="29353" xr:uid="{00000000-0005-0000-0000-0000780D0000}"/>
    <cellStyle name="Calculation 8 12 6" xfId="34124" xr:uid="{00000000-0005-0000-0000-0000790D0000}"/>
    <cellStyle name="Calculation 8 13" xfId="1724" xr:uid="{00000000-0005-0000-0000-00007A0D0000}"/>
    <cellStyle name="Calculation 8 13 2" xfId="12489" xr:uid="{00000000-0005-0000-0000-00007B0D0000}"/>
    <cellStyle name="Calculation 8 13 3" xfId="21276" xr:uid="{00000000-0005-0000-0000-00007C0D0000}"/>
    <cellStyle name="Calculation 8 13 4" xfId="23928" xr:uid="{00000000-0005-0000-0000-00007D0D0000}"/>
    <cellStyle name="Calculation 8 13 5" xfId="15194" xr:uid="{00000000-0005-0000-0000-00007E0D0000}"/>
    <cellStyle name="Calculation 8 13 6" xfId="34419" xr:uid="{00000000-0005-0000-0000-00007F0D0000}"/>
    <cellStyle name="Calculation 8 14" xfId="1844" xr:uid="{00000000-0005-0000-0000-0000800D0000}"/>
    <cellStyle name="Calculation 8 14 2" xfId="142" xr:uid="{00000000-0005-0000-0000-0000810D0000}"/>
    <cellStyle name="Calculation 8 14 3" xfId="21393" xr:uid="{00000000-0005-0000-0000-0000820D0000}"/>
    <cellStyle name="Calculation 8 14 4" xfId="23153" xr:uid="{00000000-0005-0000-0000-0000830D0000}"/>
    <cellStyle name="Calculation 8 14 5" xfId="29292" xr:uid="{00000000-0005-0000-0000-0000840D0000}"/>
    <cellStyle name="Calculation 8 14 6" xfId="32960" xr:uid="{00000000-0005-0000-0000-0000850D0000}"/>
    <cellStyle name="Calculation 8 15" xfId="2478" xr:uid="{00000000-0005-0000-0000-0000860D0000}"/>
    <cellStyle name="Calculation 8 15 2" xfId="10726" xr:uid="{00000000-0005-0000-0000-0000870D0000}"/>
    <cellStyle name="Calculation 8 15 3" xfId="22019" xr:uid="{00000000-0005-0000-0000-0000880D0000}"/>
    <cellStyle name="Calculation 8 15 4" xfId="9640" xr:uid="{00000000-0005-0000-0000-0000890D0000}"/>
    <cellStyle name="Calculation 8 15 5" xfId="25058" xr:uid="{00000000-0005-0000-0000-00008A0D0000}"/>
    <cellStyle name="Calculation 8 15 6" xfId="31143" xr:uid="{00000000-0005-0000-0000-00008B0D0000}"/>
    <cellStyle name="Calculation 8 16" xfId="1790" xr:uid="{00000000-0005-0000-0000-00008C0D0000}"/>
    <cellStyle name="Calculation 8 16 2" xfId="10387" xr:uid="{00000000-0005-0000-0000-00008D0D0000}"/>
    <cellStyle name="Calculation 8 16 3" xfId="21340" xr:uid="{00000000-0005-0000-0000-00008E0D0000}"/>
    <cellStyle name="Calculation 8 16 4" xfId="18086" xr:uid="{00000000-0005-0000-0000-00008F0D0000}"/>
    <cellStyle name="Calculation 8 16 5" xfId="21237" xr:uid="{00000000-0005-0000-0000-0000900D0000}"/>
    <cellStyle name="Calculation 8 16 6" xfId="33826" xr:uid="{00000000-0005-0000-0000-0000910D0000}"/>
    <cellStyle name="Calculation 8 17" xfId="4671" xr:uid="{00000000-0005-0000-0000-0000920D0000}"/>
    <cellStyle name="Calculation 8 17 2" xfId="17479" xr:uid="{00000000-0005-0000-0000-0000930D0000}"/>
    <cellStyle name="Calculation 8 17 3" xfId="24183" xr:uid="{00000000-0005-0000-0000-0000940D0000}"/>
    <cellStyle name="Calculation 8 17 4" xfId="29348" xr:uid="{00000000-0005-0000-0000-0000950D0000}"/>
    <cellStyle name="Calculation 8 17 5" xfId="34251" xr:uid="{00000000-0005-0000-0000-0000960D0000}"/>
    <cellStyle name="Calculation 8 17 6" xfId="38654" xr:uid="{00000000-0005-0000-0000-0000970D0000}"/>
    <cellStyle name="Calculation 8 18" xfId="7335" xr:uid="{00000000-0005-0000-0000-0000980D0000}"/>
    <cellStyle name="Calculation 8 18 2" xfId="20099" xr:uid="{00000000-0005-0000-0000-0000990D0000}"/>
    <cellStyle name="Calculation 8 18 3" xfId="26736" xr:uid="{00000000-0005-0000-0000-00009A0D0000}"/>
    <cellStyle name="Calculation 8 18 4" xfId="31779" xr:uid="{00000000-0005-0000-0000-00009B0D0000}"/>
    <cellStyle name="Calculation 8 18 5" xfId="36511" xr:uid="{00000000-0005-0000-0000-00009C0D0000}"/>
    <cellStyle name="Calculation 8 18 6" xfId="40638" xr:uid="{00000000-0005-0000-0000-00009D0D0000}"/>
    <cellStyle name="Calculation 8 19" xfId="7238" xr:uid="{00000000-0005-0000-0000-00009E0D0000}"/>
    <cellStyle name="Calculation 8 19 2" xfId="20003" xr:uid="{00000000-0005-0000-0000-00009F0D0000}"/>
    <cellStyle name="Calculation 8 19 3" xfId="26640" xr:uid="{00000000-0005-0000-0000-0000A00D0000}"/>
    <cellStyle name="Calculation 8 19 4" xfId="31689" xr:uid="{00000000-0005-0000-0000-0000A10D0000}"/>
    <cellStyle name="Calculation 8 19 5" xfId="36431" xr:uid="{00000000-0005-0000-0000-0000A20D0000}"/>
    <cellStyle name="Calculation 8 19 6" xfId="40606" xr:uid="{00000000-0005-0000-0000-0000A30D0000}"/>
    <cellStyle name="Calculation 8 2" xfId="1070" xr:uid="{00000000-0005-0000-0000-0000A40D0000}"/>
    <cellStyle name="Calculation 8 2 10" xfId="4887" xr:uid="{00000000-0005-0000-0000-0000A50D0000}"/>
    <cellStyle name="Calculation 8 2 10 2" xfId="17695" xr:uid="{00000000-0005-0000-0000-0000A60D0000}"/>
    <cellStyle name="Calculation 8 2 10 3" xfId="24394" xr:uid="{00000000-0005-0000-0000-0000A70D0000}"/>
    <cellStyle name="Calculation 8 2 10 4" xfId="29551" xr:uid="{00000000-0005-0000-0000-0000A80D0000}"/>
    <cellStyle name="Calculation 8 2 10 5" xfId="34443" xr:uid="{00000000-0005-0000-0000-0000A90D0000}"/>
    <cellStyle name="Calculation 8 2 10 6" xfId="38797" xr:uid="{00000000-0005-0000-0000-0000AA0D0000}"/>
    <cellStyle name="Calculation 8 2 11" xfId="7470" xr:uid="{00000000-0005-0000-0000-0000AB0D0000}"/>
    <cellStyle name="Calculation 8 2 11 2" xfId="20234" xr:uid="{00000000-0005-0000-0000-0000AC0D0000}"/>
    <cellStyle name="Calculation 8 2 11 3" xfId="26868" xr:uid="{00000000-0005-0000-0000-0000AD0D0000}"/>
    <cellStyle name="Calculation 8 2 11 4" xfId="31906" xr:uid="{00000000-0005-0000-0000-0000AE0D0000}"/>
    <cellStyle name="Calculation 8 2 11 5" xfId="36623" xr:uid="{00000000-0005-0000-0000-0000AF0D0000}"/>
    <cellStyle name="Calculation 8 2 11 6" xfId="40706" xr:uid="{00000000-0005-0000-0000-0000B00D0000}"/>
    <cellStyle name="Calculation 8 2 12" xfId="7613" xr:uid="{00000000-0005-0000-0000-0000B10D0000}"/>
    <cellStyle name="Calculation 8 2 12 2" xfId="20377" xr:uid="{00000000-0005-0000-0000-0000B20D0000}"/>
    <cellStyle name="Calculation 8 2 12 3" xfId="27010" xr:uid="{00000000-0005-0000-0000-0000B30D0000}"/>
    <cellStyle name="Calculation 8 2 12 4" xfId="32041" xr:uid="{00000000-0005-0000-0000-0000B40D0000}"/>
    <cellStyle name="Calculation 8 2 12 5" xfId="36746" xr:uid="{00000000-0005-0000-0000-0000B50D0000}"/>
    <cellStyle name="Calculation 8 2 12 6" xfId="40786" xr:uid="{00000000-0005-0000-0000-0000B60D0000}"/>
    <cellStyle name="Calculation 8 2 13" xfId="10035" xr:uid="{00000000-0005-0000-0000-0000B70D0000}"/>
    <cellStyle name="Calculation 8 2 14" xfId="9132" xr:uid="{00000000-0005-0000-0000-0000B80D0000}"/>
    <cellStyle name="Calculation 8 2 15" xfId="15649" xr:uid="{00000000-0005-0000-0000-0000B90D0000}"/>
    <cellStyle name="Calculation 8 2 16" xfId="21255" xr:uid="{00000000-0005-0000-0000-0000BA0D0000}"/>
    <cellStyle name="Calculation 8 2 17" xfId="13237" xr:uid="{00000000-0005-0000-0000-0000BB0D0000}"/>
    <cellStyle name="Calculation 8 2 18" xfId="14349" xr:uid="{00000000-0005-0000-0000-0000BC0D0000}"/>
    <cellStyle name="Calculation 8 2 2" xfId="2278" xr:uid="{00000000-0005-0000-0000-0000BD0D0000}"/>
    <cellStyle name="Calculation 8 2 2 2" xfId="10735" xr:uid="{00000000-0005-0000-0000-0000BE0D0000}"/>
    <cellStyle name="Calculation 8 2 2 3" xfId="21821" xr:uid="{00000000-0005-0000-0000-0000BF0D0000}"/>
    <cellStyle name="Calculation 8 2 2 4" xfId="15109" xr:uid="{00000000-0005-0000-0000-0000C00D0000}"/>
    <cellStyle name="Calculation 8 2 2 5" xfId="26876" xr:uid="{00000000-0005-0000-0000-0000C10D0000}"/>
    <cellStyle name="Calculation 8 2 2 6" xfId="33728" xr:uid="{00000000-0005-0000-0000-0000C20D0000}"/>
    <cellStyle name="Calculation 8 2 3" xfId="2645" xr:uid="{00000000-0005-0000-0000-0000C30D0000}"/>
    <cellStyle name="Calculation 8 2 3 2" xfId="15217" xr:uid="{00000000-0005-0000-0000-0000C40D0000}"/>
    <cellStyle name="Calculation 8 2 3 3" xfId="22183" xr:uid="{00000000-0005-0000-0000-0000C50D0000}"/>
    <cellStyle name="Calculation 8 2 3 4" xfId="8392" xr:uid="{00000000-0005-0000-0000-0000C60D0000}"/>
    <cellStyle name="Calculation 8 2 3 5" xfId="8126" xr:uid="{00000000-0005-0000-0000-0000C70D0000}"/>
    <cellStyle name="Calculation 8 2 3 6" xfId="18882" xr:uid="{00000000-0005-0000-0000-0000C80D0000}"/>
    <cellStyle name="Calculation 8 2 4" xfId="3002" xr:uid="{00000000-0005-0000-0000-0000C90D0000}"/>
    <cellStyle name="Calculation 8 2 4 2" xfId="13736" xr:uid="{00000000-0005-0000-0000-0000CA0D0000}"/>
    <cellStyle name="Calculation 8 2 4 3" xfId="22536" xr:uid="{00000000-0005-0000-0000-0000CB0D0000}"/>
    <cellStyle name="Calculation 8 2 4 4" xfId="27748" xr:uid="{00000000-0005-0000-0000-0000CC0D0000}"/>
    <cellStyle name="Calculation 8 2 4 5" xfId="32735" xr:uid="{00000000-0005-0000-0000-0000CD0D0000}"/>
    <cellStyle name="Calculation 8 2 4 6" xfId="37392" xr:uid="{00000000-0005-0000-0000-0000CE0D0000}"/>
    <cellStyle name="Calculation 8 2 5" xfId="3341" xr:uid="{00000000-0005-0000-0000-0000CF0D0000}"/>
    <cellStyle name="Calculation 8 2 5 2" xfId="16149" xr:uid="{00000000-0005-0000-0000-0000D00D0000}"/>
    <cellStyle name="Calculation 8 2 5 3" xfId="22869" xr:uid="{00000000-0005-0000-0000-0000D10D0000}"/>
    <cellStyle name="Calculation 8 2 5 4" xfId="28072" xr:uid="{00000000-0005-0000-0000-0000D20D0000}"/>
    <cellStyle name="Calculation 8 2 5 5" xfId="33042" xr:uid="{00000000-0005-0000-0000-0000D30D0000}"/>
    <cellStyle name="Calculation 8 2 5 6" xfId="37646" xr:uid="{00000000-0005-0000-0000-0000D40D0000}"/>
    <cellStyle name="Calculation 8 2 6" xfId="3657" xr:uid="{00000000-0005-0000-0000-0000D50D0000}"/>
    <cellStyle name="Calculation 8 2 6 2" xfId="16465" xr:uid="{00000000-0005-0000-0000-0000D60D0000}"/>
    <cellStyle name="Calculation 8 2 6 3" xfId="23180" xr:uid="{00000000-0005-0000-0000-0000D70D0000}"/>
    <cellStyle name="Calculation 8 2 6 4" xfId="28376" xr:uid="{00000000-0005-0000-0000-0000D80D0000}"/>
    <cellStyle name="Calculation 8 2 6 5" xfId="33336" xr:uid="{00000000-0005-0000-0000-0000D90D0000}"/>
    <cellStyle name="Calculation 8 2 6 6" xfId="37888" xr:uid="{00000000-0005-0000-0000-0000DA0D0000}"/>
    <cellStyle name="Calculation 8 2 7" xfId="3956" xr:uid="{00000000-0005-0000-0000-0000DB0D0000}"/>
    <cellStyle name="Calculation 8 2 7 2" xfId="16764" xr:uid="{00000000-0005-0000-0000-0000DC0D0000}"/>
    <cellStyle name="Calculation 8 2 7 3" xfId="23477" xr:uid="{00000000-0005-0000-0000-0000DD0D0000}"/>
    <cellStyle name="Calculation 8 2 7 4" xfId="28663" xr:uid="{00000000-0005-0000-0000-0000DE0D0000}"/>
    <cellStyle name="Calculation 8 2 7 5" xfId="33613" xr:uid="{00000000-0005-0000-0000-0000DF0D0000}"/>
    <cellStyle name="Calculation 8 2 7 6" xfId="38124" xr:uid="{00000000-0005-0000-0000-0000E00D0000}"/>
    <cellStyle name="Calculation 8 2 8" xfId="4212" xr:uid="{00000000-0005-0000-0000-0000E10D0000}"/>
    <cellStyle name="Calculation 8 2 8 2" xfId="17020" xr:uid="{00000000-0005-0000-0000-0000E20D0000}"/>
    <cellStyle name="Calculation 8 2 8 3" xfId="23733" xr:uid="{00000000-0005-0000-0000-0000E30D0000}"/>
    <cellStyle name="Calculation 8 2 8 4" xfId="28915" xr:uid="{00000000-0005-0000-0000-0000E40D0000}"/>
    <cellStyle name="Calculation 8 2 8 5" xfId="33853" xr:uid="{00000000-0005-0000-0000-0000E50D0000}"/>
    <cellStyle name="Calculation 8 2 8 6" xfId="38329" xr:uid="{00000000-0005-0000-0000-0000E60D0000}"/>
    <cellStyle name="Calculation 8 2 9" xfId="4462" xr:uid="{00000000-0005-0000-0000-0000E70D0000}"/>
    <cellStyle name="Calculation 8 2 9 2" xfId="17270" xr:uid="{00000000-0005-0000-0000-0000E80D0000}"/>
    <cellStyle name="Calculation 8 2 9 3" xfId="23978" xr:uid="{00000000-0005-0000-0000-0000E90D0000}"/>
    <cellStyle name="Calculation 8 2 9 4" xfId="29153" xr:uid="{00000000-0005-0000-0000-0000EA0D0000}"/>
    <cellStyle name="Calculation 8 2 9 5" xfId="34073" xr:uid="{00000000-0005-0000-0000-0000EB0D0000}"/>
    <cellStyle name="Calculation 8 2 9 6" xfId="38501" xr:uid="{00000000-0005-0000-0000-0000EC0D0000}"/>
    <cellStyle name="Calculation 8 20" xfId="9634" xr:uid="{00000000-0005-0000-0000-0000ED0D0000}"/>
    <cellStyle name="Calculation 8 21" xfId="12274" xr:uid="{00000000-0005-0000-0000-0000EE0D0000}"/>
    <cellStyle name="Calculation 8 22" xfId="19020" xr:uid="{00000000-0005-0000-0000-0000EF0D0000}"/>
    <cellStyle name="Calculation 8 23" xfId="26520" xr:uid="{00000000-0005-0000-0000-0000F00D0000}"/>
    <cellStyle name="Calculation 8 24" xfId="32356" xr:uid="{00000000-0005-0000-0000-0000F10D0000}"/>
    <cellStyle name="Calculation 8 25" xfId="36223" xr:uid="{00000000-0005-0000-0000-0000F20D0000}"/>
    <cellStyle name="Calculation 8 26" xfId="41487" xr:uid="{00000000-0005-0000-0000-0000F30D0000}"/>
    <cellStyle name="Calculation 8 27" xfId="41520" xr:uid="{00000000-0005-0000-0000-0000F40D0000}"/>
    <cellStyle name="Calculation 8 28" xfId="41404" xr:uid="{00000000-0005-0000-0000-0000F50D0000}"/>
    <cellStyle name="Calculation 8 29" xfId="41574" xr:uid="{00000000-0005-0000-0000-0000F60D0000}"/>
    <cellStyle name="Calculation 8 3" xfId="994" xr:uid="{00000000-0005-0000-0000-0000F70D0000}"/>
    <cellStyle name="Calculation 8 3 10" xfId="4839" xr:uid="{00000000-0005-0000-0000-0000F80D0000}"/>
    <cellStyle name="Calculation 8 3 10 2" xfId="17647" xr:uid="{00000000-0005-0000-0000-0000F90D0000}"/>
    <cellStyle name="Calculation 8 3 10 3" xfId="24350" xr:uid="{00000000-0005-0000-0000-0000FA0D0000}"/>
    <cellStyle name="Calculation 8 3 10 4" xfId="29508" xr:uid="{00000000-0005-0000-0000-0000FB0D0000}"/>
    <cellStyle name="Calculation 8 3 10 5" xfId="34407" xr:uid="{00000000-0005-0000-0000-0000FC0D0000}"/>
    <cellStyle name="Calculation 8 3 10 6" xfId="38777" xr:uid="{00000000-0005-0000-0000-0000FD0D0000}"/>
    <cellStyle name="Calculation 8 3 11" xfId="15211" xr:uid="{00000000-0005-0000-0000-0000FE0D0000}"/>
    <cellStyle name="Calculation 8 3 12" xfId="20706" xr:uid="{00000000-0005-0000-0000-0000FF0D0000}"/>
    <cellStyle name="Calculation 8 3 13" xfId="15696" xr:uid="{00000000-0005-0000-0000-0000000E0000}"/>
    <cellStyle name="Calculation 8 3 14" xfId="31457" xr:uid="{00000000-0005-0000-0000-0000010E0000}"/>
    <cellStyle name="Calculation 8 3 15" xfId="30144" xr:uid="{00000000-0005-0000-0000-0000020E0000}"/>
    <cellStyle name="Calculation 8 3 2" xfId="2207" xr:uid="{00000000-0005-0000-0000-0000030E0000}"/>
    <cellStyle name="Calculation 8 3 2 2" xfId="10860" xr:uid="{00000000-0005-0000-0000-0000040E0000}"/>
    <cellStyle name="Calculation 8 3 2 3" xfId="21751" xr:uid="{00000000-0005-0000-0000-0000050E0000}"/>
    <cellStyle name="Calculation 8 3 2 4" xfId="23691" xr:uid="{00000000-0005-0000-0000-0000060E0000}"/>
    <cellStyle name="Calculation 8 3 2 5" xfId="21338" xr:uid="{00000000-0005-0000-0000-0000070E0000}"/>
    <cellStyle name="Calculation 8 3 2 6" xfId="25211" xr:uid="{00000000-0005-0000-0000-0000080E0000}"/>
    <cellStyle name="Calculation 8 3 3" xfId="1536" xr:uid="{00000000-0005-0000-0000-0000090E0000}"/>
    <cellStyle name="Calculation 8 3 3 2" xfId="10659" xr:uid="{00000000-0005-0000-0000-00000A0E0000}"/>
    <cellStyle name="Calculation 8 3 3 3" xfId="21091" xr:uid="{00000000-0005-0000-0000-00000B0E0000}"/>
    <cellStyle name="Calculation 8 3 3 4" xfId="8133" xr:uid="{00000000-0005-0000-0000-00000C0E0000}"/>
    <cellStyle name="Calculation 8 3 3 5" xfId="10667" xr:uid="{00000000-0005-0000-0000-00000D0E0000}"/>
    <cellStyle name="Calculation 8 3 3 6" xfId="36654" xr:uid="{00000000-0005-0000-0000-00000E0E0000}"/>
    <cellStyle name="Calculation 8 3 4" xfId="1949" xr:uid="{00000000-0005-0000-0000-00000F0E0000}"/>
    <cellStyle name="Calculation 8 3 4 2" xfId="10488" xr:uid="{00000000-0005-0000-0000-0000100E0000}"/>
    <cellStyle name="Calculation 8 3 4 3" xfId="21496" xr:uid="{00000000-0005-0000-0000-0000110E0000}"/>
    <cellStyle name="Calculation 8 3 4 4" xfId="21935" xr:uid="{00000000-0005-0000-0000-0000120E0000}"/>
    <cellStyle name="Calculation 8 3 4 5" xfId="31725" xr:uid="{00000000-0005-0000-0000-0000130E0000}"/>
    <cellStyle name="Calculation 8 3 4 6" xfId="21421" xr:uid="{00000000-0005-0000-0000-0000140E0000}"/>
    <cellStyle name="Calculation 8 3 5" xfId="2043" xr:uid="{00000000-0005-0000-0000-0000150E0000}"/>
    <cellStyle name="Calculation 8 3 5 2" xfId="10338" xr:uid="{00000000-0005-0000-0000-0000160E0000}"/>
    <cellStyle name="Calculation 8 3 5 3" xfId="21588" xr:uid="{00000000-0005-0000-0000-0000170E0000}"/>
    <cellStyle name="Calculation 8 3 5 4" xfId="23019" xr:uid="{00000000-0005-0000-0000-0000180E0000}"/>
    <cellStyle name="Calculation 8 3 5 5" xfId="28077" xr:uid="{00000000-0005-0000-0000-0000190E0000}"/>
    <cellStyle name="Calculation 8 3 5 6" xfId="29059" xr:uid="{00000000-0005-0000-0000-00001A0E0000}"/>
    <cellStyle name="Calculation 8 3 6" xfId="2851" xr:uid="{00000000-0005-0000-0000-00001B0E0000}"/>
    <cellStyle name="Calculation 8 3 6 2" xfId="13483" xr:uid="{00000000-0005-0000-0000-00001C0E0000}"/>
    <cellStyle name="Calculation 8 3 6 3" xfId="22388" xr:uid="{00000000-0005-0000-0000-00001D0E0000}"/>
    <cellStyle name="Calculation 8 3 6 4" xfId="27604" xr:uid="{00000000-0005-0000-0000-00001E0E0000}"/>
    <cellStyle name="Calculation 8 3 6 5" xfId="32601" xr:uid="{00000000-0005-0000-0000-00001F0E0000}"/>
    <cellStyle name="Calculation 8 3 6 6" xfId="37281" xr:uid="{00000000-0005-0000-0000-0000200E0000}"/>
    <cellStyle name="Calculation 8 3 7" xfId="3198" xr:uid="{00000000-0005-0000-0000-0000210E0000}"/>
    <cellStyle name="Calculation 8 3 7 2" xfId="16006" xr:uid="{00000000-0005-0000-0000-0000220E0000}"/>
    <cellStyle name="Calculation 8 3 7 3" xfId="22728" xr:uid="{00000000-0005-0000-0000-0000230E0000}"/>
    <cellStyle name="Calculation 8 3 7 4" xfId="27939" xr:uid="{00000000-0005-0000-0000-0000240E0000}"/>
    <cellStyle name="Calculation 8 3 7 5" xfId="32915" xr:uid="{00000000-0005-0000-0000-0000250E0000}"/>
    <cellStyle name="Calculation 8 3 7 6" xfId="37540" xr:uid="{00000000-0005-0000-0000-0000260E0000}"/>
    <cellStyle name="Calculation 8 3 8" xfId="3528" xr:uid="{00000000-0005-0000-0000-0000270E0000}"/>
    <cellStyle name="Calculation 8 3 8 2" xfId="16336" xr:uid="{00000000-0005-0000-0000-0000280E0000}"/>
    <cellStyle name="Calculation 8 3 8 3" xfId="23053" xr:uid="{00000000-0005-0000-0000-0000290E0000}"/>
    <cellStyle name="Calculation 8 3 8 4" xfId="28254" xr:uid="{00000000-0005-0000-0000-00002A0E0000}"/>
    <cellStyle name="Calculation 8 3 8 5" xfId="33218" xr:uid="{00000000-0005-0000-0000-00002B0E0000}"/>
    <cellStyle name="Calculation 8 3 8 6" xfId="37791" xr:uid="{00000000-0005-0000-0000-00002C0E0000}"/>
    <cellStyle name="Calculation 8 3 9" xfId="4414" xr:uid="{00000000-0005-0000-0000-00002D0E0000}"/>
    <cellStyle name="Calculation 8 3 9 2" xfId="17222" xr:uid="{00000000-0005-0000-0000-00002E0E0000}"/>
    <cellStyle name="Calculation 8 3 9 3" xfId="23931" xr:uid="{00000000-0005-0000-0000-00002F0E0000}"/>
    <cellStyle name="Calculation 8 3 9 4" xfId="29108" xr:uid="{00000000-0005-0000-0000-0000300E0000}"/>
    <cellStyle name="Calculation 8 3 9 5" xfId="34038" xr:uid="{00000000-0005-0000-0000-0000310E0000}"/>
    <cellStyle name="Calculation 8 3 9 6" xfId="38481" xr:uid="{00000000-0005-0000-0000-0000320E0000}"/>
    <cellStyle name="Calculation 8 30" xfId="41368" xr:uid="{00000000-0005-0000-0000-0000330E0000}"/>
    <cellStyle name="Calculation 8 31" xfId="41631" xr:uid="{00000000-0005-0000-0000-0000340E0000}"/>
    <cellStyle name="Calculation 8 32" xfId="41328" xr:uid="{00000000-0005-0000-0000-0000350E0000}"/>
    <cellStyle name="Calculation 8 33" xfId="41553" xr:uid="{00000000-0005-0000-0000-0000360E0000}"/>
    <cellStyle name="Calculation 8 4" xfId="894" xr:uid="{00000000-0005-0000-0000-0000370E0000}"/>
    <cellStyle name="Calculation 8 4 10" xfId="4776" xr:uid="{00000000-0005-0000-0000-0000380E0000}"/>
    <cellStyle name="Calculation 8 4 10 2" xfId="17584" xr:uid="{00000000-0005-0000-0000-0000390E0000}"/>
    <cellStyle name="Calculation 8 4 10 3" xfId="24288" xr:uid="{00000000-0005-0000-0000-00003A0E0000}"/>
    <cellStyle name="Calculation 8 4 10 4" xfId="29451" xr:uid="{00000000-0005-0000-0000-00003B0E0000}"/>
    <cellStyle name="Calculation 8 4 10 5" xfId="34351" xr:uid="{00000000-0005-0000-0000-00003C0E0000}"/>
    <cellStyle name="Calculation 8 4 10 6" xfId="38738" xr:uid="{00000000-0005-0000-0000-00003D0E0000}"/>
    <cellStyle name="Calculation 8 4 11" xfId="13360" xr:uid="{00000000-0005-0000-0000-00003E0E0000}"/>
    <cellStyle name="Calculation 8 4 12" xfId="17432" xr:uid="{00000000-0005-0000-0000-00003F0E0000}"/>
    <cellStyle name="Calculation 8 4 13" xfId="26507" xr:uid="{00000000-0005-0000-0000-0000400E0000}"/>
    <cellStyle name="Calculation 8 4 14" xfId="32362" xr:uid="{00000000-0005-0000-0000-0000410E0000}"/>
    <cellStyle name="Calculation 8 4 15" xfId="35752" xr:uid="{00000000-0005-0000-0000-0000420E0000}"/>
    <cellStyle name="Calculation 8 4 2" xfId="2113" xr:uid="{00000000-0005-0000-0000-0000430E0000}"/>
    <cellStyle name="Calculation 8 4 2 2" xfId="8773" xr:uid="{00000000-0005-0000-0000-0000440E0000}"/>
    <cellStyle name="Calculation 8 4 2 3" xfId="21657" xr:uid="{00000000-0005-0000-0000-0000450E0000}"/>
    <cellStyle name="Calculation 8 4 2 4" xfId="26998" xr:uid="{00000000-0005-0000-0000-0000460E0000}"/>
    <cellStyle name="Calculation 8 4 2 5" xfId="29104" xr:uid="{00000000-0005-0000-0000-0000470E0000}"/>
    <cellStyle name="Calculation 8 4 2 6" xfId="26744" xr:uid="{00000000-0005-0000-0000-0000480E0000}"/>
    <cellStyle name="Calculation 8 4 3" xfId="1624" xr:uid="{00000000-0005-0000-0000-0000490E0000}"/>
    <cellStyle name="Calculation 8 4 3 2" xfId="10722" xr:uid="{00000000-0005-0000-0000-00004A0E0000}"/>
    <cellStyle name="Calculation 8 4 3 3" xfId="21177" xr:uid="{00000000-0005-0000-0000-00004B0E0000}"/>
    <cellStyle name="Calculation 8 4 3 4" xfId="26633" xr:uid="{00000000-0005-0000-0000-00004C0E0000}"/>
    <cellStyle name="Calculation 8 4 3 5" xfId="32035" xr:uid="{00000000-0005-0000-0000-00004D0E0000}"/>
    <cellStyle name="Calculation 8 4 3 6" xfId="19937" xr:uid="{00000000-0005-0000-0000-00004E0E0000}"/>
    <cellStyle name="Calculation 8 4 4" xfId="2579" xr:uid="{00000000-0005-0000-0000-00004F0E0000}"/>
    <cellStyle name="Calculation 8 4 4 2" xfId="11165" xr:uid="{00000000-0005-0000-0000-0000500E0000}"/>
    <cellStyle name="Calculation 8 4 4 3" xfId="22118" xr:uid="{00000000-0005-0000-0000-0000510E0000}"/>
    <cellStyle name="Calculation 8 4 4 4" xfId="20688" xr:uid="{00000000-0005-0000-0000-0000520E0000}"/>
    <cellStyle name="Calculation 8 4 4 5" xfId="27369" xr:uid="{00000000-0005-0000-0000-0000530E0000}"/>
    <cellStyle name="Calculation 8 4 4 6" xfId="26151" xr:uid="{00000000-0005-0000-0000-0000540E0000}"/>
    <cellStyle name="Calculation 8 4 5" xfId="1471" xr:uid="{00000000-0005-0000-0000-0000550E0000}"/>
    <cellStyle name="Calculation 8 4 5 2" xfId="10205" xr:uid="{00000000-0005-0000-0000-0000560E0000}"/>
    <cellStyle name="Calculation 8 4 5 3" xfId="21028" xr:uid="{00000000-0005-0000-0000-0000570E0000}"/>
    <cellStyle name="Calculation 8 4 5 4" xfId="21428" xr:uid="{00000000-0005-0000-0000-0000580E0000}"/>
    <cellStyle name="Calculation 8 4 5 5" xfId="26137" xr:uid="{00000000-0005-0000-0000-0000590E0000}"/>
    <cellStyle name="Calculation 8 4 5 6" xfId="34115" xr:uid="{00000000-0005-0000-0000-00005A0E0000}"/>
    <cellStyle name="Calculation 8 4 6" xfId="2495" xr:uid="{00000000-0005-0000-0000-00005B0E0000}"/>
    <cellStyle name="Calculation 8 4 6 2" xfId="10533" xr:uid="{00000000-0005-0000-0000-00005C0E0000}"/>
    <cellStyle name="Calculation 8 4 6 3" xfId="22036" xr:uid="{00000000-0005-0000-0000-00005D0E0000}"/>
    <cellStyle name="Calculation 8 4 6 4" xfId="10581" xr:uid="{00000000-0005-0000-0000-00005E0E0000}"/>
    <cellStyle name="Calculation 8 4 6 5" xfId="14796" xr:uid="{00000000-0005-0000-0000-00005F0E0000}"/>
    <cellStyle name="Calculation 8 4 6 6" xfId="30632" xr:uid="{00000000-0005-0000-0000-0000600E0000}"/>
    <cellStyle name="Calculation 8 4 7" xfId="2941" xr:uid="{00000000-0005-0000-0000-0000610E0000}"/>
    <cellStyle name="Calculation 8 4 7 2" xfId="11842" xr:uid="{00000000-0005-0000-0000-0000620E0000}"/>
    <cellStyle name="Calculation 8 4 7 3" xfId="22477" xr:uid="{00000000-0005-0000-0000-0000630E0000}"/>
    <cellStyle name="Calculation 8 4 7 4" xfId="27690" xr:uid="{00000000-0005-0000-0000-0000640E0000}"/>
    <cellStyle name="Calculation 8 4 7 5" xfId="32686" xr:uid="{00000000-0005-0000-0000-0000650E0000}"/>
    <cellStyle name="Calculation 8 4 7 6" xfId="37356" xr:uid="{00000000-0005-0000-0000-0000660E0000}"/>
    <cellStyle name="Calculation 8 4 8" xfId="3281" xr:uid="{00000000-0005-0000-0000-0000670E0000}"/>
    <cellStyle name="Calculation 8 4 8 2" xfId="16089" xr:uid="{00000000-0005-0000-0000-0000680E0000}"/>
    <cellStyle name="Calculation 8 4 8 3" xfId="22811" xr:uid="{00000000-0005-0000-0000-0000690E0000}"/>
    <cellStyle name="Calculation 8 4 8 4" xfId="28016" xr:uid="{00000000-0005-0000-0000-00006A0E0000}"/>
    <cellStyle name="Calculation 8 4 8 5" xfId="32992" xr:uid="{00000000-0005-0000-0000-00006B0E0000}"/>
    <cellStyle name="Calculation 8 4 8 6" xfId="37609" xr:uid="{00000000-0005-0000-0000-00006C0E0000}"/>
    <cellStyle name="Calculation 8 4 9" xfId="2198" xr:uid="{00000000-0005-0000-0000-00006D0E0000}"/>
    <cellStyle name="Calculation 8 4 9 2" xfId="10686" xr:uid="{00000000-0005-0000-0000-00006E0E0000}"/>
    <cellStyle name="Calculation 8 4 9 3" xfId="21742" xr:uid="{00000000-0005-0000-0000-00006F0E0000}"/>
    <cellStyle name="Calculation 8 4 9 4" xfId="21144" xr:uid="{00000000-0005-0000-0000-0000700E0000}"/>
    <cellStyle name="Calculation 8 4 9 5" xfId="29352" xr:uid="{00000000-0005-0000-0000-0000710E0000}"/>
    <cellStyle name="Calculation 8 4 9 6" xfId="33807" xr:uid="{00000000-0005-0000-0000-0000720E0000}"/>
    <cellStyle name="Calculation 8 5" xfId="1140" xr:uid="{00000000-0005-0000-0000-0000730E0000}"/>
    <cellStyle name="Calculation 8 5 10" xfId="4930" xr:uid="{00000000-0005-0000-0000-0000740E0000}"/>
    <cellStyle name="Calculation 8 5 10 2" xfId="17738" xr:uid="{00000000-0005-0000-0000-0000750E0000}"/>
    <cellStyle name="Calculation 8 5 10 3" xfId="24436" xr:uid="{00000000-0005-0000-0000-0000760E0000}"/>
    <cellStyle name="Calculation 8 5 10 4" xfId="29594" xr:uid="{00000000-0005-0000-0000-0000770E0000}"/>
    <cellStyle name="Calculation 8 5 10 5" xfId="34483" xr:uid="{00000000-0005-0000-0000-0000780E0000}"/>
    <cellStyle name="Calculation 8 5 10 6" xfId="38832" xr:uid="{00000000-0005-0000-0000-0000790E0000}"/>
    <cellStyle name="Calculation 8 5 11" xfId="9735" xr:uid="{00000000-0005-0000-0000-00007A0E0000}"/>
    <cellStyle name="Calculation 8 5 12" xfId="9975" xr:uid="{00000000-0005-0000-0000-00007B0E0000}"/>
    <cellStyle name="Calculation 8 5 13" xfId="21328" xr:uid="{00000000-0005-0000-0000-00007C0E0000}"/>
    <cellStyle name="Calculation 8 5 14" xfId="29556" xr:uid="{00000000-0005-0000-0000-00007D0E0000}"/>
    <cellStyle name="Calculation 8 5 15" xfId="34513" xr:uid="{00000000-0005-0000-0000-00007E0E0000}"/>
    <cellStyle name="Calculation 8 5 2" xfId="2340" xr:uid="{00000000-0005-0000-0000-00007F0E0000}"/>
    <cellStyle name="Calculation 8 5 2 2" xfId="9554" xr:uid="{00000000-0005-0000-0000-0000800E0000}"/>
    <cellStyle name="Calculation 8 5 2 3" xfId="21882" xr:uid="{00000000-0005-0000-0000-0000810E0000}"/>
    <cellStyle name="Calculation 8 5 2 4" xfId="22270" xr:uid="{00000000-0005-0000-0000-0000820E0000}"/>
    <cellStyle name="Calculation 8 5 2 5" xfId="19500" xr:uid="{00000000-0005-0000-0000-0000830E0000}"/>
    <cellStyle name="Calculation 8 5 2 6" xfId="32188" xr:uid="{00000000-0005-0000-0000-0000840E0000}"/>
    <cellStyle name="Calculation 8 5 3" xfId="2710" xr:uid="{00000000-0005-0000-0000-0000850E0000}"/>
    <cellStyle name="Calculation 8 5 3 2" xfId="12371" xr:uid="{00000000-0005-0000-0000-0000860E0000}"/>
    <cellStyle name="Calculation 8 5 3 3" xfId="22247" xr:uid="{00000000-0005-0000-0000-0000870E0000}"/>
    <cellStyle name="Calculation 8 5 3 4" xfId="20693" xr:uid="{00000000-0005-0000-0000-0000880E0000}"/>
    <cellStyle name="Calculation 8 5 3 5" xfId="26237" xr:uid="{00000000-0005-0000-0000-0000890E0000}"/>
    <cellStyle name="Calculation 8 5 3 6" xfId="30837" xr:uid="{00000000-0005-0000-0000-00008A0E0000}"/>
    <cellStyle name="Calculation 8 5 4" xfId="3062" xr:uid="{00000000-0005-0000-0000-00008B0E0000}"/>
    <cellStyle name="Calculation 8 5 4 2" xfId="12296" xr:uid="{00000000-0005-0000-0000-00008C0E0000}"/>
    <cellStyle name="Calculation 8 5 4 3" xfId="22595" xr:uid="{00000000-0005-0000-0000-00008D0E0000}"/>
    <cellStyle name="Calculation 8 5 4 4" xfId="27806" xr:uid="{00000000-0005-0000-0000-00008E0E0000}"/>
    <cellStyle name="Calculation 8 5 4 5" xfId="32791" xr:uid="{00000000-0005-0000-0000-00008F0E0000}"/>
    <cellStyle name="Calculation 8 5 4 6" xfId="37442" xr:uid="{00000000-0005-0000-0000-0000900E0000}"/>
    <cellStyle name="Calculation 8 5 5" xfId="3401" xr:uid="{00000000-0005-0000-0000-0000910E0000}"/>
    <cellStyle name="Calculation 8 5 5 2" xfId="16209" xr:uid="{00000000-0005-0000-0000-0000920E0000}"/>
    <cellStyle name="Calculation 8 5 5 3" xfId="22928" xr:uid="{00000000-0005-0000-0000-0000930E0000}"/>
    <cellStyle name="Calculation 8 5 5 4" xfId="28131" xr:uid="{00000000-0005-0000-0000-0000940E0000}"/>
    <cellStyle name="Calculation 8 5 5 5" xfId="33100" xr:uid="{00000000-0005-0000-0000-0000950E0000}"/>
    <cellStyle name="Calculation 8 5 5 6" xfId="37696" xr:uid="{00000000-0005-0000-0000-0000960E0000}"/>
    <cellStyle name="Calculation 8 5 6" xfId="3713" xr:uid="{00000000-0005-0000-0000-0000970E0000}"/>
    <cellStyle name="Calculation 8 5 6 2" xfId="16521" xr:uid="{00000000-0005-0000-0000-0000980E0000}"/>
    <cellStyle name="Calculation 8 5 6 3" xfId="23236" xr:uid="{00000000-0005-0000-0000-0000990E0000}"/>
    <cellStyle name="Calculation 8 5 6 4" xfId="28431" xr:uid="{00000000-0005-0000-0000-00009A0E0000}"/>
    <cellStyle name="Calculation 8 5 6 5" xfId="33390" xr:uid="{00000000-0005-0000-0000-00009B0E0000}"/>
    <cellStyle name="Calculation 8 5 6 6" xfId="37936" xr:uid="{00000000-0005-0000-0000-00009C0E0000}"/>
    <cellStyle name="Calculation 8 5 7" xfId="4012" xr:uid="{00000000-0005-0000-0000-00009D0E0000}"/>
    <cellStyle name="Calculation 8 5 7 2" xfId="16820" xr:uid="{00000000-0005-0000-0000-00009E0E0000}"/>
    <cellStyle name="Calculation 8 5 7 3" xfId="23533" xr:uid="{00000000-0005-0000-0000-00009F0E0000}"/>
    <cellStyle name="Calculation 8 5 7 4" xfId="28719" xr:uid="{00000000-0005-0000-0000-0000A00E0000}"/>
    <cellStyle name="Calculation 8 5 7 5" xfId="33664" xr:uid="{00000000-0005-0000-0000-0000A10E0000}"/>
    <cellStyle name="Calculation 8 5 7 6" xfId="38171" xr:uid="{00000000-0005-0000-0000-0000A20E0000}"/>
    <cellStyle name="Calculation 8 5 8" xfId="4264" xr:uid="{00000000-0005-0000-0000-0000A30E0000}"/>
    <cellStyle name="Calculation 8 5 8 2" xfId="17072" xr:uid="{00000000-0005-0000-0000-0000A40E0000}"/>
    <cellStyle name="Calculation 8 5 8 3" xfId="23783" xr:uid="{00000000-0005-0000-0000-0000A50E0000}"/>
    <cellStyle name="Calculation 8 5 8 4" xfId="28965" xr:uid="{00000000-0005-0000-0000-0000A60E0000}"/>
    <cellStyle name="Calculation 8 5 8 5" xfId="33902" xr:uid="{00000000-0005-0000-0000-0000A70E0000}"/>
    <cellStyle name="Calculation 8 5 8 6" xfId="38372" xr:uid="{00000000-0005-0000-0000-0000A80E0000}"/>
    <cellStyle name="Calculation 8 5 9" xfId="4505" xr:uid="{00000000-0005-0000-0000-0000A90E0000}"/>
    <cellStyle name="Calculation 8 5 9 2" xfId="17313" xr:uid="{00000000-0005-0000-0000-0000AA0E0000}"/>
    <cellStyle name="Calculation 8 5 9 3" xfId="24021" xr:uid="{00000000-0005-0000-0000-0000AB0E0000}"/>
    <cellStyle name="Calculation 8 5 9 4" xfId="29196" xr:uid="{00000000-0005-0000-0000-0000AC0E0000}"/>
    <cellStyle name="Calculation 8 5 9 5" xfId="34111" xr:uid="{00000000-0005-0000-0000-0000AD0E0000}"/>
    <cellStyle name="Calculation 8 5 9 6" xfId="38536" xr:uid="{00000000-0005-0000-0000-0000AE0E0000}"/>
    <cellStyle name="Calculation 8 6" xfId="998" xr:uid="{00000000-0005-0000-0000-0000AF0E0000}"/>
    <cellStyle name="Calculation 8 6 2" xfId="11180" xr:uid="{00000000-0005-0000-0000-0000B00E0000}"/>
    <cellStyle name="Calculation 8 6 3" xfId="19482" xr:uid="{00000000-0005-0000-0000-0000B10E0000}"/>
    <cellStyle name="Calculation 8 6 4" xfId="17959" xr:uid="{00000000-0005-0000-0000-0000B20E0000}"/>
    <cellStyle name="Calculation 8 6 5" xfId="32129" xr:uid="{00000000-0005-0000-0000-0000B30E0000}"/>
    <cellStyle name="Calculation 8 6 6" xfId="25785" xr:uid="{00000000-0005-0000-0000-0000B40E0000}"/>
    <cellStyle name="Calculation 8 7" xfId="871" xr:uid="{00000000-0005-0000-0000-0000B50E0000}"/>
    <cellStyle name="Calculation 8 7 2" xfId="15510" xr:uid="{00000000-0005-0000-0000-0000B60E0000}"/>
    <cellStyle name="Calculation 8 7 3" xfId="20595" xr:uid="{00000000-0005-0000-0000-0000B70E0000}"/>
    <cellStyle name="Calculation 8 7 4" xfId="25644" xr:uid="{00000000-0005-0000-0000-0000B80E0000}"/>
    <cellStyle name="Calculation 8 7 5" xfId="25484" xr:uid="{00000000-0005-0000-0000-0000B90E0000}"/>
    <cellStyle name="Calculation 8 7 6" xfId="35592" xr:uid="{00000000-0005-0000-0000-0000BA0E0000}"/>
    <cellStyle name="Calculation 8 8" xfId="1041" xr:uid="{00000000-0005-0000-0000-0000BB0E0000}"/>
    <cellStyle name="Calculation 8 8 2" xfId="9974" xr:uid="{00000000-0005-0000-0000-0000BC0E0000}"/>
    <cellStyle name="Calculation 8 8 3" xfId="9550" xr:uid="{00000000-0005-0000-0000-0000BD0E0000}"/>
    <cellStyle name="Calculation 8 8 4" xfId="15686" xr:uid="{00000000-0005-0000-0000-0000BE0E0000}"/>
    <cellStyle name="Calculation 8 8 5" xfId="18204" xr:uid="{00000000-0005-0000-0000-0000BF0E0000}"/>
    <cellStyle name="Calculation 8 8 6" xfId="33617" xr:uid="{00000000-0005-0000-0000-0000C00E0000}"/>
    <cellStyle name="Calculation 8 9" xfId="1757" xr:uid="{00000000-0005-0000-0000-0000C10E0000}"/>
    <cellStyle name="Calculation 8 9 2" xfId="13401" xr:uid="{00000000-0005-0000-0000-0000C20E0000}"/>
    <cellStyle name="Calculation 8 9 3" xfId="21308" xr:uid="{00000000-0005-0000-0000-0000C30E0000}"/>
    <cellStyle name="Calculation 8 9 4" xfId="23306" xr:uid="{00000000-0005-0000-0000-0000C40E0000}"/>
    <cellStyle name="Calculation 8 9 5" xfId="23404" xr:uid="{00000000-0005-0000-0000-0000C50E0000}"/>
    <cellStyle name="Calculation 8 9 6" xfId="34025" xr:uid="{00000000-0005-0000-0000-0000C60E0000}"/>
    <cellStyle name="Calculation 9" xfId="511" xr:uid="{00000000-0005-0000-0000-0000C70E0000}"/>
    <cellStyle name="Calculation 9 10" xfId="1826" xr:uid="{00000000-0005-0000-0000-0000C80E0000}"/>
    <cellStyle name="Calculation 9 10 2" xfId="8705" xr:uid="{00000000-0005-0000-0000-0000C90E0000}"/>
    <cellStyle name="Calculation 9 10 3" xfId="21375" xr:uid="{00000000-0005-0000-0000-0000CA0E0000}"/>
    <cellStyle name="Calculation 9 10 4" xfId="24273" xr:uid="{00000000-0005-0000-0000-0000CB0E0000}"/>
    <cellStyle name="Calculation 9 10 5" xfId="27617" xr:uid="{00000000-0005-0000-0000-0000CC0E0000}"/>
    <cellStyle name="Calculation 9 10 6" xfId="24745" xr:uid="{00000000-0005-0000-0000-0000CD0E0000}"/>
    <cellStyle name="Calculation 9 11" xfId="1447" xr:uid="{00000000-0005-0000-0000-0000CE0E0000}"/>
    <cellStyle name="Calculation 9 11 2" xfId="15414" xr:uid="{00000000-0005-0000-0000-0000CF0E0000}"/>
    <cellStyle name="Calculation 9 11 3" xfId="21004" xr:uid="{00000000-0005-0000-0000-0000D00E0000}"/>
    <cellStyle name="Calculation 9 11 4" xfId="22788" xr:uid="{00000000-0005-0000-0000-0000D10E0000}"/>
    <cellStyle name="Calculation 9 11 5" xfId="28887" xr:uid="{00000000-0005-0000-0000-0000D20E0000}"/>
    <cellStyle name="Calculation 9 11 6" xfId="32582" xr:uid="{00000000-0005-0000-0000-0000D30E0000}"/>
    <cellStyle name="Calculation 9 12" xfId="1695" xr:uid="{00000000-0005-0000-0000-0000D40E0000}"/>
    <cellStyle name="Calculation 9 12 2" xfId="8526" xr:uid="{00000000-0005-0000-0000-0000D50E0000}"/>
    <cellStyle name="Calculation 9 12 3" xfId="21248" xr:uid="{00000000-0005-0000-0000-0000D60E0000}"/>
    <cellStyle name="Calculation 9 12 4" xfId="22173" xr:uid="{00000000-0005-0000-0000-0000D70E0000}"/>
    <cellStyle name="Calculation 9 12 5" xfId="27924" xr:uid="{00000000-0005-0000-0000-0000D80E0000}"/>
    <cellStyle name="Calculation 9 12 6" xfId="26776" xr:uid="{00000000-0005-0000-0000-0000D90E0000}"/>
    <cellStyle name="Calculation 9 13" xfId="2390" xr:uid="{00000000-0005-0000-0000-0000DA0E0000}"/>
    <cellStyle name="Calculation 9 13 2" xfId="10252" xr:uid="{00000000-0005-0000-0000-0000DB0E0000}"/>
    <cellStyle name="Calculation 9 13 3" xfId="21932" xr:uid="{00000000-0005-0000-0000-0000DC0E0000}"/>
    <cellStyle name="Calculation 9 13 4" xfId="24032" xr:uid="{00000000-0005-0000-0000-0000DD0E0000}"/>
    <cellStyle name="Calculation 9 13 5" xfId="28881" xr:uid="{00000000-0005-0000-0000-0000DE0E0000}"/>
    <cellStyle name="Calculation 9 13 6" xfId="27722" xr:uid="{00000000-0005-0000-0000-0000DF0E0000}"/>
    <cellStyle name="Calculation 9 14" xfId="2866" xr:uid="{00000000-0005-0000-0000-0000E00E0000}"/>
    <cellStyle name="Calculation 9 14 2" xfId="10728" xr:uid="{00000000-0005-0000-0000-0000E10E0000}"/>
    <cellStyle name="Calculation 9 14 3" xfId="22403" xr:uid="{00000000-0005-0000-0000-0000E20E0000}"/>
    <cellStyle name="Calculation 9 14 4" xfId="27618" xr:uid="{00000000-0005-0000-0000-0000E30E0000}"/>
    <cellStyle name="Calculation 9 14 5" xfId="32616" xr:uid="{00000000-0005-0000-0000-0000E40E0000}"/>
    <cellStyle name="Calculation 9 14 6" xfId="37292" xr:uid="{00000000-0005-0000-0000-0000E50E0000}"/>
    <cellStyle name="Calculation 9 15" xfId="3212" xr:uid="{00000000-0005-0000-0000-0000E60E0000}"/>
    <cellStyle name="Calculation 9 15 2" xfId="16020" xr:uid="{00000000-0005-0000-0000-0000E70E0000}"/>
    <cellStyle name="Calculation 9 15 3" xfId="22742" xr:uid="{00000000-0005-0000-0000-0000E80E0000}"/>
    <cellStyle name="Calculation 9 15 4" xfId="27951" xr:uid="{00000000-0005-0000-0000-0000E90E0000}"/>
    <cellStyle name="Calculation 9 15 5" xfId="32927" xr:uid="{00000000-0005-0000-0000-0000EA0E0000}"/>
    <cellStyle name="Calculation 9 15 6" xfId="37550" xr:uid="{00000000-0005-0000-0000-0000EB0E0000}"/>
    <cellStyle name="Calculation 9 16" xfId="1789" xr:uid="{00000000-0005-0000-0000-0000EC0E0000}"/>
    <cellStyle name="Calculation 9 16 2" xfId="8120" xr:uid="{00000000-0005-0000-0000-0000ED0E0000}"/>
    <cellStyle name="Calculation 9 16 3" xfId="21339" xr:uid="{00000000-0005-0000-0000-0000EE0E0000}"/>
    <cellStyle name="Calculation 9 16 4" xfId="23099" xr:uid="{00000000-0005-0000-0000-0000EF0E0000}"/>
    <cellStyle name="Calculation 9 16 5" xfId="23938" xr:uid="{00000000-0005-0000-0000-0000F00E0000}"/>
    <cellStyle name="Calculation 9 16 6" xfId="34056" xr:uid="{00000000-0005-0000-0000-0000F10E0000}"/>
    <cellStyle name="Calculation 9 17" xfId="4672" xr:uid="{00000000-0005-0000-0000-0000F20E0000}"/>
    <cellStyle name="Calculation 9 17 2" xfId="17480" xr:uid="{00000000-0005-0000-0000-0000F30E0000}"/>
    <cellStyle name="Calculation 9 17 3" xfId="24184" xr:uid="{00000000-0005-0000-0000-0000F40E0000}"/>
    <cellStyle name="Calculation 9 17 4" xfId="29349" xr:uid="{00000000-0005-0000-0000-0000F50E0000}"/>
    <cellStyle name="Calculation 9 17 5" xfId="34252" xr:uid="{00000000-0005-0000-0000-0000F60E0000}"/>
    <cellStyle name="Calculation 9 17 6" xfId="38655" xr:uid="{00000000-0005-0000-0000-0000F70E0000}"/>
    <cellStyle name="Calculation 9 18" xfId="7336" xr:uid="{00000000-0005-0000-0000-0000F80E0000}"/>
    <cellStyle name="Calculation 9 18 2" xfId="20100" xr:uid="{00000000-0005-0000-0000-0000F90E0000}"/>
    <cellStyle name="Calculation 9 18 3" xfId="26737" xr:uid="{00000000-0005-0000-0000-0000FA0E0000}"/>
    <cellStyle name="Calculation 9 18 4" xfId="31780" xr:uid="{00000000-0005-0000-0000-0000FB0E0000}"/>
    <cellStyle name="Calculation 9 18 5" xfId="36512" xr:uid="{00000000-0005-0000-0000-0000FC0E0000}"/>
    <cellStyle name="Calculation 9 18 6" xfId="40639" xr:uid="{00000000-0005-0000-0000-0000FD0E0000}"/>
    <cellStyle name="Calculation 9 19" xfId="7223" xr:uid="{00000000-0005-0000-0000-0000FE0E0000}"/>
    <cellStyle name="Calculation 9 19 2" xfId="19988" xr:uid="{00000000-0005-0000-0000-0000FF0E0000}"/>
    <cellStyle name="Calculation 9 19 3" xfId="26625" xr:uid="{00000000-0005-0000-0000-0000000F0000}"/>
    <cellStyle name="Calculation 9 19 4" xfId="31674" xr:uid="{00000000-0005-0000-0000-0000010F0000}"/>
    <cellStyle name="Calculation 9 19 5" xfId="36418" xr:uid="{00000000-0005-0000-0000-0000020F0000}"/>
    <cellStyle name="Calculation 9 19 6" xfId="40596" xr:uid="{00000000-0005-0000-0000-0000030F0000}"/>
    <cellStyle name="Calculation 9 2" xfId="1071" xr:uid="{00000000-0005-0000-0000-0000040F0000}"/>
    <cellStyle name="Calculation 9 2 10" xfId="4888" xr:uid="{00000000-0005-0000-0000-0000050F0000}"/>
    <cellStyle name="Calculation 9 2 10 2" xfId="17696" xr:uid="{00000000-0005-0000-0000-0000060F0000}"/>
    <cellStyle name="Calculation 9 2 10 3" xfId="24395" xr:uid="{00000000-0005-0000-0000-0000070F0000}"/>
    <cellStyle name="Calculation 9 2 10 4" xfId="29552" xr:uid="{00000000-0005-0000-0000-0000080F0000}"/>
    <cellStyle name="Calculation 9 2 10 5" xfId="34444" xr:uid="{00000000-0005-0000-0000-0000090F0000}"/>
    <cellStyle name="Calculation 9 2 10 6" xfId="38798" xr:uid="{00000000-0005-0000-0000-00000A0F0000}"/>
    <cellStyle name="Calculation 9 2 11" xfId="7471" xr:uid="{00000000-0005-0000-0000-00000B0F0000}"/>
    <cellStyle name="Calculation 9 2 11 2" xfId="20235" xr:uid="{00000000-0005-0000-0000-00000C0F0000}"/>
    <cellStyle name="Calculation 9 2 11 3" xfId="26869" xr:uid="{00000000-0005-0000-0000-00000D0F0000}"/>
    <cellStyle name="Calculation 9 2 11 4" xfId="31907" xr:uid="{00000000-0005-0000-0000-00000E0F0000}"/>
    <cellStyle name="Calculation 9 2 11 5" xfId="36624" xr:uid="{00000000-0005-0000-0000-00000F0F0000}"/>
    <cellStyle name="Calculation 9 2 11 6" xfId="40707" xr:uid="{00000000-0005-0000-0000-0000100F0000}"/>
    <cellStyle name="Calculation 9 2 12" xfId="7614" xr:uid="{00000000-0005-0000-0000-0000110F0000}"/>
    <cellStyle name="Calculation 9 2 12 2" xfId="20378" xr:uid="{00000000-0005-0000-0000-0000120F0000}"/>
    <cellStyle name="Calculation 9 2 12 3" xfId="27011" xr:uid="{00000000-0005-0000-0000-0000130F0000}"/>
    <cellStyle name="Calculation 9 2 12 4" xfId="32042" xr:uid="{00000000-0005-0000-0000-0000140F0000}"/>
    <cellStyle name="Calculation 9 2 12 5" xfId="36747" xr:uid="{00000000-0005-0000-0000-0000150F0000}"/>
    <cellStyle name="Calculation 9 2 12 6" xfId="40787" xr:uid="{00000000-0005-0000-0000-0000160F0000}"/>
    <cellStyle name="Calculation 9 2 13" xfId="10370" xr:uid="{00000000-0005-0000-0000-0000170F0000}"/>
    <cellStyle name="Calculation 9 2 14" xfId="10816" xr:uid="{00000000-0005-0000-0000-0000180F0000}"/>
    <cellStyle name="Calculation 9 2 15" xfId="8822" xr:uid="{00000000-0005-0000-0000-0000190F0000}"/>
    <cellStyle name="Calculation 9 2 16" xfId="21955" xr:uid="{00000000-0005-0000-0000-00001A0F0000}"/>
    <cellStyle name="Calculation 9 2 17" xfId="21417" xr:uid="{00000000-0005-0000-0000-00001B0F0000}"/>
    <cellStyle name="Calculation 9 2 18" xfId="34237" xr:uid="{00000000-0005-0000-0000-00001C0F0000}"/>
    <cellStyle name="Calculation 9 2 2" xfId="2279" xr:uid="{00000000-0005-0000-0000-00001D0F0000}"/>
    <cellStyle name="Calculation 9 2 2 2" xfId="9802" xr:uid="{00000000-0005-0000-0000-00001E0F0000}"/>
    <cellStyle name="Calculation 9 2 2 3" xfId="21822" xr:uid="{00000000-0005-0000-0000-00001F0F0000}"/>
    <cellStyle name="Calculation 9 2 2 4" xfId="23742" xr:uid="{00000000-0005-0000-0000-0000200F0000}"/>
    <cellStyle name="Calculation 9 2 2 5" xfId="29149" xr:uid="{00000000-0005-0000-0000-0000210F0000}"/>
    <cellStyle name="Calculation 9 2 2 6" xfId="33468" xr:uid="{00000000-0005-0000-0000-0000220F0000}"/>
    <cellStyle name="Calculation 9 2 3" xfId="2646" xr:uid="{00000000-0005-0000-0000-0000230F0000}"/>
    <cellStyle name="Calculation 9 2 3 2" xfId="8628" xr:uid="{00000000-0005-0000-0000-0000240F0000}"/>
    <cellStyle name="Calculation 9 2 3 3" xfId="22184" xr:uid="{00000000-0005-0000-0000-0000250F0000}"/>
    <cellStyle name="Calculation 9 2 3 4" xfId="15012" xr:uid="{00000000-0005-0000-0000-0000260F0000}"/>
    <cellStyle name="Calculation 9 2 3 5" xfId="18063" xr:uid="{00000000-0005-0000-0000-0000270F0000}"/>
    <cellStyle name="Calculation 9 2 3 6" xfId="29318" xr:uid="{00000000-0005-0000-0000-0000280F0000}"/>
    <cellStyle name="Calculation 9 2 4" xfId="3003" xr:uid="{00000000-0005-0000-0000-0000290F0000}"/>
    <cellStyle name="Calculation 9 2 4 2" xfId="8564" xr:uid="{00000000-0005-0000-0000-00002A0F0000}"/>
    <cellStyle name="Calculation 9 2 4 3" xfId="22537" xr:uid="{00000000-0005-0000-0000-00002B0F0000}"/>
    <cellStyle name="Calculation 9 2 4 4" xfId="27749" xr:uid="{00000000-0005-0000-0000-00002C0F0000}"/>
    <cellStyle name="Calculation 9 2 4 5" xfId="32736" xr:uid="{00000000-0005-0000-0000-00002D0F0000}"/>
    <cellStyle name="Calculation 9 2 4 6" xfId="37393" xr:uid="{00000000-0005-0000-0000-00002E0F0000}"/>
    <cellStyle name="Calculation 9 2 5" xfId="3342" xr:uid="{00000000-0005-0000-0000-00002F0F0000}"/>
    <cellStyle name="Calculation 9 2 5 2" xfId="16150" xr:uid="{00000000-0005-0000-0000-0000300F0000}"/>
    <cellStyle name="Calculation 9 2 5 3" xfId="22870" xr:uid="{00000000-0005-0000-0000-0000310F0000}"/>
    <cellStyle name="Calculation 9 2 5 4" xfId="28073" xr:uid="{00000000-0005-0000-0000-0000320F0000}"/>
    <cellStyle name="Calculation 9 2 5 5" xfId="33043" xr:uid="{00000000-0005-0000-0000-0000330F0000}"/>
    <cellStyle name="Calculation 9 2 5 6" xfId="37647" xr:uid="{00000000-0005-0000-0000-0000340F0000}"/>
    <cellStyle name="Calculation 9 2 6" xfId="3658" xr:uid="{00000000-0005-0000-0000-0000350F0000}"/>
    <cellStyle name="Calculation 9 2 6 2" xfId="16466" xr:uid="{00000000-0005-0000-0000-0000360F0000}"/>
    <cellStyle name="Calculation 9 2 6 3" xfId="23181" xr:uid="{00000000-0005-0000-0000-0000370F0000}"/>
    <cellStyle name="Calculation 9 2 6 4" xfId="28377" xr:uid="{00000000-0005-0000-0000-0000380F0000}"/>
    <cellStyle name="Calculation 9 2 6 5" xfId="33337" xr:uid="{00000000-0005-0000-0000-0000390F0000}"/>
    <cellStyle name="Calculation 9 2 6 6" xfId="37889" xr:uid="{00000000-0005-0000-0000-00003A0F0000}"/>
    <cellStyle name="Calculation 9 2 7" xfId="3957" xr:uid="{00000000-0005-0000-0000-00003B0F0000}"/>
    <cellStyle name="Calculation 9 2 7 2" xfId="16765" xr:uid="{00000000-0005-0000-0000-00003C0F0000}"/>
    <cellStyle name="Calculation 9 2 7 3" xfId="23478" xr:uid="{00000000-0005-0000-0000-00003D0F0000}"/>
    <cellStyle name="Calculation 9 2 7 4" xfId="28664" xr:uid="{00000000-0005-0000-0000-00003E0F0000}"/>
    <cellStyle name="Calculation 9 2 7 5" xfId="33614" xr:uid="{00000000-0005-0000-0000-00003F0F0000}"/>
    <cellStyle name="Calculation 9 2 7 6" xfId="38125" xr:uid="{00000000-0005-0000-0000-0000400F0000}"/>
    <cellStyle name="Calculation 9 2 8" xfId="4213" xr:uid="{00000000-0005-0000-0000-0000410F0000}"/>
    <cellStyle name="Calculation 9 2 8 2" xfId="17021" xr:uid="{00000000-0005-0000-0000-0000420F0000}"/>
    <cellStyle name="Calculation 9 2 8 3" xfId="23734" xr:uid="{00000000-0005-0000-0000-0000430F0000}"/>
    <cellStyle name="Calculation 9 2 8 4" xfId="28916" xr:uid="{00000000-0005-0000-0000-0000440F0000}"/>
    <cellStyle name="Calculation 9 2 8 5" xfId="33854" xr:uid="{00000000-0005-0000-0000-0000450F0000}"/>
    <cellStyle name="Calculation 9 2 8 6" xfId="38330" xr:uid="{00000000-0005-0000-0000-0000460F0000}"/>
    <cellStyle name="Calculation 9 2 9" xfId="4463" xr:uid="{00000000-0005-0000-0000-0000470F0000}"/>
    <cellStyle name="Calculation 9 2 9 2" xfId="17271" xr:uid="{00000000-0005-0000-0000-0000480F0000}"/>
    <cellStyle name="Calculation 9 2 9 3" xfId="23979" xr:uid="{00000000-0005-0000-0000-0000490F0000}"/>
    <cellStyle name="Calculation 9 2 9 4" xfId="29154" xr:uid="{00000000-0005-0000-0000-00004A0F0000}"/>
    <cellStyle name="Calculation 9 2 9 5" xfId="34074" xr:uid="{00000000-0005-0000-0000-00004B0F0000}"/>
    <cellStyle name="Calculation 9 2 9 6" xfId="38502" xr:uid="{00000000-0005-0000-0000-00004C0F0000}"/>
    <cellStyle name="Calculation 9 20" xfId="9750" xr:uid="{00000000-0005-0000-0000-00004D0F0000}"/>
    <cellStyle name="Calculation 9 21" xfId="15794" xr:uid="{00000000-0005-0000-0000-00004E0F0000}"/>
    <cellStyle name="Calculation 9 22" xfId="20720" xr:uid="{00000000-0005-0000-0000-00004F0F0000}"/>
    <cellStyle name="Calculation 9 23" xfId="25219" xr:uid="{00000000-0005-0000-0000-0000500F0000}"/>
    <cellStyle name="Calculation 9 24" xfId="30183" xr:uid="{00000000-0005-0000-0000-0000510F0000}"/>
    <cellStyle name="Calculation 9 25" xfId="35292" xr:uid="{00000000-0005-0000-0000-0000520F0000}"/>
    <cellStyle name="Calculation 9 26" xfId="41488" xr:uid="{00000000-0005-0000-0000-0000530F0000}"/>
    <cellStyle name="Calculation 9 27" xfId="41519" xr:uid="{00000000-0005-0000-0000-0000540F0000}"/>
    <cellStyle name="Calculation 9 28" xfId="41405" xr:uid="{00000000-0005-0000-0000-0000550F0000}"/>
    <cellStyle name="Calculation 9 29" xfId="41573" xr:uid="{00000000-0005-0000-0000-0000560F0000}"/>
    <cellStyle name="Calculation 9 3" xfId="993" xr:uid="{00000000-0005-0000-0000-0000570F0000}"/>
    <cellStyle name="Calculation 9 3 10" xfId="4838" xr:uid="{00000000-0005-0000-0000-0000580F0000}"/>
    <cellStyle name="Calculation 9 3 10 2" xfId="17646" xr:uid="{00000000-0005-0000-0000-0000590F0000}"/>
    <cellStyle name="Calculation 9 3 10 3" xfId="24349" xr:uid="{00000000-0005-0000-0000-00005A0F0000}"/>
    <cellStyle name="Calculation 9 3 10 4" xfId="29507" xr:uid="{00000000-0005-0000-0000-00005B0F0000}"/>
    <cellStyle name="Calculation 9 3 10 5" xfId="34406" xr:uid="{00000000-0005-0000-0000-00005C0F0000}"/>
    <cellStyle name="Calculation 9 3 10 6" xfId="38776" xr:uid="{00000000-0005-0000-0000-00005D0F0000}"/>
    <cellStyle name="Calculation 9 3 11" xfId="9343" xr:uid="{00000000-0005-0000-0000-00005E0F0000}"/>
    <cellStyle name="Calculation 9 3 12" xfId="20538" xr:uid="{00000000-0005-0000-0000-00005F0F0000}"/>
    <cellStyle name="Calculation 9 3 13" xfId="11071" xr:uid="{00000000-0005-0000-0000-0000600F0000}"/>
    <cellStyle name="Calculation 9 3 14" xfId="32344" xr:uid="{00000000-0005-0000-0000-0000610F0000}"/>
    <cellStyle name="Calculation 9 3 15" xfId="25422" xr:uid="{00000000-0005-0000-0000-0000620F0000}"/>
    <cellStyle name="Calculation 9 3 2" xfId="2206" xr:uid="{00000000-0005-0000-0000-0000630F0000}"/>
    <cellStyle name="Calculation 9 3 2 2" xfId="13355" xr:uid="{00000000-0005-0000-0000-0000640F0000}"/>
    <cellStyle name="Calculation 9 3 2 3" xfId="21750" xr:uid="{00000000-0005-0000-0000-0000650F0000}"/>
    <cellStyle name="Calculation 9 3 2 4" xfId="23909" xr:uid="{00000000-0005-0000-0000-0000660F0000}"/>
    <cellStyle name="Calculation 9 3 2 5" xfId="27695" xr:uid="{00000000-0005-0000-0000-0000670F0000}"/>
    <cellStyle name="Calculation 9 3 2 6" xfId="34317" xr:uid="{00000000-0005-0000-0000-0000680F0000}"/>
    <cellStyle name="Calculation 9 3 3" xfId="1537" xr:uid="{00000000-0005-0000-0000-0000690F0000}"/>
    <cellStyle name="Calculation 9 3 3 2" xfId="9444" xr:uid="{00000000-0005-0000-0000-00006A0F0000}"/>
    <cellStyle name="Calculation 9 3 3 3" xfId="21092" xr:uid="{00000000-0005-0000-0000-00006B0F0000}"/>
    <cellStyle name="Calculation 9 3 3 4" xfId="26723" xr:uid="{00000000-0005-0000-0000-00006C0F0000}"/>
    <cellStyle name="Calculation 9 3 3 5" xfId="21077" xr:uid="{00000000-0005-0000-0000-00006D0F0000}"/>
    <cellStyle name="Calculation 9 3 3 6" xfId="28145" xr:uid="{00000000-0005-0000-0000-00006E0F0000}"/>
    <cellStyle name="Calculation 9 3 4" xfId="2596" xr:uid="{00000000-0005-0000-0000-00006F0F0000}"/>
    <cellStyle name="Calculation 9 3 4 2" xfId="12351" xr:uid="{00000000-0005-0000-0000-0000700F0000}"/>
    <cellStyle name="Calculation 9 3 4 3" xfId="22134" xr:uid="{00000000-0005-0000-0000-0000710F0000}"/>
    <cellStyle name="Calculation 9 3 4 4" xfId="10085" xr:uid="{00000000-0005-0000-0000-0000720F0000}"/>
    <cellStyle name="Calculation 9 3 4 5" xfId="19800" xr:uid="{00000000-0005-0000-0000-0000730F0000}"/>
    <cellStyle name="Calculation 9 3 4 6" xfId="18727" xr:uid="{00000000-0005-0000-0000-0000740F0000}"/>
    <cellStyle name="Calculation 9 3 5" xfId="2487" xr:uid="{00000000-0005-0000-0000-0000750F0000}"/>
    <cellStyle name="Calculation 9 3 5 2" xfId="10142" xr:uid="{00000000-0005-0000-0000-0000760F0000}"/>
    <cellStyle name="Calculation 9 3 5 3" xfId="22028" xr:uid="{00000000-0005-0000-0000-0000770F0000}"/>
    <cellStyle name="Calculation 9 3 5 4" xfId="19335" xr:uid="{00000000-0005-0000-0000-0000780F0000}"/>
    <cellStyle name="Calculation 9 3 5 5" xfId="24568" xr:uid="{00000000-0005-0000-0000-0000790F0000}"/>
    <cellStyle name="Calculation 9 3 5 6" xfId="31626" xr:uid="{00000000-0005-0000-0000-00007A0F0000}"/>
    <cellStyle name="Calculation 9 3 6" xfId="2613" xr:uid="{00000000-0005-0000-0000-00007B0F0000}"/>
    <cellStyle name="Calculation 9 3 6 2" xfId="8702" xr:uid="{00000000-0005-0000-0000-00007C0F0000}"/>
    <cellStyle name="Calculation 9 3 6 3" xfId="22151" xr:uid="{00000000-0005-0000-0000-00007D0F0000}"/>
    <cellStyle name="Calculation 9 3 6 4" xfId="15646" xr:uid="{00000000-0005-0000-0000-00007E0F0000}"/>
    <cellStyle name="Calculation 9 3 6 5" xfId="18861" xr:uid="{00000000-0005-0000-0000-00007F0F0000}"/>
    <cellStyle name="Calculation 9 3 6 6" xfId="26473" xr:uid="{00000000-0005-0000-0000-0000800F0000}"/>
    <cellStyle name="Calculation 9 3 7" xfId="2971" xr:uid="{00000000-0005-0000-0000-0000810F0000}"/>
    <cellStyle name="Calculation 9 3 7 2" xfId="13572" xr:uid="{00000000-0005-0000-0000-0000820F0000}"/>
    <cellStyle name="Calculation 9 3 7 3" xfId="22506" xr:uid="{00000000-0005-0000-0000-0000830F0000}"/>
    <cellStyle name="Calculation 9 3 7 4" xfId="27718" xr:uid="{00000000-0005-0000-0000-0000840F0000}"/>
    <cellStyle name="Calculation 9 3 7 5" xfId="32709" xr:uid="{00000000-0005-0000-0000-0000850F0000}"/>
    <cellStyle name="Calculation 9 3 7 6" xfId="37372" xr:uid="{00000000-0005-0000-0000-0000860F0000}"/>
    <cellStyle name="Calculation 9 3 8" xfId="3310" xr:uid="{00000000-0005-0000-0000-0000870F0000}"/>
    <cellStyle name="Calculation 9 3 8 2" xfId="16118" xr:uid="{00000000-0005-0000-0000-0000880F0000}"/>
    <cellStyle name="Calculation 9 3 8 3" xfId="22839" xr:uid="{00000000-0005-0000-0000-0000890F0000}"/>
    <cellStyle name="Calculation 9 3 8 4" xfId="28044" xr:uid="{00000000-0005-0000-0000-00008A0F0000}"/>
    <cellStyle name="Calculation 9 3 8 5" xfId="33015" xr:uid="{00000000-0005-0000-0000-00008B0F0000}"/>
    <cellStyle name="Calculation 9 3 8 6" xfId="37625" xr:uid="{00000000-0005-0000-0000-00008C0F0000}"/>
    <cellStyle name="Calculation 9 3 9" xfId="4413" xr:uid="{00000000-0005-0000-0000-00008D0F0000}"/>
    <cellStyle name="Calculation 9 3 9 2" xfId="17221" xr:uid="{00000000-0005-0000-0000-00008E0F0000}"/>
    <cellStyle name="Calculation 9 3 9 3" xfId="23930" xr:uid="{00000000-0005-0000-0000-00008F0F0000}"/>
    <cellStyle name="Calculation 9 3 9 4" xfId="29107" xr:uid="{00000000-0005-0000-0000-0000900F0000}"/>
    <cellStyle name="Calculation 9 3 9 5" xfId="34037" xr:uid="{00000000-0005-0000-0000-0000910F0000}"/>
    <cellStyle name="Calculation 9 3 9 6" xfId="38480" xr:uid="{00000000-0005-0000-0000-0000920F0000}"/>
    <cellStyle name="Calculation 9 30" xfId="41369" xr:uid="{00000000-0005-0000-0000-0000930F0000}"/>
    <cellStyle name="Calculation 9 31" xfId="41630" xr:uid="{00000000-0005-0000-0000-0000940F0000}"/>
    <cellStyle name="Calculation 9 32" xfId="41329" xr:uid="{00000000-0005-0000-0000-0000950F0000}"/>
    <cellStyle name="Calculation 9 33" xfId="41552" xr:uid="{00000000-0005-0000-0000-0000960F0000}"/>
    <cellStyle name="Calculation 9 4" xfId="1246" xr:uid="{00000000-0005-0000-0000-0000970F0000}"/>
    <cellStyle name="Calculation 9 4 10" xfId="4987" xr:uid="{00000000-0005-0000-0000-0000980F0000}"/>
    <cellStyle name="Calculation 9 4 10 2" xfId="17795" xr:uid="{00000000-0005-0000-0000-0000990F0000}"/>
    <cellStyle name="Calculation 9 4 10 3" xfId="24493" xr:uid="{00000000-0005-0000-0000-00009A0F0000}"/>
    <cellStyle name="Calculation 9 4 10 4" xfId="29650" xr:uid="{00000000-0005-0000-0000-00009B0F0000}"/>
    <cellStyle name="Calculation 9 4 10 5" xfId="34535" xr:uid="{00000000-0005-0000-0000-00009C0F0000}"/>
    <cellStyle name="Calculation 9 4 10 6" xfId="38874" xr:uid="{00000000-0005-0000-0000-00009D0F0000}"/>
    <cellStyle name="Calculation 9 4 11" xfId="10195" xr:uid="{00000000-0005-0000-0000-00009E0F0000}"/>
    <cellStyle name="Calculation 9 4 12" xfId="10781" xr:uid="{00000000-0005-0000-0000-00009F0F0000}"/>
    <cellStyle name="Calculation 9 4 13" xfId="27002" xr:uid="{00000000-0005-0000-0000-0000A00F0000}"/>
    <cellStyle name="Calculation 9 4 14" xfId="29119" xr:uid="{00000000-0005-0000-0000-0000A10F0000}"/>
    <cellStyle name="Calculation 9 4 15" xfId="28552" xr:uid="{00000000-0005-0000-0000-0000A20F0000}"/>
    <cellStyle name="Calculation 9 4 2" xfId="2438" xr:uid="{00000000-0005-0000-0000-0000A30F0000}"/>
    <cellStyle name="Calculation 9 4 2 2" xfId="9514" xr:uid="{00000000-0005-0000-0000-0000A40F0000}"/>
    <cellStyle name="Calculation 9 4 2 3" xfId="21979" xr:uid="{00000000-0005-0000-0000-0000A50F0000}"/>
    <cellStyle name="Calculation 9 4 2 4" xfId="21560" xr:uid="{00000000-0005-0000-0000-0000A60F0000}"/>
    <cellStyle name="Calculation 9 4 2 5" xfId="14611" xr:uid="{00000000-0005-0000-0000-0000A70F0000}"/>
    <cellStyle name="Calculation 9 4 2 6" xfId="31607" xr:uid="{00000000-0005-0000-0000-0000A80F0000}"/>
    <cellStyle name="Calculation 9 4 3" xfId="2803" xr:uid="{00000000-0005-0000-0000-0000A90F0000}"/>
    <cellStyle name="Calculation 9 4 3 2" xfId="11075" xr:uid="{00000000-0005-0000-0000-0000AA0F0000}"/>
    <cellStyle name="Calculation 9 4 3 3" xfId="22340" xr:uid="{00000000-0005-0000-0000-0000AB0F0000}"/>
    <cellStyle name="Calculation 9 4 3 4" xfId="27559" xr:uid="{00000000-0005-0000-0000-0000AC0F0000}"/>
    <cellStyle name="Calculation 9 4 3 5" xfId="32558" xr:uid="{00000000-0005-0000-0000-0000AD0F0000}"/>
    <cellStyle name="Calculation 9 4 3 6" xfId="37244" xr:uid="{00000000-0005-0000-0000-0000AE0F0000}"/>
    <cellStyle name="Calculation 9 4 4" xfId="3154" xr:uid="{00000000-0005-0000-0000-0000AF0F0000}"/>
    <cellStyle name="Calculation 9 4 4 2" xfId="13347" xr:uid="{00000000-0005-0000-0000-0000B00F0000}"/>
    <cellStyle name="Calculation 9 4 4 3" xfId="22684" xr:uid="{00000000-0005-0000-0000-0000B10F0000}"/>
    <cellStyle name="Calculation 9 4 4 4" xfId="27896" xr:uid="{00000000-0005-0000-0000-0000B20F0000}"/>
    <cellStyle name="Calculation 9 4 4 5" xfId="32876" xr:uid="{00000000-0005-0000-0000-0000B30F0000}"/>
    <cellStyle name="Calculation 9 4 4 6" xfId="37506" xr:uid="{00000000-0005-0000-0000-0000B40F0000}"/>
    <cellStyle name="Calculation 9 4 5" xfId="3487" xr:uid="{00000000-0005-0000-0000-0000B50F0000}"/>
    <cellStyle name="Calculation 9 4 5 2" xfId="16295" xr:uid="{00000000-0005-0000-0000-0000B60F0000}"/>
    <cellStyle name="Calculation 9 4 5 3" xfId="23012" xr:uid="{00000000-0005-0000-0000-0000B70F0000}"/>
    <cellStyle name="Calculation 9 4 5 4" xfId="28214" xr:uid="{00000000-0005-0000-0000-0000B80F0000}"/>
    <cellStyle name="Calculation 9 4 5 5" xfId="33180" xr:uid="{00000000-0005-0000-0000-0000B90F0000}"/>
    <cellStyle name="Calculation 9 4 5 6" xfId="37759" xr:uid="{00000000-0005-0000-0000-0000BA0F0000}"/>
    <cellStyle name="Calculation 9 4 6" xfId="3795" xr:uid="{00000000-0005-0000-0000-0000BB0F0000}"/>
    <cellStyle name="Calculation 9 4 6 2" xfId="16603" xr:uid="{00000000-0005-0000-0000-0000BC0F0000}"/>
    <cellStyle name="Calculation 9 4 6 3" xfId="23317" xr:uid="{00000000-0005-0000-0000-0000BD0F0000}"/>
    <cellStyle name="Calculation 9 4 6 4" xfId="28510" xr:uid="{00000000-0005-0000-0000-0000BE0F0000}"/>
    <cellStyle name="Calculation 9 4 6 5" xfId="33464" xr:uid="{00000000-0005-0000-0000-0000BF0F0000}"/>
    <cellStyle name="Calculation 9 4 6 6" xfId="37999" xr:uid="{00000000-0005-0000-0000-0000C00F0000}"/>
    <cellStyle name="Calculation 9 4 7" xfId="4079" xr:uid="{00000000-0005-0000-0000-0000C10F0000}"/>
    <cellStyle name="Calculation 9 4 7 2" xfId="16887" xr:uid="{00000000-0005-0000-0000-0000C20F0000}"/>
    <cellStyle name="Calculation 9 4 7 3" xfId="23600" xr:uid="{00000000-0005-0000-0000-0000C30F0000}"/>
    <cellStyle name="Calculation 9 4 7 4" xfId="28785" xr:uid="{00000000-0005-0000-0000-0000C40F0000}"/>
    <cellStyle name="Calculation 9 4 7 5" xfId="33724" xr:uid="{00000000-0005-0000-0000-0000C50F0000}"/>
    <cellStyle name="Calculation 9 4 7 6" xfId="38223" xr:uid="{00000000-0005-0000-0000-0000C60F0000}"/>
    <cellStyle name="Calculation 9 4 8" xfId="4329" xr:uid="{00000000-0005-0000-0000-0000C70F0000}"/>
    <cellStyle name="Calculation 9 4 8 2" xfId="17137" xr:uid="{00000000-0005-0000-0000-0000C80F0000}"/>
    <cellStyle name="Calculation 9 4 8 3" xfId="23846" xr:uid="{00000000-0005-0000-0000-0000C90F0000}"/>
    <cellStyle name="Calculation 9 4 8 4" xfId="29029" xr:uid="{00000000-0005-0000-0000-0000CA0F0000}"/>
    <cellStyle name="Calculation 9 4 8 5" xfId="33962" xr:uid="{00000000-0005-0000-0000-0000CB0F0000}"/>
    <cellStyle name="Calculation 9 4 8 6" xfId="38422" xr:uid="{00000000-0005-0000-0000-0000CC0F0000}"/>
    <cellStyle name="Calculation 9 4 9" xfId="4562" xr:uid="{00000000-0005-0000-0000-0000CD0F0000}"/>
    <cellStyle name="Calculation 9 4 9 2" xfId="17370" xr:uid="{00000000-0005-0000-0000-0000CE0F0000}"/>
    <cellStyle name="Calculation 9 4 9 3" xfId="24077" xr:uid="{00000000-0005-0000-0000-0000CF0F0000}"/>
    <cellStyle name="Calculation 9 4 9 4" xfId="29250" xr:uid="{00000000-0005-0000-0000-0000D00F0000}"/>
    <cellStyle name="Calculation 9 4 9 5" xfId="34162" xr:uid="{00000000-0005-0000-0000-0000D10F0000}"/>
    <cellStyle name="Calculation 9 4 9 6" xfId="38578" xr:uid="{00000000-0005-0000-0000-0000D20F0000}"/>
    <cellStyle name="Calculation 9 5" xfId="980" xr:uid="{00000000-0005-0000-0000-0000D30F0000}"/>
    <cellStyle name="Calculation 9 5 10" xfId="4828" xr:uid="{00000000-0005-0000-0000-0000D40F0000}"/>
    <cellStyle name="Calculation 9 5 10 2" xfId="17636" xr:uid="{00000000-0005-0000-0000-0000D50F0000}"/>
    <cellStyle name="Calculation 9 5 10 3" xfId="24339" xr:uid="{00000000-0005-0000-0000-0000D60F0000}"/>
    <cellStyle name="Calculation 9 5 10 4" xfId="29498" xr:uid="{00000000-0005-0000-0000-0000D70F0000}"/>
    <cellStyle name="Calculation 9 5 10 5" xfId="34399" xr:uid="{00000000-0005-0000-0000-0000D80F0000}"/>
    <cellStyle name="Calculation 9 5 10 6" xfId="38774" xr:uid="{00000000-0005-0000-0000-0000D90F0000}"/>
    <cellStyle name="Calculation 9 5 11" xfId="8930" xr:uid="{00000000-0005-0000-0000-0000DA0F0000}"/>
    <cellStyle name="Calculation 9 5 12" xfId="18604" xr:uid="{00000000-0005-0000-0000-0000DB0F0000}"/>
    <cellStyle name="Calculation 9 5 13" xfId="26521" xr:uid="{00000000-0005-0000-0000-0000DC0F0000}"/>
    <cellStyle name="Calculation 9 5 14" xfId="30570" xr:uid="{00000000-0005-0000-0000-0000DD0F0000}"/>
    <cellStyle name="Calculation 9 5 15" xfId="34791" xr:uid="{00000000-0005-0000-0000-0000DE0F0000}"/>
    <cellStyle name="Calculation 9 5 2" xfId="2193" xr:uid="{00000000-0005-0000-0000-0000DF0F0000}"/>
    <cellStyle name="Calculation 9 5 2 2" xfId="9102" xr:uid="{00000000-0005-0000-0000-0000E00F0000}"/>
    <cellStyle name="Calculation 9 5 2 3" xfId="21737" xr:uid="{00000000-0005-0000-0000-0000E10F0000}"/>
    <cellStyle name="Calculation 9 5 2 4" xfId="23431" xr:uid="{00000000-0005-0000-0000-0000E20F0000}"/>
    <cellStyle name="Calculation 9 5 2 5" xfId="29136" xr:uid="{00000000-0005-0000-0000-0000E30F0000}"/>
    <cellStyle name="Calculation 9 5 2 6" xfId="25372" xr:uid="{00000000-0005-0000-0000-0000E40F0000}"/>
    <cellStyle name="Calculation 9 5 3" xfId="1549" xr:uid="{00000000-0005-0000-0000-0000E50F0000}"/>
    <cellStyle name="Calculation 9 5 3 2" xfId="9091" xr:uid="{00000000-0005-0000-0000-0000E60F0000}"/>
    <cellStyle name="Calculation 9 5 3 3" xfId="21104" xr:uid="{00000000-0005-0000-0000-0000E70F0000}"/>
    <cellStyle name="Calculation 9 5 3 4" xfId="20935" xr:uid="{00000000-0005-0000-0000-0000E80F0000}"/>
    <cellStyle name="Calculation 9 5 3 5" xfId="29509" xr:uid="{00000000-0005-0000-0000-0000E90F0000}"/>
    <cellStyle name="Calculation 9 5 3 6" xfId="28894" xr:uid="{00000000-0005-0000-0000-0000EA0F0000}"/>
    <cellStyle name="Calculation 9 5 4" xfId="2423" xr:uid="{00000000-0005-0000-0000-0000EB0F0000}"/>
    <cellStyle name="Calculation 9 5 4 2" xfId="10259" xr:uid="{00000000-0005-0000-0000-0000EC0F0000}"/>
    <cellStyle name="Calculation 9 5 4 3" xfId="21964" xr:uid="{00000000-0005-0000-0000-0000ED0F0000}"/>
    <cellStyle name="Calculation 9 5 4 4" xfId="23735" xr:uid="{00000000-0005-0000-0000-0000EE0F0000}"/>
    <cellStyle name="Calculation 9 5 4 5" xfId="28978" xr:uid="{00000000-0005-0000-0000-0000EF0F0000}"/>
    <cellStyle name="Calculation 9 5 4 6" xfId="25534" xr:uid="{00000000-0005-0000-0000-0000F00F0000}"/>
    <cellStyle name="Calculation 9 5 5" xfId="1968" xr:uid="{00000000-0005-0000-0000-0000F10F0000}"/>
    <cellStyle name="Calculation 9 5 5 2" xfId="10865" xr:uid="{00000000-0005-0000-0000-0000F20F0000}"/>
    <cellStyle name="Calculation 9 5 5 3" xfId="21513" xr:uid="{00000000-0005-0000-0000-0000F30F0000}"/>
    <cellStyle name="Calculation 9 5 5 4" xfId="26848" xr:uid="{00000000-0005-0000-0000-0000F40F0000}"/>
    <cellStyle name="Calculation 9 5 5 5" xfId="29005" xr:uid="{00000000-0005-0000-0000-0000F50F0000}"/>
    <cellStyle name="Calculation 9 5 5 6" xfId="36742" xr:uid="{00000000-0005-0000-0000-0000F60F0000}"/>
    <cellStyle name="Calculation 9 5 6" xfId="2494" xr:uid="{00000000-0005-0000-0000-0000F70F0000}"/>
    <cellStyle name="Calculation 9 5 6 2" xfId="10244" xr:uid="{00000000-0005-0000-0000-0000F80F0000}"/>
    <cellStyle name="Calculation 9 5 6 3" xfId="22035" xr:uid="{00000000-0005-0000-0000-0000F90F0000}"/>
    <cellStyle name="Calculation 9 5 6 4" xfId="18722" xr:uid="{00000000-0005-0000-0000-0000FA0F0000}"/>
    <cellStyle name="Calculation 9 5 6 5" xfId="190" xr:uid="{00000000-0005-0000-0000-0000FB0F0000}"/>
    <cellStyle name="Calculation 9 5 6 6" xfId="32238" xr:uid="{00000000-0005-0000-0000-0000FC0F0000}"/>
    <cellStyle name="Calculation 9 5 7" xfId="2723" xr:uid="{00000000-0005-0000-0000-0000FD0F0000}"/>
    <cellStyle name="Calculation 9 5 7 2" xfId="9540" xr:uid="{00000000-0005-0000-0000-0000FE0F0000}"/>
    <cellStyle name="Calculation 9 5 7 3" xfId="22260" xr:uid="{00000000-0005-0000-0000-0000FF0F0000}"/>
    <cellStyle name="Calculation 9 5 7 4" xfId="8451" xr:uid="{00000000-0005-0000-0000-000000100000}"/>
    <cellStyle name="Calculation 9 5 7 5" xfId="26509" xr:uid="{00000000-0005-0000-0000-000001100000}"/>
    <cellStyle name="Calculation 9 5 7 6" xfId="37185" xr:uid="{00000000-0005-0000-0000-000002100000}"/>
    <cellStyle name="Calculation 9 5 8" xfId="3075" xr:uid="{00000000-0005-0000-0000-000003100000}"/>
    <cellStyle name="Calculation 9 5 8 2" xfId="8618" xr:uid="{00000000-0005-0000-0000-000004100000}"/>
    <cellStyle name="Calculation 9 5 8 3" xfId="22608" xr:uid="{00000000-0005-0000-0000-000005100000}"/>
    <cellStyle name="Calculation 9 5 8 4" xfId="27819" xr:uid="{00000000-0005-0000-0000-000006100000}"/>
    <cellStyle name="Calculation 9 5 8 5" xfId="32804" xr:uid="{00000000-0005-0000-0000-000007100000}"/>
    <cellStyle name="Calculation 9 5 8 6" xfId="37450" xr:uid="{00000000-0005-0000-0000-000008100000}"/>
    <cellStyle name="Calculation 9 5 9" xfId="4403" xr:uid="{00000000-0005-0000-0000-000009100000}"/>
    <cellStyle name="Calculation 9 5 9 2" xfId="17211" xr:uid="{00000000-0005-0000-0000-00000A100000}"/>
    <cellStyle name="Calculation 9 5 9 3" xfId="23920" xr:uid="{00000000-0005-0000-0000-00000B100000}"/>
    <cellStyle name="Calculation 9 5 9 4" xfId="29098" xr:uid="{00000000-0005-0000-0000-00000C100000}"/>
    <cellStyle name="Calculation 9 5 9 5" xfId="34030" xr:uid="{00000000-0005-0000-0000-00000D100000}"/>
    <cellStyle name="Calculation 9 5 9 6" xfId="38478" xr:uid="{00000000-0005-0000-0000-00000E100000}"/>
    <cellStyle name="Calculation 9 6" xfId="1156" xr:uid="{00000000-0005-0000-0000-00000F100000}"/>
    <cellStyle name="Calculation 9 6 2" xfId="10329" xr:uid="{00000000-0005-0000-0000-000010100000}"/>
    <cellStyle name="Calculation 9 6 3" xfId="11451" xr:uid="{00000000-0005-0000-0000-000011100000}"/>
    <cellStyle name="Calculation 9 6 4" xfId="24054" xr:uid="{00000000-0005-0000-0000-000012100000}"/>
    <cellStyle name="Calculation 9 6 5" xfId="27855" xr:uid="{00000000-0005-0000-0000-000013100000}"/>
    <cellStyle name="Calculation 9 6 6" xfId="34409" xr:uid="{00000000-0005-0000-0000-000014100000}"/>
    <cellStyle name="Calculation 9 7" xfId="818" xr:uid="{00000000-0005-0000-0000-000015100000}"/>
    <cellStyle name="Calculation 9 7 2" xfId="8900" xr:uid="{00000000-0005-0000-0000-000016100000}"/>
    <cellStyle name="Calculation 9 7 3" xfId="8818" xr:uid="{00000000-0005-0000-0000-000017100000}"/>
    <cellStyle name="Calculation 9 7 4" xfId="18838" xr:uid="{00000000-0005-0000-0000-000018100000}"/>
    <cellStyle name="Calculation 9 7 5" xfId="24902" xr:uid="{00000000-0005-0000-0000-000019100000}"/>
    <cellStyle name="Calculation 9 7 6" xfId="31001" xr:uid="{00000000-0005-0000-0000-00001A100000}"/>
    <cellStyle name="Calculation 9 8" xfId="1298" xr:uid="{00000000-0005-0000-0000-00001B100000}"/>
    <cellStyle name="Calculation 9 8 2" xfId="13254" xr:uid="{00000000-0005-0000-0000-00001C100000}"/>
    <cellStyle name="Calculation 9 8 3" xfId="14208" xr:uid="{00000000-0005-0000-0000-00001D100000}"/>
    <cellStyle name="Calculation 9 8 4" xfId="21105" xr:uid="{00000000-0005-0000-0000-00001E100000}"/>
    <cellStyle name="Calculation 9 8 5" xfId="21970" xr:uid="{00000000-0005-0000-0000-00001F100000}"/>
    <cellStyle name="Calculation 9 8 6" xfId="19461" xr:uid="{00000000-0005-0000-0000-000020100000}"/>
    <cellStyle name="Calculation 9 9" xfId="1758" xr:uid="{00000000-0005-0000-0000-000021100000}"/>
    <cellStyle name="Calculation 9 9 2" xfId="10066" xr:uid="{00000000-0005-0000-0000-000022100000}"/>
    <cellStyle name="Calculation 9 9 3" xfId="21309" xr:uid="{00000000-0005-0000-0000-000023100000}"/>
    <cellStyle name="Calculation 9 9 4" xfId="18625" xr:uid="{00000000-0005-0000-0000-000024100000}"/>
    <cellStyle name="Calculation 9 9 5" xfId="22554" xr:uid="{00000000-0005-0000-0000-000025100000}"/>
    <cellStyle name="Calculation 9 9 6" xfId="33265" xr:uid="{00000000-0005-0000-0000-000026100000}"/>
    <cellStyle name="Check Cell 10" xfId="513" xr:uid="{00000000-0005-0000-0000-000027100000}"/>
    <cellStyle name="Check Cell 10 10" xfId="1824" xr:uid="{00000000-0005-0000-0000-000028100000}"/>
    <cellStyle name="Check Cell 10 10 2" xfId="10693" xr:uid="{00000000-0005-0000-0000-000029100000}"/>
    <cellStyle name="Check Cell 10 11" xfId="1512" xr:uid="{00000000-0005-0000-0000-00002A100000}"/>
    <cellStyle name="Check Cell 10 11 2" xfId="15396" xr:uid="{00000000-0005-0000-0000-00002B100000}"/>
    <cellStyle name="Check Cell 10 12" xfId="1808" xr:uid="{00000000-0005-0000-0000-00002C100000}"/>
    <cellStyle name="Check Cell 10 12 2" xfId="10095" xr:uid="{00000000-0005-0000-0000-00002D100000}"/>
    <cellStyle name="Check Cell 10 13" xfId="1488" xr:uid="{00000000-0005-0000-0000-00002E100000}"/>
    <cellStyle name="Check Cell 10 13 2" xfId="9023" xr:uid="{00000000-0005-0000-0000-00002F100000}"/>
    <cellStyle name="Check Cell 10 14" xfId="1444" xr:uid="{00000000-0005-0000-0000-000030100000}"/>
    <cellStyle name="Check Cell 10 14 2" xfId="9406" xr:uid="{00000000-0005-0000-0000-000031100000}"/>
    <cellStyle name="Check Cell 10 15" xfId="2015" xr:uid="{00000000-0005-0000-0000-000032100000}"/>
    <cellStyle name="Check Cell 10 15 2" xfId="9051" xr:uid="{00000000-0005-0000-0000-000033100000}"/>
    <cellStyle name="Check Cell 10 16" xfId="1788" xr:uid="{00000000-0005-0000-0000-000034100000}"/>
    <cellStyle name="Check Cell 10 16 2" xfId="11195" xr:uid="{00000000-0005-0000-0000-000035100000}"/>
    <cellStyle name="Check Cell 10 17" xfId="4673" xr:uid="{00000000-0005-0000-0000-000036100000}"/>
    <cellStyle name="Check Cell 10 17 2" xfId="17481" xr:uid="{00000000-0005-0000-0000-000037100000}"/>
    <cellStyle name="Check Cell 10 18" xfId="7337" xr:uid="{00000000-0005-0000-0000-000038100000}"/>
    <cellStyle name="Check Cell 10 18 2" xfId="20101" xr:uid="{00000000-0005-0000-0000-000039100000}"/>
    <cellStyle name="Check Cell 10 19" xfId="7209" xr:uid="{00000000-0005-0000-0000-00003A100000}"/>
    <cellStyle name="Check Cell 10 19 2" xfId="19974" xr:uid="{00000000-0005-0000-0000-00003B100000}"/>
    <cellStyle name="Check Cell 10 2" xfId="1072" xr:uid="{00000000-0005-0000-0000-00003C100000}"/>
    <cellStyle name="Check Cell 10 2 10" xfId="4889" xr:uid="{00000000-0005-0000-0000-00003D100000}"/>
    <cellStyle name="Check Cell 10 2 10 2" xfId="17697" xr:uid="{00000000-0005-0000-0000-00003E100000}"/>
    <cellStyle name="Check Cell 10 2 11" xfId="7472" xr:uid="{00000000-0005-0000-0000-00003F100000}"/>
    <cellStyle name="Check Cell 10 2 11 2" xfId="20236" xr:uid="{00000000-0005-0000-0000-000040100000}"/>
    <cellStyle name="Check Cell 10 2 12" xfId="7615" xr:uid="{00000000-0005-0000-0000-000041100000}"/>
    <cellStyle name="Check Cell 10 2 12 2" xfId="20379" xr:uid="{00000000-0005-0000-0000-000042100000}"/>
    <cellStyle name="Check Cell 10 2 13" xfId="10983" xr:uid="{00000000-0005-0000-0000-000043100000}"/>
    <cellStyle name="Check Cell 10 2 14" xfId="10705" xr:uid="{00000000-0005-0000-0000-000044100000}"/>
    <cellStyle name="Check Cell 10 2 15" xfId="10393" xr:uid="{00000000-0005-0000-0000-000045100000}"/>
    <cellStyle name="Check Cell 10 2 2" xfId="2280" xr:uid="{00000000-0005-0000-0000-000046100000}"/>
    <cellStyle name="Check Cell 10 2 2 2" xfId="8458" xr:uid="{00000000-0005-0000-0000-000047100000}"/>
    <cellStyle name="Check Cell 10 2 3" xfId="2647" xr:uid="{00000000-0005-0000-0000-000048100000}"/>
    <cellStyle name="Check Cell 10 2 3 2" xfId="8470" xr:uid="{00000000-0005-0000-0000-000049100000}"/>
    <cellStyle name="Check Cell 10 2 4" xfId="3004" xr:uid="{00000000-0005-0000-0000-00004A100000}"/>
    <cellStyle name="Check Cell 10 2 4 2" xfId="11424" xr:uid="{00000000-0005-0000-0000-00004B100000}"/>
    <cellStyle name="Check Cell 10 2 5" xfId="3343" xr:uid="{00000000-0005-0000-0000-00004C100000}"/>
    <cellStyle name="Check Cell 10 2 5 2" xfId="16151" xr:uid="{00000000-0005-0000-0000-00004D100000}"/>
    <cellStyle name="Check Cell 10 2 6" xfId="3659" xr:uid="{00000000-0005-0000-0000-00004E100000}"/>
    <cellStyle name="Check Cell 10 2 6 2" xfId="16467" xr:uid="{00000000-0005-0000-0000-00004F100000}"/>
    <cellStyle name="Check Cell 10 2 7" xfId="3958" xr:uid="{00000000-0005-0000-0000-000050100000}"/>
    <cellStyle name="Check Cell 10 2 7 2" xfId="16766" xr:uid="{00000000-0005-0000-0000-000051100000}"/>
    <cellStyle name="Check Cell 10 2 8" xfId="4214" xr:uid="{00000000-0005-0000-0000-000052100000}"/>
    <cellStyle name="Check Cell 10 2 8 2" xfId="17022" xr:uid="{00000000-0005-0000-0000-000053100000}"/>
    <cellStyle name="Check Cell 10 2 9" xfId="4464" xr:uid="{00000000-0005-0000-0000-000054100000}"/>
    <cellStyle name="Check Cell 10 2 9 2" xfId="17272" xr:uid="{00000000-0005-0000-0000-000055100000}"/>
    <cellStyle name="Check Cell 10 20" xfId="14917" xr:uid="{00000000-0005-0000-0000-000056100000}"/>
    <cellStyle name="Check Cell 10 21" xfId="9454" xr:uid="{00000000-0005-0000-0000-000057100000}"/>
    <cellStyle name="Check Cell 10 22" xfId="15087" xr:uid="{00000000-0005-0000-0000-000058100000}"/>
    <cellStyle name="Check Cell 10 23" xfId="41490" xr:uid="{00000000-0005-0000-0000-000059100000}"/>
    <cellStyle name="Check Cell 10 24" xfId="41517" xr:uid="{00000000-0005-0000-0000-00005A100000}"/>
    <cellStyle name="Check Cell 10 25" xfId="41407" xr:uid="{00000000-0005-0000-0000-00005B100000}"/>
    <cellStyle name="Check Cell 10 26" xfId="41568" xr:uid="{00000000-0005-0000-0000-00005C100000}"/>
    <cellStyle name="Check Cell 10 27" xfId="41371" xr:uid="{00000000-0005-0000-0000-00005D100000}"/>
    <cellStyle name="Check Cell 10 28" xfId="41628" xr:uid="{00000000-0005-0000-0000-00005E100000}"/>
    <cellStyle name="Check Cell 10 29" xfId="41331" xr:uid="{00000000-0005-0000-0000-00005F100000}"/>
    <cellStyle name="Check Cell 10 3" xfId="1158" xr:uid="{00000000-0005-0000-0000-000060100000}"/>
    <cellStyle name="Check Cell 10 3 10" xfId="4939" xr:uid="{00000000-0005-0000-0000-000061100000}"/>
    <cellStyle name="Check Cell 10 3 10 2" xfId="17747" xr:uid="{00000000-0005-0000-0000-000062100000}"/>
    <cellStyle name="Check Cell 10 3 11" xfId="10390" xr:uid="{00000000-0005-0000-0000-000063100000}"/>
    <cellStyle name="Check Cell 10 3 2" xfId="2358" xr:uid="{00000000-0005-0000-0000-000064100000}"/>
    <cellStyle name="Check Cell 10 3 2 2" xfId="15240" xr:uid="{00000000-0005-0000-0000-000065100000}"/>
    <cellStyle name="Check Cell 10 3 3" xfId="2728" xr:uid="{00000000-0005-0000-0000-000066100000}"/>
    <cellStyle name="Check Cell 10 3 3 2" xfId="9898" xr:uid="{00000000-0005-0000-0000-000067100000}"/>
    <cellStyle name="Check Cell 10 3 4" xfId="3080" xr:uid="{00000000-0005-0000-0000-000068100000}"/>
    <cellStyle name="Check Cell 10 3 4 2" xfId="111" xr:uid="{00000000-0005-0000-0000-000069100000}"/>
    <cellStyle name="Check Cell 10 3 5" xfId="3418" xr:uid="{00000000-0005-0000-0000-00006A100000}"/>
    <cellStyle name="Check Cell 10 3 5 2" xfId="16226" xr:uid="{00000000-0005-0000-0000-00006B100000}"/>
    <cellStyle name="Check Cell 10 3 6" xfId="3727" xr:uid="{00000000-0005-0000-0000-00006C100000}"/>
    <cellStyle name="Check Cell 10 3 6 2" xfId="16535" xr:uid="{00000000-0005-0000-0000-00006D100000}"/>
    <cellStyle name="Check Cell 10 3 7" xfId="4022" xr:uid="{00000000-0005-0000-0000-00006E100000}"/>
    <cellStyle name="Check Cell 10 3 7 2" xfId="16830" xr:uid="{00000000-0005-0000-0000-00006F100000}"/>
    <cellStyle name="Check Cell 10 3 8" xfId="4277" xr:uid="{00000000-0005-0000-0000-000070100000}"/>
    <cellStyle name="Check Cell 10 3 8 2" xfId="17085" xr:uid="{00000000-0005-0000-0000-000071100000}"/>
    <cellStyle name="Check Cell 10 3 9" xfId="4514" xr:uid="{00000000-0005-0000-0000-000072100000}"/>
    <cellStyle name="Check Cell 10 3 9 2" xfId="17322" xr:uid="{00000000-0005-0000-0000-000073100000}"/>
    <cellStyle name="Check Cell 10 30" xfId="41548" xr:uid="{00000000-0005-0000-0000-000074100000}"/>
    <cellStyle name="Check Cell 10 4" xfId="1034" xr:uid="{00000000-0005-0000-0000-000075100000}"/>
    <cellStyle name="Check Cell 10 4 2" xfId="9989" xr:uid="{00000000-0005-0000-0000-000076100000}"/>
    <cellStyle name="Check Cell 10 5" xfId="1154" xr:uid="{00000000-0005-0000-0000-000077100000}"/>
    <cellStyle name="Check Cell 10 5 2" xfId="13425" xr:uid="{00000000-0005-0000-0000-000078100000}"/>
    <cellStyle name="Check Cell 10 6" xfId="966" xr:uid="{00000000-0005-0000-0000-000079100000}"/>
    <cellStyle name="Check Cell 10 6 10" xfId="4817" xr:uid="{00000000-0005-0000-0000-00007A100000}"/>
    <cellStyle name="Check Cell 10 6 10 2" xfId="17625" xr:uid="{00000000-0005-0000-0000-00007B100000}"/>
    <cellStyle name="Check Cell 10 6 11" xfId="8799" xr:uid="{00000000-0005-0000-0000-00007C100000}"/>
    <cellStyle name="Check Cell 10 6 2" xfId="2180" xr:uid="{00000000-0005-0000-0000-00007D100000}"/>
    <cellStyle name="Check Cell 10 6 2 2" xfId="9804" xr:uid="{00000000-0005-0000-0000-00007E100000}"/>
    <cellStyle name="Check Cell 10 6 3" xfId="1561" xr:uid="{00000000-0005-0000-0000-00007F100000}"/>
    <cellStyle name="Check Cell 10 6 3 2" xfId="10626" xr:uid="{00000000-0005-0000-0000-000080100000}"/>
    <cellStyle name="Check Cell 10 6 4" xfId="1939" xr:uid="{00000000-0005-0000-0000-000081100000}"/>
    <cellStyle name="Check Cell 10 6 4 2" xfId="15371" xr:uid="{00000000-0005-0000-0000-000082100000}"/>
    <cellStyle name="Check Cell 10 6 5" xfId="2272" xr:uid="{00000000-0005-0000-0000-000083100000}"/>
    <cellStyle name="Check Cell 10 6 5 2" xfId="10242" xr:uid="{00000000-0005-0000-0000-000084100000}"/>
    <cellStyle name="Check Cell 10 6 6" xfId="2795" xr:uid="{00000000-0005-0000-0000-000085100000}"/>
    <cellStyle name="Check Cell 10 6 6 2" xfId="8810" xr:uid="{00000000-0005-0000-0000-000086100000}"/>
    <cellStyle name="Check Cell 10 6 7" xfId="3146" xr:uid="{00000000-0005-0000-0000-000087100000}"/>
    <cellStyle name="Check Cell 10 6 7 2" xfId="11809" xr:uid="{00000000-0005-0000-0000-000088100000}"/>
    <cellStyle name="Check Cell 10 6 8" xfId="3479" xr:uid="{00000000-0005-0000-0000-000089100000}"/>
    <cellStyle name="Check Cell 10 6 8 2" xfId="16287" xr:uid="{00000000-0005-0000-0000-00008A100000}"/>
    <cellStyle name="Check Cell 10 6 9" xfId="2806" xr:uid="{00000000-0005-0000-0000-00008B100000}"/>
    <cellStyle name="Check Cell 10 6 9 2" xfId="8444" xr:uid="{00000000-0005-0000-0000-00008C100000}"/>
    <cellStyle name="Check Cell 10 7" xfId="1162" xr:uid="{00000000-0005-0000-0000-00008D100000}"/>
    <cellStyle name="Check Cell 10 7 10" xfId="4941" xr:uid="{00000000-0005-0000-0000-00008E100000}"/>
    <cellStyle name="Check Cell 10 7 10 2" xfId="17749" xr:uid="{00000000-0005-0000-0000-00008F100000}"/>
    <cellStyle name="Check Cell 10 7 11" xfId="15308" xr:uid="{00000000-0005-0000-0000-000090100000}"/>
    <cellStyle name="Check Cell 10 7 2" xfId="2361" xr:uid="{00000000-0005-0000-0000-000091100000}"/>
    <cellStyle name="Check Cell 10 7 2 2" xfId="13412" xr:uid="{00000000-0005-0000-0000-000092100000}"/>
    <cellStyle name="Check Cell 10 7 3" xfId="2732" xr:uid="{00000000-0005-0000-0000-000093100000}"/>
    <cellStyle name="Check Cell 10 7 3 2" xfId="10754" xr:uid="{00000000-0005-0000-0000-000094100000}"/>
    <cellStyle name="Check Cell 10 7 4" xfId="3083" xr:uid="{00000000-0005-0000-0000-000095100000}"/>
    <cellStyle name="Check Cell 10 7 4 2" xfId="10971" xr:uid="{00000000-0005-0000-0000-000096100000}"/>
    <cellStyle name="Check Cell 10 7 5" xfId="3422" xr:uid="{00000000-0005-0000-0000-000097100000}"/>
    <cellStyle name="Check Cell 10 7 5 2" xfId="16230" xr:uid="{00000000-0005-0000-0000-000098100000}"/>
    <cellStyle name="Check Cell 10 7 6" xfId="3730" xr:uid="{00000000-0005-0000-0000-000099100000}"/>
    <cellStyle name="Check Cell 10 7 6 2" xfId="16538" xr:uid="{00000000-0005-0000-0000-00009A100000}"/>
    <cellStyle name="Check Cell 10 7 7" xfId="4025" xr:uid="{00000000-0005-0000-0000-00009B100000}"/>
    <cellStyle name="Check Cell 10 7 7 2" xfId="16833" xr:uid="{00000000-0005-0000-0000-00009C100000}"/>
    <cellStyle name="Check Cell 10 7 8" xfId="4279" xr:uid="{00000000-0005-0000-0000-00009D100000}"/>
    <cellStyle name="Check Cell 10 7 8 2" xfId="17087" xr:uid="{00000000-0005-0000-0000-00009E100000}"/>
    <cellStyle name="Check Cell 10 7 9" xfId="4516" xr:uid="{00000000-0005-0000-0000-00009F100000}"/>
    <cellStyle name="Check Cell 10 7 9 2" xfId="17324" xr:uid="{00000000-0005-0000-0000-0000A0100000}"/>
    <cellStyle name="Check Cell 10 8" xfId="960" xr:uid="{00000000-0005-0000-0000-0000A1100000}"/>
    <cellStyle name="Check Cell 10 8 10" xfId="4813" xr:uid="{00000000-0005-0000-0000-0000A2100000}"/>
    <cellStyle name="Check Cell 10 8 10 2" xfId="17621" xr:uid="{00000000-0005-0000-0000-0000A3100000}"/>
    <cellStyle name="Check Cell 10 8 11" xfId="15428" xr:uid="{00000000-0005-0000-0000-0000A4100000}"/>
    <cellStyle name="Check Cell 10 8 2" xfId="2174" xr:uid="{00000000-0005-0000-0000-0000A5100000}"/>
    <cellStyle name="Check Cell 10 8 2 2" xfId="15410" xr:uid="{00000000-0005-0000-0000-0000A6100000}"/>
    <cellStyle name="Check Cell 10 8 3" xfId="1567" xr:uid="{00000000-0005-0000-0000-0000A7100000}"/>
    <cellStyle name="Check Cell 10 8 3 2" xfId="10166" xr:uid="{00000000-0005-0000-0000-0000A8100000}"/>
    <cellStyle name="Check Cell 10 8 4" xfId="1934" xr:uid="{00000000-0005-0000-0000-0000A9100000}"/>
    <cellStyle name="Check Cell 10 8 4 2" xfId="10147" xr:uid="{00000000-0005-0000-0000-0000AA100000}"/>
    <cellStyle name="Check Cell 10 8 5" xfId="2020" xr:uid="{00000000-0005-0000-0000-0000AB100000}"/>
    <cellStyle name="Check Cell 10 8 5 2" xfId="10022" xr:uid="{00000000-0005-0000-0000-0000AC100000}"/>
    <cellStyle name="Check Cell 10 8 6" xfId="1710" xr:uid="{00000000-0005-0000-0000-0000AD100000}"/>
    <cellStyle name="Check Cell 10 8 6 2" xfId="9317" xr:uid="{00000000-0005-0000-0000-0000AE100000}"/>
    <cellStyle name="Check Cell 10 8 7" xfId="1858" xr:uid="{00000000-0005-0000-0000-0000AF100000}"/>
    <cellStyle name="Check Cell 10 8 7 2" xfId="10445" xr:uid="{00000000-0005-0000-0000-0000B0100000}"/>
    <cellStyle name="Check Cell 10 8 8" xfId="2388" xr:uid="{00000000-0005-0000-0000-0000B1100000}"/>
    <cellStyle name="Check Cell 10 8 8 2" xfId="10081" xr:uid="{00000000-0005-0000-0000-0000B2100000}"/>
    <cellStyle name="Check Cell 10 8 9" xfId="4177" xr:uid="{00000000-0005-0000-0000-0000B3100000}"/>
    <cellStyle name="Check Cell 10 8 9 2" xfId="16985" xr:uid="{00000000-0005-0000-0000-0000B4100000}"/>
    <cellStyle name="Check Cell 10 9" xfId="1760" xr:uid="{00000000-0005-0000-0000-0000B5100000}"/>
    <cellStyle name="Check Cell 10 9 2" xfId="15521" xr:uid="{00000000-0005-0000-0000-0000B6100000}"/>
    <cellStyle name="Check Cell 11" xfId="514" xr:uid="{00000000-0005-0000-0000-0000B7100000}"/>
    <cellStyle name="Check Cell 11 10" xfId="1823" xr:uid="{00000000-0005-0000-0000-0000B8100000}"/>
    <cellStyle name="Check Cell 11 10 2" xfId="9702" xr:uid="{00000000-0005-0000-0000-0000B9100000}"/>
    <cellStyle name="Check Cell 11 11" xfId="1777" xr:uid="{00000000-0005-0000-0000-0000BA100000}"/>
    <cellStyle name="Check Cell 11 11 2" xfId="15386" xr:uid="{00000000-0005-0000-0000-0000BB100000}"/>
    <cellStyle name="Check Cell 11 12" xfId="1743" xr:uid="{00000000-0005-0000-0000-0000BC100000}"/>
    <cellStyle name="Check Cell 11 12 2" xfId="10661" xr:uid="{00000000-0005-0000-0000-0000BD100000}"/>
    <cellStyle name="Check Cell 11 13" xfId="2283" xr:uid="{00000000-0005-0000-0000-0000BE100000}"/>
    <cellStyle name="Check Cell 11 13 2" xfId="10080" xr:uid="{00000000-0005-0000-0000-0000BF100000}"/>
    <cellStyle name="Check Cell 11 14" xfId="1555" xr:uid="{00000000-0005-0000-0000-0000C0100000}"/>
    <cellStyle name="Check Cell 11 14 2" xfId="13233" xr:uid="{00000000-0005-0000-0000-0000C1100000}"/>
    <cellStyle name="Check Cell 11 15" xfId="1945" xr:uid="{00000000-0005-0000-0000-0000C2100000}"/>
    <cellStyle name="Check Cell 11 15 2" xfId="11079" xr:uid="{00000000-0005-0000-0000-0000C3100000}"/>
    <cellStyle name="Check Cell 11 16" xfId="1787" xr:uid="{00000000-0005-0000-0000-0000C4100000}"/>
    <cellStyle name="Check Cell 11 16 2" xfId="8459" xr:uid="{00000000-0005-0000-0000-0000C5100000}"/>
    <cellStyle name="Check Cell 11 17" xfId="4674" xr:uid="{00000000-0005-0000-0000-0000C6100000}"/>
    <cellStyle name="Check Cell 11 17 2" xfId="17482" xr:uid="{00000000-0005-0000-0000-0000C7100000}"/>
    <cellStyle name="Check Cell 11 18" xfId="7338" xr:uid="{00000000-0005-0000-0000-0000C8100000}"/>
    <cellStyle name="Check Cell 11 18 2" xfId="20102" xr:uid="{00000000-0005-0000-0000-0000C9100000}"/>
    <cellStyle name="Check Cell 11 19" xfId="7175" xr:uid="{00000000-0005-0000-0000-0000CA100000}"/>
    <cellStyle name="Check Cell 11 19 2" xfId="19940" xr:uid="{00000000-0005-0000-0000-0000CB100000}"/>
    <cellStyle name="Check Cell 11 2" xfId="1073" xr:uid="{00000000-0005-0000-0000-0000CC100000}"/>
    <cellStyle name="Check Cell 11 2 10" xfId="4890" xr:uid="{00000000-0005-0000-0000-0000CD100000}"/>
    <cellStyle name="Check Cell 11 2 10 2" xfId="17698" xr:uid="{00000000-0005-0000-0000-0000CE100000}"/>
    <cellStyle name="Check Cell 11 2 11" xfId="7473" xr:uid="{00000000-0005-0000-0000-0000CF100000}"/>
    <cellStyle name="Check Cell 11 2 11 2" xfId="20237" xr:uid="{00000000-0005-0000-0000-0000D0100000}"/>
    <cellStyle name="Check Cell 11 2 12" xfId="7616" xr:uid="{00000000-0005-0000-0000-0000D1100000}"/>
    <cellStyle name="Check Cell 11 2 12 2" xfId="20380" xr:uid="{00000000-0005-0000-0000-0000D2100000}"/>
    <cellStyle name="Check Cell 11 2 13" xfId="10850" xr:uid="{00000000-0005-0000-0000-0000D3100000}"/>
    <cellStyle name="Check Cell 11 2 14" xfId="11958" xr:uid="{00000000-0005-0000-0000-0000D4100000}"/>
    <cellStyle name="Check Cell 11 2 15" xfId="10143" xr:uid="{00000000-0005-0000-0000-0000D5100000}"/>
    <cellStyle name="Check Cell 11 2 2" xfId="2281" xr:uid="{00000000-0005-0000-0000-0000D6100000}"/>
    <cellStyle name="Check Cell 11 2 2 2" xfId="8895" xr:uid="{00000000-0005-0000-0000-0000D7100000}"/>
    <cellStyle name="Check Cell 11 2 3" xfId="2648" xr:uid="{00000000-0005-0000-0000-0000D8100000}"/>
    <cellStyle name="Check Cell 11 2 3 2" xfId="9713" xr:uid="{00000000-0005-0000-0000-0000D9100000}"/>
    <cellStyle name="Check Cell 11 2 4" xfId="3005" xr:uid="{00000000-0005-0000-0000-0000DA100000}"/>
    <cellStyle name="Check Cell 11 2 4 2" xfId="12538" xr:uid="{00000000-0005-0000-0000-0000DB100000}"/>
    <cellStyle name="Check Cell 11 2 5" xfId="3344" xr:uid="{00000000-0005-0000-0000-0000DC100000}"/>
    <cellStyle name="Check Cell 11 2 5 2" xfId="16152" xr:uid="{00000000-0005-0000-0000-0000DD100000}"/>
    <cellStyle name="Check Cell 11 2 6" xfId="3660" xr:uid="{00000000-0005-0000-0000-0000DE100000}"/>
    <cellStyle name="Check Cell 11 2 6 2" xfId="16468" xr:uid="{00000000-0005-0000-0000-0000DF100000}"/>
    <cellStyle name="Check Cell 11 2 7" xfId="3959" xr:uid="{00000000-0005-0000-0000-0000E0100000}"/>
    <cellStyle name="Check Cell 11 2 7 2" xfId="16767" xr:uid="{00000000-0005-0000-0000-0000E1100000}"/>
    <cellStyle name="Check Cell 11 2 8" xfId="4215" xr:uid="{00000000-0005-0000-0000-0000E2100000}"/>
    <cellStyle name="Check Cell 11 2 8 2" xfId="17023" xr:uid="{00000000-0005-0000-0000-0000E3100000}"/>
    <cellStyle name="Check Cell 11 2 9" xfId="4465" xr:uid="{00000000-0005-0000-0000-0000E4100000}"/>
    <cellStyle name="Check Cell 11 2 9 2" xfId="17273" xr:uid="{00000000-0005-0000-0000-0000E5100000}"/>
    <cellStyle name="Check Cell 11 20" xfId="163" xr:uid="{00000000-0005-0000-0000-0000E6100000}"/>
    <cellStyle name="Check Cell 11 21" xfId="15171" xr:uid="{00000000-0005-0000-0000-0000E7100000}"/>
    <cellStyle name="Check Cell 11 22" xfId="14911" xr:uid="{00000000-0005-0000-0000-0000E8100000}"/>
    <cellStyle name="Check Cell 11 23" xfId="41491" xr:uid="{00000000-0005-0000-0000-0000E9100000}"/>
    <cellStyle name="Check Cell 11 24" xfId="41516" xr:uid="{00000000-0005-0000-0000-0000EA100000}"/>
    <cellStyle name="Check Cell 11 25" xfId="41408" xr:uid="{00000000-0005-0000-0000-0000EB100000}"/>
    <cellStyle name="Check Cell 11 26" xfId="41567" xr:uid="{00000000-0005-0000-0000-0000EC100000}"/>
    <cellStyle name="Check Cell 11 27" xfId="41372" xr:uid="{00000000-0005-0000-0000-0000ED100000}"/>
    <cellStyle name="Check Cell 11 28" xfId="41627" xr:uid="{00000000-0005-0000-0000-0000EE100000}"/>
    <cellStyle name="Check Cell 11 29" xfId="41332" xr:uid="{00000000-0005-0000-0000-0000EF100000}"/>
    <cellStyle name="Check Cell 11 3" xfId="992" xr:uid="{00000000-0005-0000-0000-0000F0100000}"/>
    <cellStyle name="Check Cell 11 3 10" xfId="4837" xr:uid="{00000000-0005-0000-0000-0000F1100000}"/>
    <cellStyle name="Check Cell 11 3 10 2" xfId="17645" xr:uid="{00000000-0005-0000-0000-0000F2100000}"/>
    <cellStyle name="Check Cell 11 3 11" xfId="15391" xr:uid="{00000000-0005-0000-0000-0000F3100000}"/>
    <cellStyle name="Check Cell 11 3 2" xfId="2205" xr:uid="{00000000-0005-0000-0000-0000F4100000}"/>
    <cellStyle name="Check Cell 11 3 2 2" xfId="10982" xr:uid="{00000000-0005-0000-0000-0000F5100000}"/>
    <cellStyle name="Check Cell 11 3 3" xfId="1538" xr:uid="{00000000-0005-0000-0000-0000F6100000}"/>
    <cellStyle name="Check Cell 11 3 3 2" xfId="13374" xr:uid="{00000000-0005-0000-0000-0000F7100000}"/>
    <cellStyle name="Check Cell 11 3 4" xfId="2496" xr:uid="{00000000-0005-0000-0000-0000F8100000}"/>
    <cellStyle name="Check Cell 11 3 4 2" xfId="9436" xr:uid="{00000000-0005-0000-0000-0000F9100000}"/>
    <cellStyle name="Check Cell 11 3 5" xfId="2245" xr:uid="{00000000-0005-0000-0000-0000FA100000}"/>
    <cellStyle name="Check Cell 11 3 5 2" xfId="9985" xr:uid="{00000000-0005-0000-0000-0000FB100000}"/>
    <cellStyle name="Check Cell 11 3 6" xfId="2724" xr:uid="{00000000-0005-0000-0000-0000FC100000}"/>
    <cellStyle name="Check Cell 11 3 6 2" xfId="11974" xr:uid="{00000000-0005-0000-0000-0000FD100000}"/>
    <cellStyle name="Check Cell 11 3 7" xfId="3076" xr:uid="{00000000-0005-0000-0000-0000FE100000}"/>
    <cellStyle name="Check Cell 11 3 7 2" xfId="176" xr:uid="{00000000-0005-0000-0000-0000FF100000}"/>
    <cellStyle name="Check Cell 11 3 8" xfId="3414" xr:uid="{00000000-0005-0000-0000-000000110000}"/>
    <cellStyle name="Check Cell 11 3 8 2" xfId="16222" xr:uid="{00000000-0005-0000-0000-000001110000}"/>
    <cellStyle name="Check Cell 11 3 9" xfId="4412" xr:uid="{00000000-0005-0000-0000-000002110000}"/>
    <cellStyle name="Check Cell 11 3 9 2" xfId="17220" xr:uid="{00000000-0005-0000-0000-000003110000}"/>
    <cellStyle name="Check Cell 11 30" xfId="41502" xr:uid="{00000000-0005-0000-0000-000004110000}"/>
    <cellStyle name="Check Cell 11 4" xfId="1035" xr:uid="{00000000-0005-0000-0000-000005110000}"/>
    <cellStyle name="Check Cell 11 4 2" xfId="10730" xr:uid="{00000000-0005-0000-0000-000006110000}"/>
    <cellStyle name="Check Cell 11 5" xfId="1235" xr:uid="{00000000-0005-0000-0000-000007110000}"/>
    <cellStyle name="Check Cell 11 5 2" xfId="10041" xr:uid="{00000000-0005-0000-0000-000008110000}"/>
    <cellStyle name="Check Cell 11 6" xfId="1163" xr:uid="{00000000-0005-0000-0000-000009110000}"/>
    <cellStyle name="Check Cell 11 6 10" xfId="4942" xr:uid="{00000000-0005-0000-0000-00000A110000}"/>
    <cellStyle name="Check Cell 11 6 10 2" xfId="17750" xr:uid="{00000000-0005-0000-0000-00000B110000}"/>
    <cellStyle name="Check Cell 11 6 11" xfId="15278" xr:uid="{00000000-0005-0000-0000-00000C110000}"/>
    <cellStyle name="Check Cell 11 6 2" xfId="2362" xr:uid="{00000000-0005-0000-0000-00000D110000}"/>
    <cellStyle name="Check Cell 11 6 2 2" xfId="9282" xr:uid="{00000000-0005-0000-0000-00000E110000}"/>
    <cellStyle name="Check Cell 11 6 3" xfId="2733" xr:uid="{00000000-0005-0000-0000-00000F110000}"/>
    <cellStyle name="Check Cell 11 6 3 2" xfId="10955" xr:uid="{00000000-0005-0000-0000-000010110000}"/>
    <cellStyle name="Check Cell 11 6 4" xfId="3084" xr:uid="{00000000-0005-0000-0000-000011110000}"/>
    <cellStyle name="Check Cell 11 6 4 2" xfId="8585" xr:uid="{00000000-0005-0000-0000-000012110000}"/>
    <cellStyle name="Check Cell 11 6 5" xfId="3423" xr:uid="{00000000-0005-0000-0000-000013110000}"/>
    <cellStyle name="Check Cell 11 6 5 2" xfId="16231" xr:uid="{00000000-0005-0000-0000-000014110000}"/>
    <cellStyle name="Check Cell 11 6 6" xfId="3731" xr:uid="{00000000-0005-0000-0000-000015110000}"/>
    <cellStyle name="Check Cell 11 6 6 2" xfId="16539" xr:uid="{00000000-0005-0000-0000-000016110000}"/>
    <cellStyle name="Check Cell 11 6 7" xfId="4026" xr:uid="{00000000-0005-0000-0000-000017110000}"/>
    <cellStyle name="Check Cell 11 6 7 2" xfId="16834" xr:uid="{00000000-0005-0000-0000-000018110000}"/>
    <cellStyle name="Check Cell 11 6 8" xfId="4280" xr:uid="{00000000-0005-0000-0000-000019110000}"/>
    <cellStyle name="Check Cell 11 6 8 2" xfId="17088" xr:uid="{00000000-0005-0000-0000-00001A110000}"/>
    <cellStyle name="Check Cell 11 6 9" xfId="4517" xr:uid="{00000000-0005-0000-0000-00001B110000}"/>
    <cellStyle name="Check Cell 11 6 9 2" xfId="17325" xr:uid="{00000000-0005-0000-0000-00001C110000}"/>
    <cellStyle name="Check Cell 11 7" xfId="1151" xr:uid="{00000000-0005-0000-0000-00001D110000}"/>
    <cellStyle name="Check Cell 11 7 10" xfId="4935" xr:uid="{00000000-0005-0000-0000-00001E110000}"/>
    <cellStyle name="Check Cell 11 7 10 2" xfId="17743" xr:uid="{00000000-0005-0000-0000-00001F110000}"/>
    <cellStyle name="Check Cell 11 7 11" xfId="10209" xr:uid="{00000000-0005-0000-0000-000020110000}"/>
    <cellStyle name="Check Cell 11 7 2" xfId="2351" xr:uid="{00000000-0005-0000-0000-000021110000}"/>
    <cellStyle name="Check Cell 11 7 2 2" xfId="9262" xr:uid="{00000000-0005-0000-0000-000022110000}"/>
    <cellStyle name="Check Cell 11 7 3" xfId="2721" xr:uid="{00000000-0005-0000-0000-000023110000}"/>
    <cellStyle name="Check Cell 11 7 3 2" xfId="8164" xr:uid="{00000000-0005-0000-0000-000024110000}"/>
    <cellStyle name="Check Cell 11 7 4" xfId="3073" xr:uid="{00000000-0005-0000-0000-000025110000}"/>
    <cellStyle name="Check Cell 11 7 4 2" xfId="13054" xr:uid="{00000000-0005-0000-0000-000026110000}"/>
    <cellStyle name="Check Cell 11 7 5" xfId="3411" xr:uid="{00000000-0005-0000-0000-000027110000}"/>
    <cellStyle name="Check Cell 11 7 5 2" xfId="16219" xr:uid="{00000000-0005-0000-0000-000028110000}"/>
    <cellStyle name="Check Cell 11 7 6" xfId="3722" xr:uid="{00000000-0005-0000-0000-000029110000}"/>
    <cellStyle name="Check Cell 11 7 6 2" xfId="16530" xr:uid="{00000000-0005-0000-0000-00002A110000}"/>
    <cellStyle name="Check Cell 11 7 7" xfId="4018" xr:uid="{00000000-0005-0000-0000-00002B110000}"/>
    <cellStyle name="Check Cell 11 7 7 2" xfId="16826" xr:uid="{00000000-0005-0000-0000-00002C110000}"/>
    <cellStyle name="Check Cell 11 7 8" xfId="4271" xr:uid="{00000000-0005-0000-0000-00002D110000}"/>
    <cellStyle name="Check Cell 11 7 8 2" xfId="17079" xr:uid="{00000000-0005-0000-0000-00002E110000}"/>
    <cellStyle name="Check Cell 11 7 9" xfId="4510" xr:uid="{00000000-0005-0000-0000-00002F110000}"/>
    <cellStyle name="Check Cell 11 7 9 2" xfId="17318" xr:uid="{00000000-0005-0000-0000-000030110000}"/>
    <cellStyle name="Check Cell 11 8" xfId="1312" xr:uid="{00000000-0005-0000-0000-000031110000}"/>
    <cellStyle name="Check Cell 11 8 10" xfId="5014" xr:uid="{00000000-0005-0000-0000-000032110000}"/>
    <cellStyle name="Check Cell 11 8 10 2" xfId="17822" xr:uid="{00000000-0005-0000-0000-000033110000}"/>
    <cellStyle name="Check Cell 11 8 11" xfId="8685" xr:uid="{00000000-0005-0000-0000-000034110000}"/>
    <cellStyle name="Check Cell 11 8 2" xfId="2501" xr:uid="{00000000-0005-0000-0000-000035110000}"/>
    <cellStyle name="Check Cell 11 8 2 2" xfId="9677" xr:uid="{00000000-0005-0000-0000-000036110000}"/>
    <cellStyle name="Check Cell 11 8 3" xfId="2864" xr:uid="{00000000-0005-0000-0000-000037110000}"/>
    <cellStyle name="Check Cell 11 8 3 2" xfId="9829" xr:uid="{00000000-0005-0000-0000-000038110000}"/>
    <cellStyle name="Check Cell 11 8 4" xfId="3210" xr:uid="{00000000-0005-0000-0000-000039110000}"/>
    <cellStyle name="Check Cell 11 8 4 2" xfId="16018" xr:uid="{00000000-0005-0000-0000-00003A110000}"/>
    <cellStyle name="Check Cell 11 8 5" xfId="3540" xr:uid="{00000000-0005-0000-0000-00003B110000}"/>
    <cellStyle name="Check Cell 11 8 5 2" xfId="16348" xr:uid="{00000000-0005-0000-0000-00003C110000}"/>
    <cellStyle name="Check Cell 11 8 6" xfId="3843" xr:uid="{00000000-0005-0000-0000-00003D110000}"/>
    <cellStyle name="Check Cell 11 8 6 2" xfId="16651" xr:uid="{00000000-0005-0000-0000-00003E110000}"/>
    <cellStyle name="Check Cell 11 8 7" xfId="4118" xr:uid="{00000000-0005-0000-0000-00003F110000}"/>
    <cellStyle name="Check Cell 11 8 7 2" xfId="16926" xr:uid="{00000000-0005-0000-0000-000040110000}"/>
    <cellStyle name="Check Cell 11 8 8" xfId="4362" xr:uid="{00000000-0005-0000-0000-000041110000}"/>
    <cellStyle name="Check Cell 11 8 8 2" xfId="17170" xr:uid="{00000000-0005-0000-0000-000042110000}"/>
    <cellStyle name="Check Cell 11 8 9" xfId="4589" xr:uid="{00000000-0005-0000-0000-000043110000}"/>
    <cellStyle name="Check Cell 11 8 9 2" xfId="17397" xr:uid="{00000000-0005-0000-0000-000044110000}"/>
    <cellStyle name="Check Cell 11 9" xfId="1761" xr:uid="{00000000-0005-0000-0000-000045110000}"/>
    <cellStyle name="Check Cell 11 9 2" xfId="15429" xr:uid="{00000000-0005-0000-0000-000046110000}"/>
    <cellStyle name="Check Cell 12" xfId="1167" xr:uid="{00000000-0005-0000-0000-000047110000}"/>
    <cellStyle name="Check Cell 12 10" xfId="4945" xr:uid="{00000000-0005-0000-0000-000048110000}"/>
    <cellStyle name="Check Cell 12 10 2" xfId="17753" xr:uid="{00000000-0005-0000-0000-000049110000}"/>
    <cellStyle name="Check Cell 12 11" xfId="7499" xr:uid="{00000000-0005-0000-0000-00004A110000}"/>
    <cellStyle name="Check Cell 12 11 2" xfId="20263" xr:uid="{00000000-0005-0000-0000-00004B110000}"/>
    <cellStyle name="Check Cell 12 12" xfId="7642" xr:uid="{00000000-0005-0000-0000-00004C110000}"/>
    <cellStyle name="Check Cell 12 12 2" xfId="20406" xr:uid="{00000000-0005-0000-0000-00004D110000}"/>
    <cellStyle name="Check Cell 12 13" xfId="13407" xr:uid="{00000000-0005-0000-0000-00004E110000}"/>
    <cellStyle name="Check Cell 12 14" xfId="9285" xr:uid="{00000000-0005-0000-0000-00004F110000}"/>
    <cellStyle name="Check Cell 12 15" xfId="11188" xr:uid="{00000000-0005-0000-0000-000050110000}"/>
    <cellStyle name="Check Cell 12 2" xfId="2366" xr:uid="{00000000-0005-0000-0000-000051110000}"/>
    <cellStyle name="Check Cell 12 2 2" xfId="10045" xr:uid="{00000000-0005-0000-0000-000052110000}"/>
    <cellStyle name="Check Cell 12 3" xfId="2737" xr:uid="{00000000-0005-0000-0000-000053110000}"/>
    <cellStyle name="Check Cell 12 3 2" xfId="9209" xr:uid="{00000000-0005-0000-0000-000054110000}"/>
    <cellStyle name="Check Cell 12 4" xfId="3088" xr:uid="{00000000-0005-0000-0000-000055110000}"/>
    <cellStyle name="Check Cell 12 4 2" xfId="8588" xr:uid="{00000000-0005-0000-0000-000056110000}"/>
    <cellStyle name="Check Cell 12 5" xfId="3427" xr:uid="{00000000-0005-0000-0000-000057110000}"/>
    <cellStyle name="Check Cell 12 5 2" xfId="16235" xr:uid="{00000000-0005-0000-0000-000058110000}"/>
    <cellStyle name="Check Cell 12 6" xfId="3735" xr:uid="{00000000-0005-0000-0000-000059110000}"/>
    <cellStyle name="Check Cell 12 6 2" xfId="16543" xr:uid="{00000000-0005-0000-0000-00005A110000}"/>
    <cellStyle name="Check Cell 12 7" xfId="4029" xr:uid="{00000000-0005-0000-0000-00005B110000}"/>
    <cellStyle name="Check Cell 12 7 2" xfId="16837" xr:uid="{00000000-0005-0000-0000-00005C110000}"/>
    <cellStyle name="Check Cell 12 8" xfId="4284" xr:uid="{00000000-0005-0000-0000-00005D110000}"/>
    <cellStyle name="Check Cell 12 8 2" xfId="17092" xr:uid="{00000000-0005-0000-0000-00005E110000}"/>
    <cellStyle name="Check Cell 12 9" xfId="4520" xr:uid="{00000000-0005-0000-0000-00005F110000}"/>
    <cellStyle name="Check Cell 12 9 2" xfId="17328" xr:uid="{00000000-0005-0000-0000-000060110000}"/>
    <cellStyle name="Check Cell 13" xfId="1254" xr:uid="{00000000-0005-0000-0000-000061110000}"/>
    <cellStyle name="Check Cell 13 10" xfId="4990" xr:uid="{00000000-0005-0000-0000-000062110000}"/>
    <cellStyle name="Check Cell 13 10 2" xfId="17798" xr:uid="{00000000-0005-0000-0000-000063110000}"/>
    <cellStyle name="Check Cell 13 11" xfId="8673" xr:uid="{00000000-0005-0000-0000-000064110000}"/>
    <cellStyle name="Check Cell 13 2" xfId="2445" xr:uid="{00000000-0005-0000-0000-000065110000}"/>
    <cellStyle name="Check Cell 13 2 2" xfId="8478" xr:uid="{00000000-0005-0000-0000-000066110000}"/>
    <cellStyle name="Check Cell 13 3" xfId="2810" xr:uid="{00000000-0005-0000-0000-000067110000}"/>
    <cellStyle name="Check Cell 13 3 2" xfId="15498" xr:uid="{00000000-0005-0000-0000-000068110000}"/>
    <cellStyle name="Check Cell 13 4" xfId="3159" xr:uid="{00000000-0005-0000-0000-000069110000}"/>
    <cellStyle name="Check Cell 13 4 2" xfId="13520" xr:uid="{00000000-0005-0000-0000-00006A110000}"/>
    <cellStyle name="Check Cell 13 5" xfId="3492" xr:uid="{00000000-0005-0000-0000-00006B110000}"/>
    <cellStyle name="Check Cell 13 5 2" xfId="16300" xr:uid="{00000000-0005-0000-0000-00006C110000}"/>
    <cellStyle name="Check Cell 13 6" xfId="3799" xr:uid="{00000000-0005-0000-0000-00006D110000}"/>
    <cellStyle name="Check Cell 13 6 2" xfId="16607" xr:uid="{00000000-0005-0000-0000-00006E110000}"/>
    <cellStyle name="Check Cell 13 7" xfId="4083" xr:uid="{00000000-0005-0000-0000-00006F110000}"/>
    <cellStyle name="Check Cell 13 7 2" xfId="16891" xr:uid="{00000000-0005-0000-0000-000070110000}"/>
    <cellStyle name="Check Cell 13 8" xfId="4333" xr:uid="{00000000-0005-0000-0000-000071110000}"/>
    <cellStyle name="Check Cell 13 8 2" xfId="17141" xr:uid="{00000000-0005-0000-0000-000072110000}"/>
    <cellStyle name="Check Cell 13 9" xfId="4565" xr:uid="{00000000-0005-0000-0000-000073110000}"/>
    <cellStyle name="Check Cell 13 9 2" xfId="17373" xr:uid="{00000000-0005-0000-0000-000074110000}"/>
    <cellStyle name="Check Cell 14" xfId="1294" xr:uid="{00000000-0005-0000-0000-000075110000}"/>
    <cellStyle name="Check Cell 14 2" xfId="11187" xr:uid="{00000000-0005-0000-0000-000076110000}"/>
    <cellStyle name="Check Cell 15" xfId="1360" xr:uid="{00000000-0005-0000-0000-000077110000}"/>
    <cellStyle name="Check Cell 15 2" xfId="15427" xr:uid="{00000000-0005-0000-0000-000078110000}"/>
    <cellStyle name="Check Cell 16" xfId="634" xr:uid="{00000000-0005-0000-0000-000079110000}"/>
    <cellStyle name="Check Cell 16 10" xfId="4698" xr:uid="{00000000-0005-0000-0000-00007A110000}"/>
    <cellStyle name="Check Cell 16 10 2" xfId="17506" xr:uid="{00000000-0005-0000-0000-00007B110000}"/>
    <cellStyle name="Check Cell 16 11" xfId="11688" xr:uid="{00000000-0005-0000-0000-00007C110000}"/>
    <cellStyle name="Check Cell 16 2" xfId="1869" xr:uid="{00000000-0005-0000-0000-00007D110000}"/>
    <cellStyle name="Check Cell 16 2 2" xfId="15355" xr:uid="{00000000-0005-0000-0000-00007E110000}"/>
    <cellStyle name="Check Cell 16 3" xfId="2119" xr:uid="{00000000-0005-0000-0000-00007F110000}"/>
    <cellStyle name="Check Cell 16 3 2" xfId="15424" xr:uid="{00000000-0005-0000-0000-000080110000}"/>
    <cellStyle name="Check Cell 16 4" xfId="2603" xr:uid="{00000000-0005-0000-0000-000081110000}"/>
    <cellStyle name="Check Cell 16 4 2" xfId="9480" xr:uid="{00000000-0005-0000-0000-000082110000}"/>
    <cellStyle name="Check Cell 16 5" xfId="2961" xr:uid="{00000000-0005-0000-0000-000083110000}"/>
    <cellStyle name="Check Cell 16 5 2" xfId="12403" xr:uid="{00000000-0005-0000-0000-000084110000}"/>
    <cellStyle name="Check Cell 16 6" xfId="3301" xr:uid="{00000000-0005-0000-0000-000085110000}"/>
    <cellStyle name="Check Cell 16 6 2" xfId="16109" xr:uid="{00000000-0005-0000-0000-000086110000}"/>
    <cellStyle name="Check Cell 16 7" xfId="3619" xr:uid="{00000000-0005-0000-0000-000087110000}"/>
    <cellStyle name="Check Cell 16 7 2" xfId="16427" xr:uid="{00000000-0005-0000-0000-000088110000}"/>
    <cellStyle name="Check Cell 16 8" xfId="3921" xr:uid="{00000000-0005-0000-0000-000089110000}"/>
    <cellStyle name="Check Cell 16 8 2" xfId="16729" xr:uid="{00000000-0005-0000-0000-00008A110000}"/>
    <cellStyle name="Check Cell 16 9" xfId="4222" xr:uid="{00000000-0005-0000-0000-00008B110000}"/>
    <cellStyle name="Check Cell 16 9 2" xfId="17030" xr:uid="{00000000-0005-0000-0000-00008C110000}"/>
    <cellStyle name="Check Cell 17" xfId="1065" xr:uid="{00000000-0005-0000-0000-00008D110000}"/>
    <cellStyle name="Check Cell 17 10" xfId="4883" xr:uid="{00000000-0005-0000-0000-00008E110000}"/>
    <cellStyle name="Check Cell 17 10 2" xfId="17691" xr:uid="{00000000-0005-0000-0000-00008F110000}"/>
    <cellStyle name="Check Cell 17 11" xfId="15252" xr:uid="{00000000-0005-0000-0000-000090110000}"/>
    <cellStyle name="Check Cell 17 2" xfId="2273" xr:uid="{00000000-0005-0000-0000-000091110000}"/>
    <cellStyle name="Check Cell 17 2 2" xfId="11369" xr:uid="{00000000-0005-0000-0000-000092110000}"/>
    <cellStyle name="Check Cell 17 3" xfId="2640" xr:uid="{00000000-0005-0000-0000-000093110000}"/>
    <cellStyle name="Check Cell 17 3 2" xfId="15446" xr:uid="{00000000-0005-0000-0000-000094110000}"/>
    <cellStyle name="Check Cell 17 4" xfId="2997" xr:uid="{00000000-0005-0000-0000-000095110000}"/>
    <cellStyle name="Check Cell 17 4 2" xfId="8558" xr:uid="{00000000-0005-0000-0000-000096110000}"/>
    <cellStyle name="Check Cell 17 5" xfId="3336" xr:uid="{00000000-0005-0000-0000-000097110000}"/>
    <cellStyle name="Check Cell 17 5 2" xfId="16144" xr:uid="{00000000-0005-0000-0000-000098110000}"/>
    <cellStyle name="Check Cell 17 6" xfId="3652" xr:uid="{00000000-0005-0000-0000-000099110000}"/>
    <cellStyle name="Check Cell 17 6 2" xfId="16460" xr:uid="{00000000-0005-0000-0000-00009A110000}"/>
    <cellStyle name="Check Cell 17 7" xfId="3951" xr:uid="{00000000-0005-0000-0000-00009B110000}"/>
    <cellStyle name="Check Cell 17 7 2" xfId="16759" xr:uid="{00000000-0005-0000-0000-00009C110000}"/>
    <cellStyle name="Check Cell 17 8" xfId="4208" xr:uid="{00000000-0005-0000-0000-00009D110000}"/>
    <cellStyle name="Check Cell 17 8 2" xfId="17016" xr:uid="{00000000-0005-0000-0000-00009E110000}"/>
    <cellStyle name="Check Cell 17 9" xfId="4458" xr:uid="{00000000-0005-0000-0000-00009F110000}"/>
    <cellStyle name="Check Cell 17 9 2" xfId="17266" xr:uid="{00000000-0005-0000-0000-0000A0110000}"/>
    <cellStyle name="Check Cell 18" xfId="1270" xr:uid="{00000000-0005-0000-0000-0000A1110000}"/>
    <cellStyle name="Check Cell 18 10" xfId="5001" xr:uid="{00000000-0005-0000-0000-0000A2110000}"/>
    <cellStyle name="Check Cell 18 10 2" xfId="17809" xr:uid="{00000000-0005-0000-0000-0000A3110000}"/>
    <cellStyle name="Check Cell 18 11" xfId="9977" xr:uid="{00000000-0005-0000-0000-0000A4110000}"/>
    <cellStyle name="Check Cell 18 2" xfId="2461" xr:uid="{00000000-0005-0000-0000-0000A5110000}"/>
    <cellStyle name="Check Cell 18 2 2" xfId="9769" xr:uid="{00000000-0005-0000-0000-0000A6110000}"/>
    <cellStyle name="Check Cell 18 3" xfId="2826" xr:uid="{00000000-0005-0000-0000-0000A7110000}"/>
    <cellStyle name="Check Cell 18 3 2" xfId="9759" xr:uid="{00000000-0005-0000-0000-0000A8110000}"/>
    <cellStyle name="Check Cell 18 4" xfId="3174" xr:uid="{00000000-0005-0000-0000-0000A9110000}"/>
    <cellStyle name="Check Cell 18 4 2" xfId="15982" xr:uid="{00000000-0005-0000-0000-0000AA110000}"/>
    <cellStyle name="Check Cell 18 5" xfId="3507" xr:uid="{00000000-0005-0000-0000-0000AB110000}"/>
    <cellStyle name="Check Cell 18 5 2" xfId="16315" xr:uid="{00000000-0005-0000-0000-0000AC110000}"/>
    <cellStyle name="Check Cell 18 6" xfId="3813" xr:uid="{00000000-0005-0000-0000-0000AD110000}"/>
    <cellStyle name="Check Cell 18 6 2" xfId="16621" xr:uid="{00000000-0005-0000-0000-0000AE110000}"/>
    <cellStyle name="Check Cell 18 7" xfId="4097" xr:uid="{00000000-0005-0000-0000-0000AF110000}"/>
    <cellStyle name="Check Cell 18 7 2" xfId="16905" xr:uid="{00000000-0005-0000-0000-0000B0110000}"/>
    <cellStyle name="Check Cell 18 8" xfId="4344" xr:uid="{00000000-0005-0000-0000-0000B1110000}"/>
    <cellStyle name="Check Cell 18 8 2" xfId="17152" xr:uid="{00000000-0005-0000-0000-0000B2110000}"/>
    <cellStyle name="Check Cell 18 9" xfId="4576" xr:uid="{00000000-0005-0000-0000-0000B3110000}"/>
    <cellStyle name="Check Cell 18 9 2" xfId="17384" xr:uid="{00000000-0005-0000-0000-0000B4110000}"/>
    <cellStyle name="Check Cell 19" xfId="1486" xr:uid="{00000000-0005-0000-0000-0000B5110000}"/>
    <cellStyle name="Check Cell 19 2" xfId="10317" xr:uid="{00000000-0005-0000-0000-0000B6110000}"/>
    <cellStyle name="Check Cell 2" xfId="60" xr:uid="{00000000-0005-0000-0000-0000B7110000}"/>
    <cellStyle name="Check Cell 2 10" xfId="1179" xr:uid="{00000000-0005-0000-0000-0000B8110000}"/>
    <cellStyle name="Check Cell 2 10 10" xfId="4954" xr:uid="{00000000-0005-0000-0000-0000B9110000}"/>
    <cellStyle name="Check Cell 2 10 10 2" xfId="17762" xr:uid="{00000000-0005-0000-0000-0000BA110000}"/>
    <cellStyle name="Check Cell 2 10 11" xfId="7394" xr:uid="{00000000-0005-0000-0000-0000BB110000}"/>
    <cellStyle name="Check Cell 2 10 11 2" xfId="20158" xr:uid="{00000000-0005-0000-0000-0000BC110000}"/>
    <cellStyle name="Check Cell 2 10 12" xfId="7537" xr:uid="{00000000-0005-0000-0000-0000BD110000}"/>
    <cellStyle name="Check Cell 2 10 12 2" xfId="20301" xr:uid="{00000000-0005-0000-0000-0000BE110000}"/>
    <cellStyle name="Check Cell 2 10 13" xfId="9811" xr:uid="{00000000-0005-0000-0000-0000BF110000}"/>
    <cellStyle name="Check Cell 2 10 14" xfId="10824" xr:uid="{00000000-0005-0000-0000-0000C0110000}"/>
    <cellStyle name="Check Cell 2 10 15" xfId="15289" xr:uid="{00000000-0005-0000-0000-0000C1110000}"/>
    <cellStyle name="Check Cell 2 10 2" xfId="2378" xr:uid="{00000000-0005-0000-0000-0000C2110000}"/>
    <cellStyle name="Check Cell 2 10 2 2" xfId="10453" xr:uid="{00000000-0005-0000-0000-0000C3110000}"/>
    <cellStyle name="Check Cell 2 10 3" xfId="2747" xr:uid="{00000000-0005-0000-0000-0000C4110000}"/>
    <cellStyle name="Check Cell 2 10 3 2" xfId="9139" xr:uid="{00000000-0005-0000-0000-0000C5110000}"/>
    <cellStyle name="Check Cell 2 10 4" xfId="3098" xr:uid="{00000000-0005-0000-0000-0000C6110000}"/>
    <cellStyle name="Check Cell 2 10 4 2" xfId="8591" xr:uid="{00000000-0005-0000-0000-0000C7110000}"/>
    <cellStyle name="Check Cell 2 10 5" xfId="3436" xr:uid="{00000000-0005-0000-0000-0000C8110000}"/>
    <cellStyle name="Check Cell 2 10 5 2" xfId="16244" xr:uid="{00000000-0005-0000-0000-0000C9110000}"/>
    <cellStyle name="Check Cell 2 10 6" xfId="3745" xr:uid="{00000000-0005-0000-0000-0000CA110000}"/>
    <cellStyle name="Check Cell 2 10 6 2" xfId="16553" xr:uid="{00000000-0005-0000-0000-0000CB110000}"/>
    <cellStyle name="Check Cell 2 10 7" xfId="4038" xr:uid="{00000000-0005-0000-0000-0000CC110000}"/>
    <cellStyle name="Check Cell 2 10 7 2" xfId="16846" xr:uid="{00000000-0005-0000-0000-0000CD110000}"/>
    <cellStyle name="Check Cell 2 10 8" xfId="4293" xr:uid="{00000000-0005-0000-0000-0000CE110000}"/>
    <cellStyle name="Check Cell 2 10 8 2" xfId="17101" xr:uid="{00000000-0005-0000-0000-0000CF110000}"/>
    <cellStyle name="Check Cell 2 10 9" xfId="4529" xr:uid="{00000000-0005-0000-0000-0000D0110000}"/>
    <cellStyle name="Check Cell 2 10 9 2" xfId="17337" xr:uid="{00000000-0005-0000-0000-0000D1110000}"/>
    <cellStyle name="Check Cell 2 11" xfId="880" xr:uid="{00000000-0005-0000-0000-0000D2110000}"/>
    <cellStyle name="Check Cell 2 11 2" xfId="10002" xr:uid="{00000000-0005-0000-0000-0000D3110000}"/>
    <cellStyle name="Check Cell 2 12" xfId="1303" xr:uid="{00000000-0005-0000-0000-0000D4110000}"/>
    <cellStyle name="Check Cell 2 12 2" xfId="10409" xr:uid="{00000000-0005-0000-0000-0000D5110000}"/>
    <cellStyle name="Check Cell 2 13" xfId="1099" xr:uid="{00000000-0005-0000-0000-0000D6110000}"/>
    <cellStyle name="Check Cell 2 13 10" xfId="4902" xr:uid="{00000000-0005-0000-0000-0000D7110000}"/>
    <cellStyle name="Check Cell 2 13 10 2" xfId="17710" xr:uid="{00000000-0005-0000-0000-0000D8110000}"/>
    <cellStyle name="Check Cell 2 13 11" xfId="8923" xr:uid="{00000000-0005-0000-0000-0000D9110000}"/>
    <cellStyle name="Check Cell 2 13 2" xfId="2302" xr:uid="{00000000-0005-0000-0000-0000DA110000}"/>
    <cellStyle name="Check Cell 2 13 2 2" xfId="15320" xr:uid="{00000000-0005-0000-0000-0000DB110000}"/>
    <cellStyle name="Check Cell 2 13 3" xfId="2671" xr:uid="{00000000-0005-0000-0000-0000DC110000}"/>
    <cellStyle name="Check Cell 2 13 3 2" xfId="13294" xr:uid="{00000000-0005-0000-0000-0000DD110000}"/>
    <cellStyle name="Check Cell 2 13 4" xfId="3025" xr:uid="{00000000-0005-0000-0000-0000DE110000}"/>
    <cellStyle name="Check Cell 2 13 4 2" xfId="8565" xr:uid="{00000000-0005-0000-0000-0000DF110000}"/>
    <cellStyle name="Check Cell 2 13 5" xfId="3365" xr:uid="{00000000-0005-0000-0000-0000E0110000}"/>
    <cellStyle name="Check Cell 2 13 5 2" xfId="16173" xr:uid="{00000000-0005-0000-0000-0000E1110000}"/>
    <cellStyle name="Check Cell 2 13 6" xfId="3678" xr:uid="{00000000-0005-0000-0000-0000E2110000}"/>
    <cellStyle name="Check Cell 2 13 6 2" xfId="16486" xr:uid="{00000000-0005-0000-0000-0000E3110000}"/>
    <cellStyle name="Check Cell 2 13 7" xfId="3976" xr:uid="{00000000-0005-0000-0000-0000E4110000}"/>
    <cellStyle name="Check Cell 2 13 7 2" xfId="16784" xr:uid="{00000000-0005-0000-0000-0000E5110000}"/>
    <cellStyle name="Check Cell 2 13 8" xfId="4230" xr:uid="{00000000-0005-0000-0000-0000E6110000}"/>
    <cellStyle name="Check Cell 2 13 8 2" xfId="17038" xr:uid="{00000000-0005-0000-0000-0000E7110000}"/>
    <cellStyle name="Check Cell 2 13 9" xfId="4477" xr:uid="{00000000-0005-0000-0000-0000E8110000}"/>
    <cellStyle name="Check Cell 2 13 9 2" xfId="17285" xr:uid="{00000000-0005-0000-0000-0000E9110000}"/>
    <cellStyle name="Check Cell 2 14" xfId="1234" xr:uid="{00000000-0005-0000-0000-0000EA110000}"/>
    <cellStyle name="Check Cell 2 14 10" xfId="4982" xr:uid="{00000000-0005-0000-0000-0000EB110000}"/>
    <cellStyle name="Check Cell 2 14 10 2" xfId="17790" xr:uid="{00000000-0005-0000-0000-0000EC110000}"/>
    <cellStyle name="Check Cell 2 14 11" xfId="8462" xr:uid="{00000000-0005-0000-0000-0000ED110000}"/>
    <cellStyle name="Check Cell 2 14 2" xfId="2427" xr:uid="{00000000-0005-0000-0000-0000EE110000}"/>
    <cellStyle name="Check Cell 2 14 2 2" xfId="9832" xr:uid="{00000000-0005-0000-0000-0000EF110000}"/>
    <cellStyle name="Check Cell 2 14 3" xfId="2794" xr:uid="{00000000-0005-0000-0000-0000F0110000}"/>
    <cellStyle name="Check Cell 2 14 3 2" xfId="10012" xr:uid="{00000000-0005-0000-0000-0000F1110000}"/>
    <cellStyle name="Check Cell 2 14 4" xfId="3145" xr:uid="{00000000-0005-0000-0000-0000F2110000}"/>
    <cellStyle name="Check Cell 2 14 4 2" xfId="13561" xr:uid="{00000000-0005-0000-0000-0000F3110000}"/>
    <cellStyle name="Check Cell 2 14 5" xfId="3478" xr:uid="{00000000-0005-0000-0000-0000F4110000}"/>
    <cellStyle name="Check Cell 2 14 5 2" xfId="16286" xr:uid="{00000000-0005-0000-0000-0000F5110000}"/>
    <cellStyle name="Check Cell 2 14 6" xfId="3785" xr:uid="{00000000-0005-0000-0000-0000F6110000}"/>
    <cellStyle name="Check Cell 2 14 6 2" xfId="16593" xr:uid="{00000000-0005-0000-0000-0000F7110000}"/>
    <cellStyle name="Check Cell 2 14 7" xfId="4072" xr:uid="{00000000-0005-0000-0000-0000F8110000}"/>
    <cellStyle name="Check Cell 2 14 7 2" xfId="16880" xr:uid="{00000000-0005-0000-0000-0000F9110000}"/>
    <cellStyle name="Check Cell 2 14 8" xfId="4322" xr:uid="{00000000-0005-0000-0000-0000FA110000}"/>
    <cellStyle name="Check Cell 2 14 8 2" xfId="17130" xr:uid="{00000000-0005-0000-0000-0000FB110000}"/>
    <cellStyle name="Check Cell 2 14 9" xfId="4557" xr:uid="{00000000-0005-0000-0000-0000FC110000}"/>
    <cellStyle name="Check Cell 2 14 9 2" xfId="17365" xr:uid="{00000000-0005-0000-0000-0000FD110000}"/>
    <cellStyle name="Check Cell 2 15" xfId="826" xr:uid="{00000000-0005-0000-0000-0000FE110000}"/>
    <cellStyle name="Check Cell 2 15 10" xfId="4741" xr:uid="{00000000-0005-0000-0000-0000FF110000}"/>
    <cellStyle name="Check Cell 2 15 10 2" xfId="17549" xr:uid="{00000000-0005-0000-0000-000000120000}"/>
    <cellStyle name="Check Cell 2 15 11" xfId="8862" xr:uid="{00000000-0005-0000-0000-000001120000}"/>
    <cellStyle name="Check Cell 2 15 2" xfId="2050" xr:uid="{00000000-0005-0000-0000-000002120000}"/>
    <cellStyle name="Check Cell 2 15 2 2" xfId="9169" xr:uid="{00000000-0005-0000-0000-000003120000}"/>
    <cellStyle name="Check Cell 2 15 3" xfId="1684" xr:uid="{00000000-0005-0000-0000-000004120000}"/>
    <cellStyle name="Check Cell 2 15 3 2" xfId="15357" xr:uid="{00000000-0005-0000-0000-000005120000}"/>
    <cellStyle name="Check Cell 2 15 4" xfId="1513" xr:uid="{00000000-0005-0000-0000-000006120000}"/>
    <cellStyle name="Check Cell 2 15 4 2" xfId="10091" xr:uid="{00000000-0005-0000-0000-000007120000}"/>
    <cellStyle name="Check Cell 2 15 5" xfId="2344" xr:uid="{00000000-0005-0000-0000-000008120000}"/>
    <cellStyle name="Check Cell 2 15 5 2" xfId="9873" xr:uid="{00000000-0005-0000-0000-000009120000}"/>
    <cellStyle name="Check Cell 2 15 6" xfId="2660" xr:uid="{00000000-0005-0000-0000-00000A120000}"/>
    <cellStyle name="Check Cell 2 15 6 2" xfId="9748" xr:uid="{00000000-0005-0000-0000-00000B120000}"/>
    <cellStyle name="Check Cell 2 15 7" xfId="3015" xr:uid="{00000000-0005-0000-0000-00000C120000}"/>
    <cellStyle name="Check Cell 2 15 7 2" xfId="8675" xr:uid="{00000000-0005-0000-0000-00000D120000}"/>
    <cellStyle name="Check Cell 2 15 8" xfId="3355" xr:uid="{00000000-0005-0000-0000-00000E120000}"/>
    <cellStyle name="Check Cell 2 15 8 2" xfId="16163" xr:uid="{00000000-0005-0000-0000-00000F120000}"/>
    <cellStyle name="Check Cell 2 15 9" xfId="4163" xr:uid="{00000000-0005-0000-0000-000010120000}"/>
    <cellStyle name="Check Cell 2 15 9 2" xfId="16971" xr:uid="{00000000-0005-0000-0000-000011120000}"/>
    <cellStyle name="Check Cell 2 16" xfId="1762" xr:uid="{00000000-0005-0000-0000-000012120000}"/>
    <cellStyle name="Check Cell 2 16 2" xfId="10186" xr:uid="{00000000-0005-0000-0000-000013120000}"/>
    <cellStyle name="Check Cell 2 17" xfId="1822" xr:uid="{00000000-0005-0000-0000-000014120000}"/>
    <cellStyle name="Check Cell 2 17 2" xfId="9659" xr:uid="{00000000-0005-0000-0000-000015120000}"/>
    <cellStyle name="Check Cell 2 18" xfId="1983" xr:uid="{00000000-0005-0000-0000-000016120000}"/>
    <cellStyle name="Check Cell 2 18 2" xfId="11388" xr:uid="{00000000-0005-0000-0000-000017120000}"/>
    <cellStyle name="Check Cell 2 19" xfId="2556" xr:uid="{00000000-0005-0000-0000-000018120000}"/>
    <cellStyle name="Check Cell 2 19 2" xfId="8855" xr:uid="{00000000-0005-0000-0000-000019120000}"/>
    <cellStyle name="Check Cell 2 2" xfId="332" xr:uid="{00000000-0005-0000-0000-00001A120000}"/>
    <cellStyle name="Check Cell 2 2 10" xfId="4170" xr:uid="{00000000-0005-0000-0000-00001B120000}"/>
    <cellStyle name="Check Cell 2 2 10 2" xfId="16978" xr:uid="{00000000-0005-0000-0000-00001C120000}"/>
    <cellStyle name="Check Cell 2 2 11" xfId="4392" xr:uid="{00000000-0005-0000-0000-00001D120000}"/>
    <cellStyle name="Check Cell 2 2 11 2" xfId="17200" xr:uid="{00000000-0005-0000-0000-00001E120000}"/>
    <cellStyle name="Check Cell 2 2 12" xfId="4651" xr:uid="{00000000-0005-0000-0000-00001F120000}"/>
    <cellStyle name="Check Cell 2 2 12 2" xfId="17459" xr:uid="{00000000-0005-0000-0000-000020120000}"/>
    <cellStyle name="Check Cell 2 2 13" xfId="7339" xr:uid="{00000000-0005-0000-0000-000021120000}"/>
    <cellStyle name="Check Cell 2 2 13 2" xfId="20103" xr:uid="{00000000-0005-0000-0000-000022120000}"/>
    <cellStyle name="Check Cell 2 2 14" xfId="7174" xr:uid="{00000000-0005-0000-0000-000023120000}"/>
    <cellStyle name="Check Cell 2 2 14 2" xfId="19939" xr:uid="{00000000-0005-0000-0000-000024120000}"/>
    <cellStyle name="Check Cell 2 2 15" xfId="10813" xr:uid="{00000000-0005-0000-0000-000025120000}"/>
    <cellStyle name="Check Cell 2 2 16" xfId="12013" xr:uid="{00000000-0005-0000-0000-000026120000}"/>
    <cellStyle name="Check Cell 2 2 17" xfId="9308" xr:uid="{00000000-0005-0000-0000-000027120000}"/>
    <cellStyle name="Check Cell 2 2 2" xfId="1064" xr:uid="{00000000-0005-0000-0000-000028120000}"/>
    <cellStyle name="Check Cell 2 2 2 2" xfId="7474" xr:uid="{00000000-0005-0000-0000-000029120000}"/>
    <cellStyle name="Check Cell 2 2 2 2 2" xfId="20238" xr:uid="{00000000-0005-0000-0000-00002A120000}"/>
    <cellStyle name="Check Cell 2 2 2 3" xfId="7617" xr:uid="{00000000-0005-0000-0000-00002B120000}"/>
    <cellStyle name="Check Cell 2 2 2 3 2" xfId="20381" xr:uid="{00000000-0005-0000-0000-00002C120000}"/>
    <cellStyle name="Check Cell 2 2 2 4" xfId="8626" xr:uid="{00000000-0005-0000-0000-00002D120000}"/>
    <cellStyle name="Check Cell 2 2 2 5" xfId="10784" xr:uid="{00000000-0005-0000-0000-00002E120000}"/>
    <cellStyle name="Check Cell 2 2 2 6" xfId="15315" xr:uid="{00000000-0005-0000-0000-00002F120000}"/>
    <cellStyle name="Check Cell 2 2 3" xfId="1236" xr:uid="{00000000-0005-0000-0000-000030120000}"/>
    <cellStyle name="Check Cell 2 2 3 2" xfId="8504" xr:uid="{00000000-0005-0000-0000-000031120000}"/>
    <cellStyle name="Check Cell 2 2 4" xfId="1589" xr:uid="{00000000-0005-0000-0000-000032120000}"/>
    <cellStyle name="Check Cell 2 2 4 2" xfId="10564" xr:uid="{00000000-0005-0000-0000-000033120000}"/>
    <cellStyle name="Check Cell 2 2 5" xfId="2437" xr:uid="{00000000-0005-0000-0000-000034120000}"/>
    <cellStyle name="Check Cell 2 2 5 2" xfId="8776" xr:uid="{00000000-0005-0000-0000-000035120000}"/>
    <cellStyle name="Check Cell 2 2 6" xfId="2947" xr:uid="{00000000-0005-0000-0000-000036120000}"/>
    <cellStyle name="Check Cell 2 2 6 2" xfId="13565" xr:uid="{00000000-0005-0000-0000-000037120000}"/>
    <cellStyle name="Check Cell 2 2 7" xfId="3288" xr:uid="{00000000-0005-0000-0000-000038120000}"/>
    <cellStyle name="Check Cell 2 2 7 2" xfId="16096" xr:uid="{00000000-0005-0000-0000-000039120000}"/>
    <cellStyle name="Check Cell 2 2 8" xfId="3609" xr:uid="{00000000-0005-0000-0000-00003A120000}"/>
    <cellStyle name="Check Cell 2 2 8 2" xfId="16417" xr:uid="{00000000-0005-0000-0000-00003B120000}"/>
    <cellStyle name="Check Cell 2 2 9" xfId="3909" xr:uid="{00000000-0005-0000-0000-00003C120000}"/>
    <cellStyle name="Check Cell 2 2 9 2" xfId="16717" xr:uid="{00000000-0005-0000-0000-00003D120000}"/>
    <cellStyle name="Check Cell 2 20" xfId="2667" xr:uid="{00000000-0005-0000-0000-00003E120000}"/>
    <cellStyle name="Check Cell 2 20 2" xfId="10243" xr:uid="{00000000-0005-0000-0000-00003F120000}"/>
    <cellStyle name="Check Cell 2 21" xfId="3021" xr:uid="{00000000-0005-0000-0000-000040120000}"/>
    <cellStyle name="Check Cell 2 21 2" xfId="13766" xr:uid="{00000000-0005-0000-0000-000041120000}"/>
    <cellStyle name="Check Cell 2 22" xfId="3361" xr:uid="{00000000-0005-0000-0000-000042120000}"/>
    <cellStyle name="Check Cell 2 22 2" xfId="16169" xr:uid="{00000000-0005-0000-0000-000043120000}"/>
    <cellStyle name="Check Cell 2 23" xfId="3110" xr:uid="{00000000-0005-0000-0000-000044120000}"/>
    <cellStyle name="Check Cell 2 23 2" xfId="11544" xr:uid="{00000000-0005-0000-0000-000045120000}"/>
    <cellStyle name="Check Cell 2 24" xfId="4675" xr:uid="{00000000-0005-0000-0000-000046120000}"/>
    <cellStyle name="Check Cell 2 24 2" xfId="17483" xr:uid="{00000000-0005-0000-0000-000047120000}"/>
    <cellStyle name="Check Cell 2 25" xfId="7183" xr:uid="{00000000-0005-0000-0000-000048120000}"/>
    <cellStyle name="Check Cell 2 25 2" xfId="19948" xr:uid="{00000000-0005-0000-0000-000049120000}"/>
    <cellStyle name="Check Cell 2 26" xfId="7383" xr:uid="{00000000-0005-0000-0000-00004A120000}"/>
    <cellStyle name="Check Cell 2 26 2" xfId="20147" xr:uid="{00000000-0005-0000-0000-00004B120000}"/>
    <cellStyle name="Check Cell 2 27" xfId="13735" xr:uid="{00000000-0005-0000-0000-00004C120000}"/>
    <cellStyle name="Check Cell 2 28" xfId="14882" xr:uid="{00000000-0005-0000-0000-00004D120000}"/>
    <cellStyle name="Check Cell 2 29" xfId="8906" xr:uid="{00000000-0005-0000-0000-00004E120000}"/>
    <cellStyle name="Check Cell 2 3" xfId="1037" xr:uid="{00000000-0005-0000-0000-00004F120000}"/>
    <cellStyle name="Check Cell 2 3 10" xfId="4190" xr:uid="{00000000-0005-0000-0000-000050120000}"/>
    <cellStyle name="Check Cell 2 3 10 2" xfId="16998" xr:uid="{00000000-0005-0000-0000-000051120000}"/>
    <cellStyle name="Check Cell 2 3 11" xfId="4445" xr:uid="{00000000-0005-0000-0000-000052120000}"/>
    <cellStyle name="Check Cell 2 3 11 2" xfId="17253" xr:uid="{00000000-0005-0000-0000-000053120000}"/>
    <cellStyle name="Check Cell 2 3 12" xfId="4870" xr:uid="{00000000-0005-0000-0000-000054120000}"/>
    <cellStyle name="Check Cell 2 3 12 2" xfId="17678" xr:uid="{00000000-0005-0000-0000-000055120000}"/>
    <cellStyle name="Check Cell 2 3 13" xfId="7318" xr:uid="{00000000-0005-0000-0000-000056120000}"/>
    <cellStyle name="Check Cell 2 3 13 2" xfId="20082" xr:uid="{00000000-0005-0000-0000-000057120000}"/>
    <cellStyle name="Check Cell 2 3 14" xfId="7205" xr:uid="{00000000-0005-0000-0000-000058120000}"/>
    <cellStyle name="Check Cell 2 3 14 2" xfId="19970" xr:uid="{00000000-0005-0000-0000-000059120000}"/>
    <cellStyle name="Check Cell 2 3 15" xfId="14692" xr:uid="{00000000-0005-0000-0000-00005A120000}"/>
    <cellStyle name="Check Cell 2 3 16" xfId="9014" xr:uid="{00000000-0005-0000-0000-00005B120000}"/>
    <cellStyle name="Check Cell 2 3 17" xfId="9511" xr:uid="{00000000-0005-0000-0000-00005C120000}"/>
    <cellStyle name="Check Cell 2 3 2" xfId="835" xr:uid="{00000000-0005-0000-0000-00005D120000}"/>
    <cellStyle name="Check Cell 2 3 2 2" xfId="7467" xr:uid="{00000000-0005-0000-0000-00005E120000}"/>
    <cellStyle name="Check Cell 2 3 2 2 2" xfId="20231" xr:uid="{00000000-0005-0000-0000-00005F120000}"/>
    <cellStyle name="Check Cell 2 3 2 3" xfId="7610" xr:uid="{00000000-0005-0000-0000-000060120000}"/>
    <cellStyle name="Check Cell 2 3 2 3 2" xfId="20374" xr:uid="{00000000-0005-0000-0000-000061120000}"/>
    <cellStyle name="Check Cell 2 3 2 4" xfId="9893" xr:uid="{00000000-0005-0000-0000-000062120000}"/>
    <cellStyle name="Check Cell 2 3 2 5" xfId="9658" xr:uid="{00000000-0005-0000-0000-000063120000}"/>
    <cellStyle name="Check Cell 2 3 2 6" xfId="10082" xr:uid="{00000000-0005-0000-0000-000064120000}"/>
    <cellStyle name="Check Cell 2 3 3" xfId="929" xr:uid="{00000000-0005-0000-0000-000065120000}"/>
    <cellStyle name="Check Cell 2 3 3 2" xfId="9816" xr:uid="{00000000-0005-0000-0000-000066120000}"/>
    <cellStyle name="Check Cell 2 3 4" xfId="2247" xr:uid="{00000000-0005-0000-0000-000067120000}"/>
    <cellStyle name="Check Cell 2 3 4 2" xfId="10270" xr:uid="{00000000-0005-0000-0000-000068120000}"/>
    <cellStyle name="Check Cell 2 3 5" xfId="2616" xr:uid="{00000000-0005-0000-0000-000069120000}"/>
    <cellStyle name="Check Cell 2 3 5 2" xfId="13046" xr:uid="{00000000-0005-0000-0000-00006A120000}"/>
    <cellStyle name="Check Cell 2 3 6" xfId="2974" xr:uid="{00000000-0005-0000-0000-00006B120000}"/>
    <cellStyle name="Check Cell 2 3 6 2" xfId="13724" xr:uid="{00000000-0005-0000-0000-00006C120000}"/>
    <cellStyle name="Check Cell 2 3 7" xfId="3313" xr:uid="{00000000-0005-0000-0000-00006D120000}"/>
    <cellStyle name="Check Cell 2 3 7 2" xfId="16121" xr:uid="{00000000-0005-0000-0000-00006E120000}"/>
    <cellStyle name="Check Cell 2 3 8" xfId="3631" xr:uid="{00000000-0005-0000-0000-00006F120000}"/>
    <cellStyle name="Check Cell 2 3 8 2" xfId="16439" xr:uid="{00000000-0005-0000-0000-000070120000}"/>
    <cellStyle name="Check Cell 2 3 9" xfId="3931" xr:uid="{00000000-0005-0000-0000-000071120000}"/>
    <cellStyle name="Check Cell 2 3 9 2" xfId="16739" xr:uid="{00000000-0005-0000-0000-000072120000}"/>
    <cellStyle name="Check Cell 2 30" xfId="41492" xr:uid="{00000000-0005-0000-0000-000073120000}"/>
    <cellStyle name="Check Cell 2 31" xfId="41515" xr:uid="{00000000-0005-0000-0000-000074120000}"/>
    <cellStyle name="Check Cell 2 32" xfId="41409" xr:uid="{00000000-0005-0000-0000-000075120000}"/>
    <cellStyle name="Check Cell 2 33" xfId="41566" xr:uid="{00000000-0005-0000-0000-000076120000}"/>
    <cellStyle name="Check Cell 2 34" xfId="41373" xr:uid="{00000000-0005-0000-0000-000077120000}"/>
    <cellStyle name="Check Cell 2 35" xfId="41626" xr:uid="{00000000-0005-0000-0000-000078120000}"/>
    <cellStyle name="Check Cell 2 36" xfId="41333" xr:uid="{00000000-0005-0000-0000-000079120000}"/>
    <cellStyle name="Check Cell 2 37" xfId="41500" xr:uid="{00000000-0005-0000-0000-00007A120000}"/>
    <cellStyle name="Check Cell 2 4" xfId="1004" xr:uid="{00000000-0005-0000-0000-00007B120000}"/>
    <cellStyle name="Check Cell 2 4 10" xfId="3402" xr:uid="{00000000-0005-0000-0000-00007C120000}"/>
    <cellStyle name="Check Cell 2 4 10 2" xfId="16210" xr:uid="{00000000-0005-0000-0000-00007D120000}"/>
    <cellStyle name="Check Cell 2 4 11" xfId="4423" xr:uid="{00000000-0005-0000-0000-00007E120000}"/>
    <cellStyle name="Check Cell 2 4 11 2" xfId="17231" xr:uid="{00000000-0005-0000-0000-00007F120000}"/>
    <cellStyle name="Check Cell 2 4 12" xfId="4848" xr:uid="{00000000-0005-0000-0000-000080120000}"/>
    <cellStyle name="Check Cell 2 4 12 2" xfId="17656" xr:uid="{00000000-0005-0000-0000-000081120000}"/>
    <cellStyle name="Check Cell 2 4 13" xfId="7295" xr:uid="{00000000-0005-0000-0000-000082120000}"/>
    <cellStyle name="Check Cell 2 4 13 2" xfId="20059" xr:uid="{00000000-0005-0000-0000-000083120000}"/>
    <cellStyle name="Check Cell 2 4 14" xfId="7198" xr:uid="{00000000-0005-0000-0000-000084120000}"/>
    <cellStyle name="Check Cell 2 4 14 2" xfId="19963" xr:uid="{00000000-0005-0000-0000-000085120000}"/>
    <cellStyle name="Check Cell 2 4 15" xfId="15587" xr:uid="{00000000-0005-0000-0000-000086120000}"/>
    <cellStyle name="Check Cell 2 4 16" xfId="8980" xr:uid="{00000000-0005-0000-0000-000087120000}"/>
    <cellStyle name="Check Cell 2 4 17" xfId="9603" xr:uid="{00000000-0005-0000-0000-000088120000}"/>
    <cellStyle name="Check Cell 2 4 2" xfId="1018" xr:uid="{00000000-0005-0000-0000-000089120000}"/>
    <cellStyle name="Check Cell 2 4 2 2" xfId="7448" xr:uid="{00000000-0005-0000-0000-00008A120000}"/>
    <cellStyle name="Check Cell 2 4 2 2 2" xfId="20212" xr:uid="{00000000-0005-0000-0000-00008B120000}"/>
    <cellStyle name="Check Cell 2 4 2 3" xfId="7591" xr:uid="{00000000-0005-0000-0000-00008C120000}"/>
    <cellStyle name="Check Cell 2 4 2 3 2" xfId="20355" xr:uid="{00000000-0005-0000-0000-00008D120000}"/>
    <cellStyle name="Check Cell 2 4 2 4" xfId="13227" xr:uid="{00000000-0005-0000-0000-00008E120000}"/>
    <cellStyle name="Check Cell 2 4 2 5" xfId="10899" xr:uid="{00000000-0005-0000-0000-00008F120000}"/>
    <cellStyle name="Check Cell 2 4 2 6" xfId="10348" xr:uid="{00000000-0005-0000-0000-000090120000}"/>
    <cellStyle name="Check Cell 2 4 3" xfId="1219" xr:uid="{00000000-0005-0000-0000-000091120000}"/>
    <cellStyle name="Check Cell 2 4 3 2" xfId="9287" xr:uid="{00000000-0005-0000-0000-000092120000}"/>
    <cellStyle name="Check Cell 2 4 4" xfId="2217" xr:uid="{00000000-0005-0000-0000-000093120000}"/>
    <cellStyle name="Check Cell 2 4 4 2" xfId="9609" xr:uid="{00000000-0005-0000-0000-000094120000}"/>
    <cellStyle name="Check Cell 2 4 5" xfId="1526" xr:uid="{00000000-0005-0000-0000-000095120000}"/>
    <cellStyle name="Check Cell 2 4 5 2" xfId="13086" xr:uid="{00000000-0005-0000-0000-000096120000}"/>
    <cellStyle name="Check Cell 2 4 6" xfId="1959" xr:uid="{00000000-0005-0000-0000-000097120000}"/>
    <cellStyle name="Check Cell 2 4 6 2" xfId="10598" xr:uid="{00000000-0005-0000-0000-000098120000}"/>
    <cellStyle name="Check Cell 2 4 7" xfId="2148" xr:uid="{00000000-0005-0000-0000-000099120000}"/>
    <cellStyle name="Check Cell 2 4 7 2" xfId="9161" xr:uid="{00000000-0005-0000-0000-00009A120000}"/>
    <cellStyle name="Check Cell 2 4 8" xfId="2711" xr:uid="{00000000-0005-0000-0000-00009B120000}"/>
    <cellStyle name="Check Cell 2 4 8 2" xfId="15208" xr:uid="{00000000-0005-0000-0000-00009C120000}"/>
    <cellStyle name="Check Cell 2 4 9" xfId="3063" xr:uid="{00000000-0005-0000-0000-00009D120000}"/>
    <cellStyle name="Check Cell 2 4 9 2" xfId="12442" xr:uid="{00000000-0005-0000-0000-00009E120000}"/>
    <cellStyle name="Check Cell 2 5" xfId="972" xr:uid="{00000000-0005-0000-0000-00009F120000}"/>
    <cellStyle name="Check Cell 2 5 10" xfId="3525" xr:uid="{00000000-0005-0000-0000-0000A0120000}"/>
    <cellStyle name="Check Cell 2 5 10 2" xfId="16333" xr:uid="{00000000-0005-0000-0000-0000A1120000}"/>
    <cellStyle name="Check Cell 2 5 11" xfId="4397" xr:uid="{00000000-0005-0000-0000-0000A2120000}"/>
    <cellStyle name="Check Cell 2 5 11 2" xfId="17205" xr:uid="{00000000-0005-0000-0000-0000A3120000}"/>
    <cellStyle name="Check Cell 2 5 12" xfId="4822" xr:uid="{00000000-0005-0000-0000-0000A4120000}"/>
    <cellStyle name="Check Cell 2 5 12 2" xfId="17630" xr:uid="{00000000-0005-0000-0000-0000A5120000}"/>
    <cellStyle name="Check Cell 2 5 13" xfId="7273" xr:uid="{00000000-0005-0000-0000-0000A6120000}"/>
    <cellStyle name="Check Cell 2 5 13 2" xfId="20037" xr:uid="{00000000-0005-0000-0000-0000A7120000}"/>
    <cellStyle name="Check Cell 2 5 14" xfId="7325" xr:uid="{00000000-0005-0000-0000-0000A8120000}"/>
    <cellStyle name="Check Cell 2 5 14 2" xfId="20089" xr:uid="{00000000-0005-0000-0000-0000A9120000}"/>
    <cellStyle name="Check Cell 2 5 15" xfId="15031" xr:uid="{00000000-0005-0000-0000-0000AA120000}"/>
    <cellStyle name="Check Cell 2 5 16" xfId="9152" xr:uid="{00000000-0005-0000-0000-0000AB120000}"/>
    <cellStyle name="Check Cell 2 5 17" xfId="10601" xr:uid="{00000000-0005-0000-0000-0000AC120000}"/>
    <cellStyle name="Check Cell 2 5 2" xfId="806" xr:uid="{00000000-0005-0000-0000-0000AD120000}"/>
    <cellStyle name="Check Cell 2 5 2 2" xfId="7433" xr:uid="{00000000-0005-0000-0000-0000AE120000}"/>
    <cellStyle name="Check Cell 2 5 2 2 2" xfId="20197" xr:uid="{00000000-0005-0000-0000-0000AF120000}"/>
    <cellStyle name="Check Cell 2 5 2 3" xfId="7576" xr:uid="{00000000-0005-0000-0000-0000B0120000}"/>
    <cellStyle name="Check Cell 2 5 2 3 2" xfId="20340" xr:uid="{00000000-0005-0000-0000-0000B1120000}"/>
    <cellStyle name="Check Cell 2 5 2 4" xfId="15335" xr:uid="{00000000-0005-0000-0000-0000B2120000}"/>
    <cellStyle name="Check Cell 2 5 2 5" xfId="8836" xr:uid="{00000000-0005-0000-0000-0000B3120000}"/>
    <cellStyle name="Check Cell 2 5 2 6" xfId="8726" xr:uid="{00000000-0005-0000-0000-0000B4120000}"/>
    <cellStyle name="Check Cell 2 5 3" xfId="813" xr:uid="{00000000-0005-0000-0000-0000B5120000}"/>
    <cellStyle name="Check Cell 2 5 3 2" xfId="8502" xr:uid="{00000000-0005-0000-0000-0000B6120000}"/>
    <cellStyle name="Check Cell 2 5 4" xfId="2186" xr:uid="{00000000-0005-0000-0000-0000B7120000}"/>
    <cellStyle name="Check Cell 2 5 4 2" xfId="9823" xr:uid="{00000000-0005-0000-0000-0000B8120000}"/>
    <cellStyle name="Check Cell 2 5 5" xfId="1556" xr:uid="{00000000-0005-0000-0000-0000B9120000}"/>
    <cellStyle name="Check Cell 2 5 5 2" xfId="10001" xr:uid="{00000000-0005-0000-0000-0000BA120000}"/>
    <cellStyle name="Check Cell 2 5 6" xfId="1944" xr:uid="{00000000-0005-0000-0000-0000BB120000}"/>
    <cellStyle name="Check Cell 2 5 6 2" xfId="9476" xr:uid="{00000000-0005-0000-0000-0000BC120000}"/>
    <cellStyle name="Check Cell 2 5 7" xfId="2428" xr:uid="{00000000-0005-0000-0000-0000BD120000}"/>
    <cellStyle name="Check Cell 2 5 7 2" xfId="8897" xr:uid="{00000000-0005-0000-0000-0000BE120000}"/>
    <cellStyle name="Check Cell 2 5 8" xfId="2847" xr:uid="{00000000-0005-0000-0000-0000BF120000}"/>
    <cellStyle name="Check Cell 2 5 8 2" xfId="10746" xr:uid="{00000000-0005-0000-0000-0000C0120000}"/>
    <cellStyle name="Check Cell 2 5 9" xfId="3195" xr:uid="{00000000-0005-0000-0000-0000C1120000}"/>
    <cellStyle name="Check Cell 2 5 9 2" xfId="16003" xr:uid="{00000000-0005-0000-0000-0000C2120000}"/>
    <cellStyle name="Check Cell 2 6" xfId="976" xr:uid="{00000000-0005-0000-0000-0000C3120000}"/>
    <cellStyle name="Check Cell 2 6 10" xfId="1712" xr:uid="{00000000-0005-0000-0000-0000C4120000}"/>
    <cellStyle name="Check Cell 2 6 10 2" xfId="15471" xr:uid="{00000000-0005-0000-0000-0000C5120000}"/>
    <cellStyle name="Check Cell 2 6 11" xfId="4399" xr:uid="{00000000-0005-0000-0000-0000C6120000}"/>
    <cellStyle name="Check Cell 2 6 11 2" xfId="17207" xr:uid="{00000000-0005-0000-0000-0000C7120000}"/>
    <cellStyle name="Check Cell 2 6 12" xfId="4824" xr:uid="{00000000-0005-0000-0000-0000C8120000}"/>
    <cellStyle name="Check Cell 2 6 12 2" xfId="17632" xr:uid="{00000000-0005-0000-0000-0000C9120000}"/>
    <cellStyle name="Check Cell 2 6 13" xfId="7276" xr:uid="{00000000-0005-0000-0000-0000CA120000}"/>
    <cellStyle name="Check Cell 2 6 13 2" xfId="20040" xr:uid="{00000000-0005-0000-0000-0000CB120000}"/>
    <cellStyle name="Check Cell 2 6 14" xfId="7173" xr:uid="{00000000-0005-0000-0000-0000CC120000}"/>
    <cellStyle name="Check Cell 2 6 14 2" xfId="19938" xr:uid="{00000000-0005-0000-0000-0000CD120000}"/>
    <cellStyle name="Check Cell 2 6 15" xfId="15610" xr:uid="{00000000-0005-0000-0000-0000CE120000}"/>
    <cellStyle name="Check Cell 2 6 16" xfId="10979" xr:uid="{00000000-0005-0000-0000-0000CF120000}"/>
    <cellStyle name="Check Cell 2 6 17" xfId="15382" xr:uid="{00000000-0005-0000-0000-0000D0120000}"/>
    <cellStyle name="Check Cell 2 6 2" xfId="1008" xr:uid="{00000000-0005-0000-0000-0000D1120000}"/>
    <cellStyle name="Check Cell 2 6 2 2" xfId="7434" xr:uid="{00000000-0005-0000-0000-0000D2120000}"/>
    <cellStyle name="Check Cell 2 6 2 2 2" xfId="20198" xr:uid="{00000000-0005-0000-0000-0000D3120000}"/>
    <cellStyle name="Check Cell 2 6 2 3" xfId="7577" xr:uid="{00000000-0005-0000-0000-0000D4120000}"/>
    <cellStyle name="Check Cell 2 6 2 3 2" xfId="20341" xr:uid="{00000000-0005-0000-0000-0000D5120000}"/>
    <cellStyle name="Check Cell 2 6 2 4" xfId="9244" xr:uid="{00000000-0005-0000-0000-0000D6120000}"/>
    <cellStyle name="Check Cell 2 6 2 5" xfId="10812" xr:uid="{00000000-0005-0000-0000-0000D7120000}"/>
    <cellStyle name="Check Cell 2 6 2 6" xfId="15376" xr:uid="{00000000-0005-0000-0000-0000D8120000}"/>
    <cellStyle name="Check Cell 2 6 3" xfId="1173" xr:uid="{00000000-0005-0000-0000-0000D9120000}"/>
    <cellStyle name="Check Cell 2 6 3 2" xfId="8797" xr:uid="{00000000-0005-0000-0000-0000DA120000}"/>
    <cellStyle name="Check Cell 2 6 4" xfId="2189" xr:uid="{00000000-0005-0000-0000-0000DB120000}"/>
    <cellStyle name="Check Cell 2 6 4 2" xfId="11124" xr:uid="{00000000-0005-0000-0000-0000DC120000}"/>
    <cellStyle name="Check Cell 2 6 5" xfId="1553" xr:uid="{00000000-0005-0000-0000-0000DD120000}"/>
    <cellStyle name="Check Cell 2 6 5 2" xfId="9675" xr:uid="{00000000-0005-0000-0000-0000DE120000}"/>
    <cellStyle name="Check Cell 2 6 6" xfId="2074" xr:uid="{00000000-0005-0000-0000-0000DF120000}"/>
    <cellStyle name="Check Cell 2 6 6 2" xfId="10702" xr:uid="{00000000-0005-0000-0000-0000E0120000}"/>
    <cellStyle name="Check Cell 2 6 7" xfId="1462" xr:uid="{00000000-0005-0000-0000-0000E1120000}"/>
    <cellStyle name="Check Cell 2 6 7 2" xfId="8786" xr:uid="{00000000-0005-0000-0000-0000E2120000}"/>
    <cellStyle name="Check Cell 2 6 8" xfId="1940" xr:uid="{00000000-0005-0000-0000-0000E3120000}"/>
    <cellStyle name="Check Cell 2 6 8 2" xfId="10873" xr:uid="{00000000-0005-0000-0000-0000E4120000}"/>
    <cellStyle name="Check Cell 2 6 9" xfId="1450" xr:uid="{00000000-0005-0000-0000-0000E5120000}"/>
    <cellStyle name="Check Cell 2 6 9 2" xfId="15326" xr:uid="{00000000-0005-0000-0000-0000E6120000}"/>
    <cellStyle name="Check Cell 2 7" xfId="1020" xr:uid="{00000000-0005-0000-0000-0000E7120000}"/>
    <cellStyle name="Check Cell 2 7 10" xfId="3142" xr:uid="{00000000-0005-0000-0000-0000E8120000}"/>
    <cellStyle name="Check Cell 2 7 10 2" xfId="8161" xr:uid="{00000000-0005-0000-0000-0000E9120000}"/>
    <cellStyle name="Check Cell 2 7 11" xfId="4433" xr:uid="{00000000-0005-0000-0000-0000EA120000}"/>
    <cellStyle name="Check Cell 2 7 11 2" xfId="17241" xr:uid="{00000000-0005-0000-0000-0000EB120000}"/>
    <cellStyle name="Check Cell 2 7 12" xfId="4858" xr:uid="{00000000-0005-0000-0000-0000EC120000}"/>
    <cellStyle name="Check Cell 2 7 12 2" xfId="17666" xr:uid="{00000000-0005-0000-0000-0000ED120000}"/>
    <cellStyle name="Check Cell 2 7 13" xfId="7305" xr:uid="{00000000-0005-0000-0000-0000EE120000}"/>
    <cellStyle name="Check Cell 2 7 13 2" xfId="20069" xr:uid="{00000000-0005-0000-0000-0000EF120000}"/>
    <cellStyle name="Check Cell 2 7 14" xfId="7233" xr:uid="{00000000-0005-0000-0000-0000F0120000}"/>
    <cellStyle name="Check Cell 2 7 14 2" xfId="19998" xr:uid="{00000000-0005-0000-0000-0000F1120000}"/>
    <cellStyle name="Check Cell 2 7 15" xfId="14600" xr:uid="{00000000-0005-0000-0000-0000F2120000}"/>
    <cellStyle name="Check Cell 2 7 16" xfId="10069" xr:uid="{00000000-0005-0000-0000-0000F3120000}"/>
    <cellStyle name="Check Cell 2 7 17" xfId="9887" xr:uid="{00000000-0005-0000-0000-0000F4120000}"/>
    <cellStyle name="Check Cell 2 7 2" xfId="866" xr:uid="{00000000-0005-0000-0000-0000F5120000}"/>
    <cellStyle name="Check Cell 2 7 2 2" xfId="7458" xr:uid="{00000000-0005-0000-0000-0000F6120000}"/>
    <cellStyle name="Check Cell 2 7 2 2 2" xfId="20222" xr:uid="{00000000-0005-0000-0000-0000F7120000}"/>
    <cellStyle name="Check Cell 2 7 2 3" xfId="7601" xr:uid="{00000000-0005-0000-0000-0000F8120000}"/>
    <cellStyle name="Check Cell 2 7 2 3 2" xfId="20365" xr:uid="{00000000-0005-0000-0000-0000F9120000}"/>
    <cellStyle name="Check Cell 2 7 2 4" xfId="10909" xr:uid="{00000000-0005-0000-0000-0000FA120000}"/>
    <cellStyle name="Check Cell 2 7 2 5" xfId="15255" xr:uid="{00000000-0005-0000-0000-0000FB120000}"/>
    <cellStyle name="Check Cell 2 7 2 6" xfId="10229" xr:uid="{00000000-0005-0000-0000-0000FC120000}"/>
    <cellStyle name="Check Cell 2 7 3" xfId="840" xr:uid="{00000000-0005-0000-0000-0000FD120000}"/>
    <cellStyle name="Check Cell 2 7 3 2" xfId="9412" xr:uid="{00000000-0005-0000-0000-0000FE120000}"/>
    <cellStyle name="Check Cell 2 7 4" xfId="2232" xr:uid="{00000000-0005-0000-0000-0000FF120000}"/>
    <cellStyle name="Check Cell 2 7 4 2" xfId="9729" xr:uid="{00000000-0005-0000-0000-000000130000}"/>
    <cellStyle name="Check Cell 2 7 5" xfId="1515" xr:uid="{00000000-0005-0000-0000-000001130000}"/>
    <cellStyle name="Check Cell 2 7 5 2" xfId="15293" xr:uid="{00000000-0005-0000-0000-000002130000}"/>
    <cellStyle name="Check Cell 2 7 6" xfId="2001" xr:uid="{00000000-0005-0000-0000-000003130000}"/>
    <cellStyle name="Check Cell 2 7 6 2" xfId="10842" xr:uid="{00000000-0005-0000-0000-000004130000}"/>
    <cellStyle name="Check Cell 2 7 7" xfId="1726" xr:uid="{00000000-0005-0000-0000-000005130000}"/>
    <cellStyle name="Check Cell 2 7 7 2" xfId="10521" xr:uid="{00000000-0005-0000-0000-000006130000}"/>
    <cellStyle name="Check Cell 2 7 8" xfId="2040" xr:uid="{00000000-0005-0000-0000-000007130000}"/>
    <cellStyle name="Check Cell 2 7 8 2" xfId="10446" xr:uid="{00000000-0005-0000-0000-000008130000}"/>
    <cellStyle name="Check Cell 2 7 9" xfId="2791" xr:uid="{00000000-0005-0000-0000-000009130000}"/>
    <cellStyle name="Check Cell 2 7 9 2" xfId="9425" xr:uid="{00000000-0005-0000-0000-00000A130000}"/>
    <cellStyle name="Check Cell 2 8" xfId="988" xr:uid="{00000000-0005-0000-0000-00000B130000}"/>
    <cellStyle name="Check Cell 2 8 10" xfId="3719" xr:uid="{00000000-0005-0000-0000-00000C130000}"/>
    <cellStyle name="Check Cell 2 8 10 2" xfId="16527" xr:uid="{00000000-0005-0000-0000-00000D130000}"/>
    <cellStyle name="Check Cell 2 8 11" xfId="4409" xr:uid="{00000000-0005-0000-0000-00000E130000}"/>
    <cellStyle name="Check Cell 2 8 11 2" xfId="17217" xr:uid="{00000000-0005-0000-0000-00000F130000}"/>
    <cellStyle name="Check Cell 2 8 12" xfId="4834" xr:uid="{00000000-0005-0000-0000-000010130000}"/>
    <cellStyle name="Check Cell 2 8 12 2" xfId="17642" xr:uid="{00000000-0005-0000-0000-000011130000}"/>
    <cellStyle name="Check Cell 2 8 13" xfId="7286" xr:uid="{00000000-0005-0000-0000-000012130000}"/>
    <cellStyle name="Check Cell 2 8 13 2" xfId="20050" xr:uid="{00000000-0005-0000-0000-000013130000}"/>
    <cellStyle name="Check Cell 2 8 14" xfId="7323" xr:uid="{00000000-0005-0000-0000-000014130000}"/>
    <cellStyle name="Check Cell 2 8 14 2" xfId="20087" xr:uid="{00000000-0005-0000-0000-000015130000}"/>
    <cellStyle name="Check Cell 2 8 15" xfId="14450" xr:uid="{00000000-0005-0000-0000-000016130000}"/>
    <cellStyle name="Check Cell 2 8 16" xfId="12362" xr:uid="{00000000-0005-0000-0000-000017130000}"/>
    <cellStyle name="Check Cell 2 8 17" xfId="9437" xr:uid="{00000000-0005-0000-0000-000018130000}"/>
    <cellStyle name="Check Cell 2 8 2" xfId="1182" xr:uid="{00000000-0005-0000-0000-000019130000}"/>
    <cellStyle name="Check Cell 2 8 2 2" xfId="7440" xr:uid="{00000000-0005-0000-0000-00001A130000}"/>
    <cellStyle name="Check Cell 2 8 2 2 2" xfId="20204" xr:uid="{00000000-0005-0000-0000-00001B130000}"/>
    <cellStyle name="Check Cell 2 8 2 3" xfId="7583" xr:uid="{00000000-0005-0000-0000-00001C130000}"/>
    <cellStyle name="Check Cell 2 8 2 3 2" xfId="20347" xr:uid="{00000000-0005-0000-0000-00001D130000}"/>
    <cellStyle name="Check Cell 2 8 2 4" xfId="8481" xr:uid="{00000000-0005-0000-0000-00001E130000}"/>
    <cellStyle name="Check Cell 2 8 2 5" xfId="8515" xr:uid="{00000000-0005-0000-0000-00001F130000}"/>
    <cellStyle name="Check Cell 2 8 2 6" xfId="9066" xr:uid="{00000000-0005-0000-0000-000020130000}"/>
    <cellStyle name="Check Cell 2 8 3" xfId="924" xr:uid="{00000000-0005-0000-0000-000021130000}"/>
    <cellStyle name="Check Cell 2 8 3 2" xfId="8713" xr:uid="{00000000-0005-0000-0000-000022130000}"/>
    <cellStyle name="Check Cell 2 8 4" xfId="2201" xr:uid="{00000000-0005-0000-0000-000023130000}"/>
    <cellStyle name="Check Cell 2 8 4 2" xfId="13451" xr:uid="{00000000-0005-0000-0000-000024130000}"/>
    <cellStyle name="Check Cell 2 8 5" xfId="1542" xr:uid="{00000000-0005-0000-0000-000025130000}"/>
    <cellStyle name="Check Cell 2 8 5 2" xfId="9381" xr:uid="{00000000-0005-0000-0000-000026130000}"/>
    <cellStyle name="Check Cell 2 8 6" xfId="2311" xr:uid="{00000000-0005-0000-0000-000027130000}"/>
    <cellStyle name="Check Cell 2 8 6 2" xfId="8551" xr:uid="{00000000-0005-0000-0000-000028130000}"/>
    <cellStyle name="Check Cell 2 8 7" xfId="2718" xr:uid="{00000000-0005-0000-0000-000029130000}"/>
    <cellStyle name="Check Cell 2 8 7 2" xfId="11435" xr:uid="{00000000-0005-0000-0000-00002A130000}"/>
    <cellStyle name="Check Cell 2 8 8" xfId="3070" xr:uid="{00000000-0005-0000-0000-00002B130000}"/>
    <cellStyle name="Check Cell 2 8 8 2" xfId="12645" xr:uid="{00000000-0005-0000-0000-00002C130000}"/>
    <cellStyle name="Check Cell 2 8 9" xfId="3408" xr:uid="{00000000-0005-0000-0000-00002D130000}"/>
    <cellStyle name="Check Cell 2 8 9 2" xfId="16216" xr:uid="{00000000-0005-0000-0000-00002E130000}"/>
    <cellStyle name="Check Cell 2 9" xfId="1023" xr:uid="{00000000-0005-0000-0000-00002F130000}"/>
    <cellStyle name="Check Cell 2 9 10" xfId="1628" xr:uid="{00000000-0005-0000-0000-000030130000}"/>
    <cellStyle name="Check Cell 2 9 10 2" xfId="9870" xr:uid="{00000000-0005-0000-0000-000031130000}"/>
    <cellStyle name="Check Cell 2 9 11" xfId="4436" xr:uid="{00000000-0005-0000-0000-000032130000}"/>
    <cellStyle name="Check Cell 2 9 11 2" xfId="17244" xr:uid="{00000000-0005-0000-0000-000033130000}"/>
    <cellStyle name="Check Cell 2 9 12" xfId="4861" xr:uid="{00000000-0005-0000-0000-000034130000}"/>
    <cellStyle name="Check Cell 2 9 12 2" xfId="17669" xr:uid="{00000000-0005-0000-0000-000035130000}"/>
    <cellStyle name="Check Cell 2 9 13" xfId="7308" xr:uid="{00000000-0005-0000-0000-000036130000}"/>
    <cellStyle name="Check Cell 2 9 13 2" xfId="20072" xr:uid="{00000000-0005-0000-0000-000037130000}"/>
    <cellStyle name="Check Cell 2 9 14" xfId="7196" xr:uid="{00000000-0005-0000-0000-000038130000}"/>
    <cellStyle name="Check Cell 2 9 14 2" xfId="19961" xr:uid="{00000000-0005-0000-0000-000039130000}"/>
    <cellStyle name="Check Cell 2 9 15" xfId="14323" xr:uid="{00000000-0005-0000-0000-00003A130000}"/>
    <cellStyle name="Check Cell 2 9 16" xfId="8753" xr:uid="{00000000-0005-0000-0000-00003B130000}"/>
    <cellStyle name="Check Cell 2 9 17" xfId="15459" xr:uid="{00000000-0005-0000-0000-00003C130000}"/>
    <cellStyle name="Check Cell 2 9 2" xfId="925" xr:uid="{00000000-0005-0000-0000-00003D130000}"/>
    <cellStyle name="Check Cell 2 9 2 2" xfId="7461" xr:uid="{00000000-0005-0000-0000-00003E130000}"/>
    <cellStyle name="Check Cell 2 9 2 2 2" xfId="20225" xr:uid="{00000000-0005-0000-0000-00003F130000}"/>
    <cellStyle name="Check Cell 2 9 2 3" xfId="7604" xr:uid="{00000000-0005-0000-0000-000040130000}"/>
    <cellStyle name="Check Cell 2 9 2 3 2" xfId="20368" xr:uid="{00000000-0005-0000-0000-000041130000}"/>
    <cellStyle name="Check Cell 2 9 2 4" xfId="9789" xr:uid="{00000000-0005-0000-0000-000042130000}"/>
    <cellStyle name="Check Cell 2 9 2 5" xfId="10537" xr:uid="{00000000-0005-0000-0000-000043130000}"/>
    <cellStyle name="Check Cell 2 9 2 6" xfId="13452" xr:uid="{00000000-0005-0000-0000-000044130000}"/>
    <cellStyle name="Check Cell 2 9 3" xfId="1221" xr:uid="{00000000-0005-0000-0000-000045130000}"/>
    <cellStyle name="Check Cell 2 9 3 2" xfId="9753" xr:uid="{00000000-0005-0000-0000-000046130000}"/>
    <cellStyle name="Check Cell 2 9 4" xfId="2235" xr:uid="{00000000-0005-0000-0000-000047130000}"/>
    <cellStyle name="Check Cell 2 9 4 2" xfId="8441" xr:uid="{00000000-0005-0000-0000-000048130000}"/>
    <cellStyle name="Check Cell 2 9 5" xfId="2602" xr:uid="{00000000-0005-0000-0000-000049130000}"/>
    <cellStyle name="Check Cell 2 9 5 2" xfId="8965" xr:uid="{00000000-0005-0000-0000-00004A130000}"/>
    <cellStyle name="Check Cell 2 9 6" xfId="2002" xr:uid="{00000000-0005-0000-0000-00004B130000}"/>
    <cellStyle name="Check Cell 2 9 6 2" xfId="8738" xr:uid="{00000000-0005-0000-0000-00004C130000}"/>
    <cellStyle name="Check Cell 2 9 7" xfId="2014" xr:uid="{00000000-0005-0000-0000-00004D130000}"/>
    <cellStyle name="Check Cell 2 9 7 2" xfId="13223" xr:uid="{00000000-0005-0000-0000-00004E130000}"/>
    <cellStyle name="Check Cell 2 9 8" xfId="1716" xr:uid="{00000000-0005-0000-0000-00004F130000}"/>
    <cellStyle name="Check Cell 2 9 8 2" xfId="15274" xr:uid="{00000000-0005-0000-0000-000050130000}"/>
    <cellStyle name="Check Cell 2 9 9" xfId="1498" xr:uid="{00000000-0005-0000-0000-000051130000}"/>
    <cellStyle name="Check Cell 2 9 9 2" xfId="9722" xr:uid="{00000000-0005-0000-0000-000052130000}"/>
    <cellStyle name="Check Cell 20" xfId="1985" xr:uid="{00000000-0005-0000-0000-000053130000}"/>
    <cellStyle name="Check Cell 20 2" xfId="8791" xr:uid="{00000000-0005-0000-0000-000054130000}"/>
    <cellStyle name="Check Cell 21" xfId="1876" xr:uid="{00000000-0005-0000-0000-000055130000}"/>
    <cellStyle name="Check Cell 21 2" xfId="13293" xr:uid="{00000000-0005-0000-0000-000056130000}"/>
    <cellStyle name="Check Cell 22" xfId="2827" xr:uid="{00000000-0005-0000-0000-000057130000}"/>
    <cellStyle name="Check Cell 22 2" xfId="10580" xr:uid="{00000000-0005-0000-0000-000058130000}"/>
    <cellStyle name="Check Cell 23" xfId="3175" xr:uid="{00000000-0005-0000-0000-000059130000}"/>
    <cellStyle name="Check Cell 23 2" xfId="15983" xr:uid="{00000000-0005-0000-0000-00005A130000}"/>
    <cellStyle name="Check Cell 24" xfId="3508" xr:uid="{00000000-0005-0000-0000-00005B130000}"/>
    <cellStyle name="Check Cell 24 2" xfId="16316" xr:uid="{00000000-0005-0000-0000-00005C130000}"/>
    <cellStyle name="Check Cell 25" xfId="3814" xr:uid="{00000000-0005-0000-0000-00005D130000}"/>
    <cellStyle name="Check Cell 25 2" xfId="16622" xr:uid="{00000000-0005-0000-0000-00005E130000}"/>
    <cellStyle name="Check Cell 26" xfId="3873" xr:uid="{00000000-0005-0000-0000-00005F130000}"/>
    <cellStyle name="Check Cell 26 2" xfId="16681" xr:uid="{00000000-0005-0000-0000-000060130000}"/>
    <cellStyle name="Check Cell 27" xfId="4619" xr:uid="{00000000-0005-0000-0000-000061130000}"/>
    <cellStyle name="Check Cell 27 2" xfId="17427" xr:uid="{00000000-0005-0000-0000-000062130000}"/>
    <cellStyle name="Check Cell 28" xfId="4643" xr:uid="{00000000-0005-0000-0000-000063130000}"/>
    <cellStyle name="Check Cell 28 2" xfId="17451" xr:uid="{00000000-0005-0000-0000-000064130000}"/>
    <cellStyle name="Check Cell 29" xfId="7378" xr:uid="{00000000-0005-0000-0000-000065130000}"/>
    <cellStyle name="Check Cell 29 2" xfId="20142" xr:uid="{00000000-0005-0000-0000-000066130000}"/>
    <cellStyle name="Check Cell 3" xfId="515" xr:uid="{00000000-0005-0000-0000-000067130000}"/>
    <cellStyle name="Check Cell 3 10" xfId="1124" xr:uid="{00000000-0005-0000-0000-000068130000}"/>
    <cellStyle name="Check Cell 3 10 10" xfId="4920" xr:uid="{00000000-0005-0000-0000-000069130000}"/>
    <cellStyle name="Check Cell 3 10 10 2" xfId="17728" xr:uid="{00000000-0005-0000-0000-00006A130000}"/>
    <cellStyle name="Check Cell 3 10 11" xfId="7400" xr:uid="{00000000-0005-0000-0000-00006B130000}"/>
    <cellStyle name="Check Cell 3 10 11 2" xfId="20164" xr:uid="{00000000-0005-0000-0000-00006C130000}"/>
    <cellStyle name="Check Cell 3 10 12" xfId="7543" xr:uid="{00000000-0005-0000-0000-00006D130000}"/>
    <cellStyle name="Check Cell 3 10 12 2" xfId="20307" xr:uid="{00000000-0005-0000-0000-00006E130000}"/>
    <cellStyle name="Check Cell 3 10 13" xfId="10847" xr:uid="{00000000-0005-0000-0000-00006F130000}"/>
    <cellStyle name="Check Cell 3 10 14" xfId="15432" xr:uid="{00000000-0005-0000-0000-000070130000}"/>
    <cellStyle name="Check Cell 3 10 15" xfId="9378" xr:uid="{00000000-0005-0000-0000-000071130000}"/>
    <cellStyle name="Check Cell 3 10 2" xfId="2325" xr:uid="{00000000-0005-0000-0000-000072130000}"/>
    <cellStyle name="Check Cell 3 10 2 2" xfId="11198" xr:uid="{00000000-0005-0000-0000-000073130000}"/>
    <cellStyle name="Check Cell 3 10 3" xfId="2695" xr:uid="{00000000-0005-0000-0000-000074130000}"/>
    <cellStyle name="Check Cell 3 10 3 2" xfId="10482" xr:uid="{00000000-0005-0000-0000-000075130000}"/>
    <cellStyle name="Check Cell 3 10 4" xfId="3048" xr:uid="{00000000-0005-0000-0000-000076130000}"/>
    <cellStyle name="Check Cell 3 10 4 2" xfId="11847" xr:uid="{00000000-0005-0000-0000-000077130000}"/>
    <cellStyle name="Check Cell 3 10 5" xfId="3388" xr:uid="{00000000-0005-0000-0000-000078130000}"/>
    <cellStyle name="Check Cell 3 10 5 2" xfId="16196" xr:uid="{00000000-0005-0000-0000-000079130000}"/>
    <cellStyle name="Check Cell 3 10 6" xfId="3700" xr:uid="{00000000-0005-0000-0000-00007A130000}"/>
    <cellStyle name="Check Cell 3 10 6 2" xfId="16508" xr:uid="{00000000-0005-0000-0000-00007B130000}"/>
    <cellStyle name="Check Cell 3 10 7" xfId="3999" xr:uid="{00000000-0005-0000-0000-00007C130000}"/>
    <cellStyle name="Check Cell 3 10 7 2" xfId="16807" xr:uid="{00000000-0005-0000-0000-00007D130000}"/>
    <cellStyle name="Check Cell 3 10 8" xfId="4252" xr:uid="{00000000-0005-0000-0000-00007E130000}"/>
    <cellStyle name="Check Cell 3 10 8 2" xfId="17060" xr:uid="{00000000-0005-0000-0000-00007F130000}"/>
    <cellStyle name="Check Cell 3 10 9" xfId="4495" xr:uid="{00000000-0005-0000-0000-000080130000}"/>
    <cellStyle name="Check Cell 3 10 9 2" xfId="17303" xr:uid="{00000000-0005-0000-0000-000081130000}"/>
    <cellStyle name="Check Cell 3 11" xfId="1212" xr:uid="{00000000-0005-0000-0000-000082130000}"/>
    <cellStyle name="Check Cell 3 11 2" xfId="8893" xr:uid="{00000000-0005-0000-0000-000083130000}"/>
    <cellStyle name="Check Cell 3 12" xfId="1058" xr:uid="{00000000-0005-0000-0000-000084130000}"/>
    <cellStyle name="Check Cell 3 12 2" xfId="15200" xr:uid="{00000000-0005-0000-0000-000085130000}"/>
    <cellStyle name="Check Cell 3 13" xfId="1256" xr:uid="{00000000-0005-0000-0000-000086130000}"/>
    <cellStyle name="Check Cell 3 13 10" xfId="4991" xr:uid="{00000000-0005-0000-0000-000087130000}"/>
    <cellStyle name="Check Cell 3 13 10 2" xfId="17799" xr:uid="{00000000-0005-0000-0000-000088130000}"/>
    <cellStyle name="Check Cell 3 13 11" xfId="10517" xr:uid="{00000000-0005-0000-0000-000089130000}"/>
    <cellStyle name="Check Cell 3 13 2" xfId="2447" xr:uid="{00000000-0005-0000-0000-00008A130000}"/>
    <cellStyle name="Check Cell 3 13 2 2" xfId="11175" xr:uid="{00000000-0005-0000-0000-00008B130000}"/>
    <cellStyle name="Check Cell 3 13 3" xfId="2812" xr:uid="{00000000-0005-0000-0000-00008C130000}"/>
    <cellStyle name="Check Cell 3 13 3 2" xfId="8782" xr:uid="{00000000-0005-0000-0000-00008D130000}"/>
    <cellStyle name="Check Cell 3 13 4" xfId="3161" xr:uid="{00000000-0005-0000-0000-00008E130000}"/>
    <cellStyle name="Check Cell 3 13 4 2" xfId="13145" xr:uid="{00000000-0005-0000-0000-00008F130000}"/>
    <cellStyle name="Check Cell 3 13 5" xfId="3494" xr:uid="{00000000-0005-0000-0000-000090130000}"/>
    <cellStyle name="Check Cell 3 13 5 2" xfId="16302" xr:uid="{00000000-0005-0000-0000-000091130000}"/>
    <cellStyle name="Check Cell 3 13 6" xfId="3801" xr:uid="{00000000-0005-0000-0000-000092130000}"/>
    <cellStyle name="Check Cell 3 13 6 2" xfId="16609" xr:uid="{00000000-0005-0000-0000-000093130000}"/>
    <cellStyle name="Check Cell 3 13 7" xfId="4085" xr:uid="{00000000-0005-0000-0000-000094130000}"/>
    <cellStyle name="Check Cell 3 13 7 2" xfId="16893" xr:uid="{00000000-0005-0000-0000-000095130000}"/>
    <cellStyle name="Check Cell 3 13 8" xfId="4334" xr:uid="{00000000-0005-0000-0000-000096130000}"/>
    <cellStyle name="Check Cell 3 13 8 2" xfId="17142" xr:uid="{00000000-0005-0000-0000-000097130000}"/>
    <cellStyle name="Check Cell 3 13 9" xfId="4566" xr:uid="{00000000-0005-0000-0000-000098130000}"/>
    <cellStyle name="Check Cell 3 13 9 2" xfId="17374" xr:uid="{00000000-0005-0000-0000-000099130000}"/>
    <cellStyle name="Check Cell 3 14" xfId="1076" xr:uid="{00000000-0005-0000-0000-00009A130000}"/>
    <cellStyle name="Check Cell 3 14 10" xfId="4891" xr:uid="{00000000-0005-0000-0000-00009B130000}"/>
    <cellStyle name="Check Cell 3 14 10 2" xfId="17699" xr:uid="{00000000-0005-0000-0000-00009C130000}"/>
    <cellStyle name="Check Cell 3 14 11" xfId="9024" xr:uid="{00000000-0005-0000-0000-00009D130000}"/>
    <cellStyle name="Check Cell 3 14 2" xfId="2284" xr:uid="{00000000-0005-0000-0000-00009E130000}"/>
    <cellStyle name="Check Cell 3 14 2 2" xfId="139" xr:uid="{00000000-0005-0000-0000-00009F130000}"/>
    <cellStyle name="Check Cell 3 14 3" xfId="2651" xr:uid="{00000000-0005-0000-0000-0000A0130000}"/>
    <cellStyle name="Check Cell 3 14 3 2" xfId="10013" xr:uid="{00000000-0005-0000-0000-0000A1130000}"/>
    <cellStyle name="Check Cell 3 14 4" xfId="3007" xr:uid="{00000000-0005-0000-0000-0000A2130000}"/>
    <cellStyle name="Check Cell 3 14 4 2" xfId="11289" xr:uid="{00000000-0005-0000-0000-0000A3130000}"/>
    <cellStyle name="Check Cell 3 14 5" xfId="3347" xr:uid="{00000000-0005-0000-0000-0000A4130000}"/>
    <cellStyle name="Check Cell 3 14 5 2" xfId="16155" xr:uid="{00000000-0005-0000-0000-0000A5130000}"/>
    <cellStyle name="Check Cell 3 14 6" xfId="3662" xr:uid="{00000000-0005-0000-0000-0000A6130000}"/>
    <cellStyle name="Check Cell 3 14 6 2" xfId="16470" xr:uid="{00000000-0005-0000-0000-0000A7130000}"/>
    <cellStyle name="Check Cell 3 14 7" xfId="3960" xr:uid="{00000000-0005-0000-0000-0000A8130000}"/>
    <cellStyle name="Check Cell 3 14 7 2" xfId="16768" xr:uid="{00000000-0005-0000-0000-0000A9130000}"/>
    <cellStyle name="Check Cell 3 14 8" xfId="4216" xr:uid="{00000000-0005-0000-0000-0000AA130000}"/>
    <cellStyle name="Check Cell 3 14 8 2" xfId="17024" xr:uid="{00000000-0005-0000-0000-0000AB130000}"/>
    <cellStyle name="Check Cell 3 14 9" xfId="4466" xr:uid="{00000000-0005-0000-0000-0000AC130000}"/>
    <cellStyle name="Check Cell 3 14 9 2" xfId="17274" xr:uid="{00000000-0005-0000-0000-0000AD130000}"/>
    <cellStyle name="Check Cell 3 15" xfId="1168" xr:uid="{00000000-0005-0000-0000-0000AE130000}"/>
    <cellStyle name="Check Cell 3 15 10" xfId="4946" xr:uid="{00000000-0005-0000-0000-0000AF130000}"/>
    <cellStyle name="Check Cell 3 15 10 2" xfId="17754" xr:uid="{00000000-0005-0000-0000-0000B0130000}"/>
    <cellStyle name="Check Cell 3 15 11" xfId="9807" xr:uid="{00000000-0005-0000-0000-0000B1130000}"/>
    <cellStyle name="Check Cell 3 15 2" xfId="2367" xr:uid="{00000000-0005-0000-0000-0000B2130000}"/>
    <cellStyle name="Check Cell 3 15 2 2" xfId="10879" xr:uid="{00000000-0005-0000-0000-0000B3130000}"/>
    <cellStyle name="Check Cell 3 15 3" xfId="2738" xr:uid="{00000000-0005-0000-0000-0000B4130000}"/>
    <cellStyle name="Check Cell 3 15 3 2" xfId="11090" xr:uid="{00000000-0005-0000-0000-0000B5130000}"/>
    <cellStyle name="Check Cell 3 15 4" xfId="3089" xr:uid="{00000000-0005-0000-0000-0000B6130000}"/>
    <cellStyle name="Check Cell 3 15 4 2" xfId="8589" xr:uid="{00000000-0005-0000-0000-0000B7130000}"/>
    <cellStyle name="Check Cell 3 15 5" xfId="3428" xr:uid="{00000000-0005-0000-0000-0000B8130000}"/>
    <cellStyle name="Check Cell 3 15 5 2" xfId="16236" xr:uid="{00000000-0005-0000-0000-0000B9130000}"/>
    <cellStyle name="Check Cell 3 15 6" xfId="3736" xr:uid="{00000000-0005-0000-0000-0000BA130000}"/>
    <cellStyle name="Check Cell 3 15 6 2" xfId="16544" xr:uid="{00000000-0005-0000-0000-0000BB130000}"/>
    <cellStyle name="Check Cell 3 15 7" xfId="4030" xr:uid="{00000000-0005-0000-0000-0000BC130000}"/>
    <cellStyle name="Check Cell 3 15 7 2" xfId="16838" xr:uid="{00000000-0005-0000-0000-0000BD130000}"/>
    <cellStyle name="Check Cell 3 15 8" xfId="4285" xr:uid="{00000000-0005-0000-0000-0000BE130000}"/>
    <cellStyle name="Check Cell 3 15 8 2" xfId="17093" xr:uid="{00000000-0005-0000-0000-0000BF130000}"/>
    <cellStyle name="Check Cell 3 15 9" xfId="4521" xr:uid="{00000000-0005-0000-0000-0000C0130000}"/>
    <cellStyle name="Check Cell 3 15 9 2" xfId="17329" xr:uid="{00000000-0005-0000-0000-0000C1130000}"/>
    <cellStyle name="Check Cell 3 16" xfId="1763" xr:uid="{00000000-0005-0000-0000-0000C2130000}"/>
    <cellStyle name="Check Cell 3 16 2" xfId="15441" xr:uid="{00000000-0005-0000-0000-0000C3130000}"/>
    <cellStyle name="Check Cell 3 17" xfId="1496" xr:uid="{00000000-0005-0000-0000-0000C4130000}"/>
    <cellStyle name="Check Cell 3 17 2" xfId="12150" xr:uid="{00000000-0005-0000-0000-0000C5130000}"/>
    <cellStyle name="Check Cell 3 18" xfId="1877" xr:uid="{00000000-0005-0000-0000-0000C6130000}"/>
    <cellStyle name="Check Cell 3 18 2" xfId="10135" xr:uid="{00000000-0005-0000-0000-0000C7130000}"/>
    <cellStyle name="Check Cell 3 19" xfId="1466" xr:uid="{00000000-0005-0000-0000-0000C8130000}"/>
    <cellStyle name="Check Cell 3 19 2" xfId="10044" xr:uid="{00000000-0005-0000-0000-0000C9130000}"/>
    <cellStyle name="Check Cell 3 2" xfId="831" xr:uid="{00000000-0005-0000-0000-0000CA130000}"/>
    <cellStyle name="Check Cell 3 2 10" xfId="3240" xr:uid="{00000000-0005-0000-0000-0000CB130000}"/>
    <cellStyle name="Check Cell 3 2 10 2" xfId="16048" xr:uid="{00000000-0005-0000-0000-0000CC130000}"/>
    <cellStyle name="Check Cell 3 2 11" xfId="4152" xr:uid="{00000000-0005-0000-0000-0000CD130000}"/>
    <cellStyle name="Check Cell 3 2 11 2" xfId="16960" xr:uid="{00000000-0005-0000-0000-0000CE130000}"/>
    <cellStyle name="Check Cell 3 2 12" xfId="4746" xr:uid="{00000000-0005-0000-0000-0000CF130000}"/>
    <cellStyle name="Check Cell 3 2 12 2" xfId="17554" xr:uid="{00000000-0005-0000-0000-0000D0130000}"/>
    <cellStyle name="Check Cell 3 2 13" xfId="7340" xr:uid="{00000000-0005-0000-0000-0000D1130000}"/>
    <cellStyle name="Check Cell 3 2 13 2" xfId="20104" xr:uid="{00000000-0005-0000-0000-0000D2130000}"/>
    <cellStyle name="Check Cell 3 2 14" xfId="7285" xr:uid="{00000000-0005-0000-0000-0000D3130000}"/>
    <cellStyle name="Check Cell 3 2 14 2" xfId="20049" xr:uid="{00000000-0005-0000-0000-0000D4130000}"/>
    <cellStyle name="Check Cell 3 2 15" xfId="8583" xr:uid="{00000000-0005-0000-0000-0000D5130000}"/>
    <cellStyle name="Check Cell 3 2 16" xfId="9572" xr:uid="{00000000-0005-0000-0000-0000D6130000}"/>
    <cellStyle name="Check Cell 3 2 17" xfId="8912" xr:uid="{00000000-0005-0000-0000-0000D7130000}"/>
    <cellStyle name="Check Cell 3 2 2" xfId="1088" xr:uid="{00000000-0005-0000-0000-0000D8130000}"/>
    <cellStyle name="Check Cell 3 2 2 2" xfId="7475" xr:uid="{00000000-0005-0000-0000-0000D9130000}"/>
    <cellStyle name="Check Cell 3 2 2 2 2" xfId="20239" xr:uid="{00000000-0005-0000-0000-0000DA130000}"/>
    <cellStyle name="Check Cell 3 2 2 3" xfId="7618" xr:uid="{00000000-0005-0000-0000-0000DB130000}"/>
    <cellStyle name="Check Cell 3 2 2 3 2" xfId="20382" xr:uid="{00000000-0005-0000-0000-0000DC130000}"/>
    <cellStyle name="Check Cell 3 2 2 4" xfId="10553" xr:uid="{00000000-0005-0000-0000-0000DD130000}"/>
    <cellStyle name="Check Cell 3 2 2 5" xfId="10023" xr:uid="{00000000-0005-0000-0000-0000DE130000}"/>
    <cellStyle name="Check Cell 3 2 2 6" xfId="8809" xr:uid="{00000000-0005-0000-0000-0000DF130000}"/>
    <cellStyle name="Check Cell 3 2 3" xfId="879" xr:uid="{00000000-0005-0000-0000-0000E0130000}"/>
    <cellStyle name="Check Cell 3 2 3 2" xfId="11212" xr:uid="{00000000-0005-0000-0000-0000E1130000}"/>
    <cellStyle name="Check Cell 3 2 4" xfId="2055" xr:uid="{00000000-0005-0000-0000-0000E2130000}"/>
    <cellStyle name="Check Cell 3 2 4 2" xfId="8728" xr:uid="{00000000-0005-0000-0000-0000E3130000}"/>
    <cellStyle name="Check Cell 3 2 5" xfId="1679" xr:uid="{00000000-0005-0000-0000-0000E4130000}"/>
    <cellStyle name="Check Cell 3 2 5 2" xfId="10028" xr:uid="{00000000-0005-0000-0000-0000E5130000}"/>
    <cellStyle name="Check Cell 3 2 6" xfId="1446" xr:uid="{00000000-0005-0000-0000-0000E6130000}"/>
    <cellStyle name="Check Cell 3 2 6 2" xfId="15506" xr:uid="{00000000-0005-0000-0000-0000E7130000}"/>
    <cellStyle name="Check Cell 3 2 7" xfId="1604" xr:uid="{00000000-0005-0000-0000-0000E8130000}"/>
    <cellStyle name="Check Cell 3 2 7 2" xfId="141" xr:uid="{00000000-0005-0000-0000-0000E9130000}"/>
    <cellStyle name="Check Cell 3 2 8" xfId="2582" xr:uid="{00000000-0005-0000-0000-0000EA130000}"/>
    <cellStyle name="Check Cell 3 2 8 2" xfId="15448" xr:uid="{00000000-0005-0000-0000-0000EB130000}"/>
    <cellStyle name="Check Cell 3 2 9" xfId="2895" xr:uid="{00000000-0005-0000-0000-0000EC130000}"/>
    <cellStyle name="Check Cell 3 2 9 2" xfId="8539" xr:uid="{00000000-0005-0000-0000-0000ED130000}"/>
    <cellStyle name="Check Cell 3 20" xfId="2471" xr:uid="{00000000-0005-0000-0000-0000EE130000}"/>
    <cellStyle name="Check Cell 3 20 2" xfId="10192" xr:uid="{00000000-0005-0000-0000-0000EF130000}"/>
    <cellStyle name="Check Cell 3 21" xfId="2951" xr:uid="{00000000-0005-0000-0000-0000F0130000}"/>
    <cellStyle name="Check Cell 3 21 2" xfId="12838" xr:uid="{00000000-0005-0000-0000-0000F1130000}"/>
    <cellStyle name="Check Cell 3 22" xfId="3292" xr:uid="{00000000-0005-0000-0000-0000F2130000}"/>
    <cellStyle name="Check Cell 3 22 2" xfId="16100" xr:uid="{00000000-0005-0000-0000-0000F3130000}"/>
    <cellStyle name="Check Cell 3 23" xfId="3134" xr:uid="{00000000-0005-0000-0000-0000F4130000}"/>
    <cellStyle name="Check Cell 3 23 2" xfId="8598" xr:uid="{00000000-0005-0000-0000-0000F5130000}"/>
    <cellStyle name="Check Cell 3 24" xfId="4676" xr:uid="{00000000-0005-0000-0000-0000F6130000}"/>
    <cellStyle name="Check Cell 3 24 2" xfId="17484" xr:uid="{00000000-0005-0000-0000-0000F7130000}"/>
    <cellStyle name="Check Cell 3 25" xfId="7201" xr:uid="{00000000-0005-0000-0000-0000F8130000}"/>
    <cellStyle name="Check Cell 3 25 2" xfId="19966" xr:uid="{00000000-0005-0000-0000-0000F9130000}"/>
    <cellStyle name="Check Cell 3 26" xfId="7365" xr:uid="{00000000-0005-0000-0000-0000FA130000}"/>
    <cellStyle name="Check Cell 3 26 2" xfId="20129" xr:uid="{00000000-0005-0000-0000-0000FB130000}"/>
    <cellStyle name="Check Cell 3 27" xfId="15934" xr:uid="{00000000-0005-0000-0000-0000FC130000}"/>
    <cellStyle name="Check Cell 3 28" xfId="13723" xr:uid="{00000000-0005-0000-0000-0000FD130000}"/>
    <cellStyle name="Check Cell 3 29" xfId="8311" xr:uid="{00000000-0005-0000-0000-0000FE130000}"/>
    <cellStyle name="Check Cell 3 3" xfId="1033" xr:uid="{00000000-0005-0000-0000-0000FF130000}"/>
    <cellStyle name="Check Cell 3 3 10" xfId="4186" xr:uid="{00000000-0005-0000-0000-000000140000}"/>
    <cellStyle name="Check Cell 3 3 10 2" xfId="16994" xr:uid="{00000000-0005-0000-0000-000001140000}"/>
    <cellStyle name="Check Cell 3 3 11" xfId="4443" xr:uid="{00000000-0005-0000-0000-000002140000}"/>
    <cellStyle name="Check Cell 3 3 11 2" xfId="17251" xr:uid="{00000000-0005-0000-0000-000003140000}"/>
    <cellStyle name="Check Cell 3 3 12" xfId="4868" xr:uid="{00000000-0005-0000-0000-000004140000}"/>
    <cellStyle name="Check Cell 3 3 12 2" xfId="17676" xr:uid="{00000000-0005-0000-0000-000005140000}"/>
    <cellStyle name="Check Cell 3 3 13" xfId="7316" xr:uid="{00000000-0005-0000-0000-000006140000}"/>
    <cellStyle name="Check Cell 3 3 13 2" xfId="20080" xr:uid="{00000000-0005-0000-0000-000007140000}"/>
    <cellStyle name="Check Cell 3 3 14" xfId="7309" xr:uid="{00000000-0005-0000-0000-000008140000}"/>
    <cellStyle name="Check Cell 3 3 14 2" xfId="20073" xr:uid="{00000000-0005-0000-0000-000009140000}"/>
    <cellStyle name="Check Cell 3 3 15" xfId="9788" xr:uid="{00000000-0005-0000-0000-00000A140000}"/>
    <cellStyle name="Check Cell 3 3 16" xfId="8132" xr:uid="{00000000-0005-0000-0000-00000B140000}"/>
    <cellStyle name="Check Cell 3 3 17" xfId="8936" xr:uid="{00000000-0005-0000-0000-00000C140000}"/>
    <cellStyle name="Check Cell 3 3 2" xfId="1132" xr:uid="{00000000-0005-0000-0000-00000D140000}"/>
    <cellStyle name="Check Cell 3 3 2 2" xfId="7466" xr:uid="{00000000-0005-0000-0000-00000E140000}"/>
    <cellStyle name="Check Cell 3 3 2 2 2" xfId="20230" xr:uid="{00000000-0005-0000-0000-00000F140000}"/>
    <cellStyle name="Check Cell 3 3 2 3" xfId="7609" xr:uid="{00000000-0005-0000-0000-000010140000}"/>
    <cellStyle name="Check Cell 3 3 2 3 2" xfId="20373" xr:uid="{00000000-0005-0000-0000-000011140000}"/>
    <cellStyle name="Check Cell 3 3 2 4" xfId="10408" xr:uid="{00000000-0005-0000-0000-000012140000}"/>
    <cellStyle name="Check Cell 3 3 2 5" xfId="9886" xr:uid="{00000000-0005-0000-0000-000013140000}"/>
    <cellStyle name="Check Cell 3 3 2 6" xfId="15363" xr:uid="{00000000-0005-0000-0000-000014140000}"/>
    <cellStyle name="Check Cell 3 3 3" xfId="1131" xr:uid="{00000000-0005-0000-0000-000015140000}"/>
    <cellStyle name="Check Cell 3 3 3 2" xfId="15456" xr:uid="{00000000-0005-0000-0000-000016140000}"/>
    <cellStyle name="Check Cell 3 3 4" xfId="2244" xr:uid="{00000000-0005-0000-0000-000017140000}"/>
    <cellStyle name="Check Cell 3 3 4 2" xfId="15321" xr:uid="{00000000-0005-0000-0000-000018140000}"/>
    <cellStyle name="Check Cell 3 3 5" xfId="2612" xr:uid="{00000000-0005-0000-0000-000019140000}"/>
    <cellStyle name="Check Cell 3 3 5 2" xfId="10188" xr:uid="{00000000-0005-0000-0000-00001A140000}"/>
    <cellStyle name="Check Cell 3 3 6" xfId="2970" xr:uid="{00000000-0005-0000-0000-00001B140000}"/>
    <cellStyle name="Check Cell 3 3 6 2" xfId="13251" xr:uid="{00000000-0005-0000-0000-00001C140000}"/>
    <cellStyle name="Check Cell 3 3 7" xfId="3309" xr:uid="{00000000-0005-0000-0000-00001D140000}"/>
    <cellStyle name="Check Cell 3 3 7 2" xfId="16117" xr:uid="{00000000-0005-0000-0000-00001E140000}"/>
    <cellStyle name="Check Cell 3 3 8" xfId="3627" xr:uid="{00000000-0005-0000-0000-00001F140000}"/>
    <cellStyle name="Check Cell 3 3 8 2" xfId="16435" xr:uid="{00000000-0005-0000-0000-000020140000}"/>
    <cellStyle name="Check Cell 3 3 9" xfId="3929" xr:uid="{00000000-0005-0000-0000-000021140000}"/>
    <cellStyle name="Check Cell 3 3 9 2" xfId="16737" xr:uid="{00000000-0005-0000-0000-000022140000}"/>
    <cellStyle name="Check Cell 3 30" xfId="41493" xr:uid="{00000000-0005-0000-0000-000023140000}"/>
    <cellStyle name="Check Cell 3 31" xfId="41514" xr:uid="{00000000-0005-0000-0000-000024140000}"/>
    <cellStyle name="Check Cell 3 32" xfId="41410" xr:uid="{00000000-0005-0000-0000-000025140000}"/>
    <cellStyle name="Check Cell 3 33" xfId="41565" xr:uid="{00000000-0005-0000-0000-000026140000}"/>
    <cellStyle name="Check Cell 3 34" xfId="41374" xr:uid="{00000000-0005-0000-0000-000027140000}"/>
    <cellStyle name="Check Cell 3 35" xfId="41611" xr:uid="{00000000-0005-0000-0000-000028140000}"/>
    <cellStyle name="Check Cell 3 36" xfId="41334" xr:uid="{00000000-0005-0000-0000-000029140000}"/>
    <cellStyle name="Check Cell 3 37" xfId="41476" xr:uid="{00000000-0005-0000-0000-00002A140000}"/>
    <cellStyle name="Check Cell 3 4" xfId="1005" xr:uid="{00000000-0005-0000-0000-00002B140000}"/>
    <cellStyle name="Check Cell 3 4 10" xfId="2377" xr:uid="{00000000-0005-0000-0000-00002C140000}"/>
    <cellStyle name="Check Cell 3 4 10 2" xfId="8464" xr:uid="{00000000-0005-0000-0000-00002D140000}"/>
    <cellStyle name="Check Cell 3 4 11" xfId="4424" xr:uid="{00000000-0005-0000-0000-00002E140000}"/>
    <cellStyle name="Check Cell 3 4 11 2" xfId="17232" xr:uid="{00000000-0005-0000-0000-00002F140000}"/>
    <cellStyle name="Check Cell 3 4 12" xfId="4849" xr:uid="{00000000-0005-0000-0000-000030140000}"/>
    <cellStyle name="Check Cell 3 4 12 2" xfId="17657" xr:uid="{00000000-0005-0000-0000-000031140000}"/>
    <cellStyle name="Check Cell 3 4 13" xfId="7296" xr:uid="{00000000-0005-0000-0000-000032140000}"/>
    <cellStyle name="Check Cell 3 4 13 2" xfId="20060" xr:uid="{00000000-0005-0000-0000-000033140000}"/>
    <cellStyle name="Check Cell 3 4 14" xfId="7179" xr:uid="{00000000-0005-0000-0000-000034140000}"/>
    <cellStyle name="Check Cell 3 4 14 2" xfId="19944" xr:uid="{00000000-0005-0000-0000-000035140000}"/>
    <cellStyle name="Check Cell 3 4 15" xfId="8359" xr:uid="{00000000-0005-0000-0000-000036140000}"/>
    <cellStyle name="Check Cell 3 4 16" xfId="8540" xr:uid="{00000000-0005-0000-0000-000037140000}"/>
    <cellStyle name="Check Cell 3 4 17" xfId="8563" xr:uid="{00000000-0005-0000-0000-000038140000}"/>
    <cellStyle name="Check Cell 3 4 2" xfId="1080" xr:uid="{00000000-0005-0000-0000-000039140000}"/>
    <cellStyle name="Check Cell 3 4 2 2" xfId="7449" xr:uid="{00000000-0005-0000-0000-00003A140000}"/>
    <cellStyle name="Check Cell 3 4 2 2 2" xfId="20213" xr:uid="{00000000-0005-0000-0000-00003B140000}"/>
    <cellStyle name="Check Cell 3 4 2 3" xfId="7592" xr:uid="{00000000-0005-0000-0000-00003C140000}"/>
    <cellStyle name="Check Cell 3 4 2 3 2" xfId="20356" xr:uid="{00000000-0005-0000-0000-00003D140000}"/>
    <cellStyle name="Check Cell 3 4 2 4" xfId="10350" xr:uid="{00000000-0005-0000-0000-00003E140000}"/>
    <cellStyle name="Check Cell 3 4 2 5" xfId="10410" xr:uid="{00000000-0005-0000-0000-00003F140000}"/>
    <cellStyle name="Check Cell 3 4 2 6" xfId="11078" xr:uid="{00000000-0005-0000-0000-000040140000}"/>
    <cellStyle name="Check Cell 3 4 3" xfId="807" xr:uid="{00000000-0005-0000-0000-000041140000}"/>
    <cellStyle name="Check Cell 3 4 3 2" xfId="13249" xr:uid="{00000000-0005-0000-0000-000042140000}"/>
    <cellStyle name="Check Cell 3 4 4" xfId="2218" xr:uid="{00000000-0005-0000-0000-000043140000}"/>
    <cellStyle name="Check Cell 3 4 4 2" xfId="9128" xr:uid="{00000000-0005-0000-0000-000044140000}"/>
    <cellStyle name="Check Cell 3 4 5" xfId="1525" xr:uid="{00000000-0005-0000-0000-000045140000}"/>
    <cellStyle name="Check Cell 3 4 5 2" xfId="9020" xr:uid="{00000000-0005-0000-0000-000046140000}"/>
    <cellStyle name="Check Cell 3 4 6" xfId="1960" xr:uid="{00000000-0005-0000-0000-000047140000}"/>
    <cellStyle name="Check Cell 3 4 6 2" xfId="8421" xr:uid="{00000000-0005-0000-0000-000048140000}"/>
    <cellStyle name="Check Cell 3 4 7" xfId="1441" xr:uid="{00000000-0005-0000-0000-000049140000}"/>
    <cellStyle name="Check Cell 3 4 7 2" xfId="13346" xr:uid="{00000000-0005-0000-0000-00004A140000}"/>
    <cellStyle name="Check Cell 3 4 8" xfId="1713" xr:uid="{00000000-0005-0000-0000-00004B140000}"/>
    <cellStyle name="Check Cell 3 4 8 2" xfId="15378" xr:uid="{00000000-0005-0000-0000-00004C140000}"/>
    <cellStyle name="Check Cell 3 4 9" xfId="1855" xr:uid="{00000000-0005-0000-0000-00004D140000}"/>
    <cellStyle name="Check Cell 3 4 9 2" xfId="10614" xr:uid="{00000000-0005-0000-0000-00004E140000}"/>
    <cellStyle name="Check Cell 3 5" xfId="1197" xr:uid="{00000000-0005-0000-0000-00004F140000}"/>
    <cellStyle name="Check Cell 3 5 10" xfId="4304" xr:uid="{00000000-0005-0000-0000-000050140000}"/>
    <cellStyle name="Check Cell 3 5 10 2" xfId="17112" xr:uid="{00000000-0005-0000-0000-000051140000}"/>
    <cellStyle name="Check Cell 3 5 11" xfId="4539" xr:uid="{00000000-0005-0000-0000-000052140000}"/>
    <cellStyle name="Check Cell 3 5 11 2" xfId="17347" xr:uid="{00000000-0005-0000-0000-000053140000}"/>
    <cellStyle name="Check Cell 3 5 12" xfId="4964" xr:uid="{00000000-0005-0000-0000-000054140000}"/>
    <cellStyle name="Check Cell 3 5 12 2" xfId="17772" xr:uid="{00000000-0005-0000-0000-000055140000}"/>
    <cellStyle name="Check Cell 3 5 13" xfId="7390" xr:uid="{00000000-0005-0000-0000-000056140000}"/>
    <cellStyle name="Check Cell 3 5 13 2" xfId="20154" xr:uid="{00000000-0005-0000-0000-000057140000}"/>
    <cellStyle name="Check Cell 3 5 14" xfId="7533" xr:uid="{00000000-0005-0000-0000-000058140000}"/>
    <cellStyle name="Check Cell 3 5 14 2" xfId="20297" xr:uid="{00000000-0005-0000-0000-000059140000}"/>
    <cellStyle name="Check Cell 3 5 15" xfId="13239" xr:uid="{00000000-0005-0000-0000-00005A140000}"/>
    <cellStyle name="Check Cell 3 5 16" xfId="9156" xr:uid="{00000000-0005-0000-0000-00005B140000}"/>
    <cellStyle name="Check Cell 3 5 17" xfId="8903" xr:uid="{00000000-0005-0000-0000-00005C140000}"/>
    <cellStyle name="Check Cell 3 5 2" xfId="1318" xr:uid="{00000000-0005-0000-0000-00005D140000}"/>
    <cellStyle name="Check Cell 3 5 2 2" xfId="7508" xr:uid="{00000000-0005-0000-0000-00005E140000}"/>
    <cellStyle name="Check Cell 3 5 2 2 2" xfId="20272" xr:uid="{00000000-0005-0000-0000-00005F140000}"/>
    <cellStyle name="Check Cell 3 5 2 3" xfId="7651" xr:uid="{00000000-0005-0000-0000-000060140000}"/>
    <cellStyle name="Check Cell 3 5 2 3 2" xfId="20415" xr:uid="{00000000-0005-0000-0000-000061140000}"/>
    <cellStyle name="Check Cell 3 5 2 4" xfId="10963" xr:uid="{00000000-0005-0000-0000-000062140000}"/>
    <cellStyle name="Check Cell 3 5 2 5" xfId="10986" xr:uid="{00000000-0005-0000-0000-000063140000}"/>
    <cellStyle name="Check Cell 3 5 2 6" xfId="11807" xr:uid="{00000000-0005-0000-0000-000064140000}"/>
    <cellStyle name="Check Cell 3 5 3" xfId="1376" xr:uid="{00000000-0005-0000-0000-000065140000}"/>
    <cellStyle name="Check Cell 3 5 3 2" xfId="15374" xr:uid="{00000000-0005-0000-0000-000066140000}"/>
    <cellStyle name="Check Cell 3 5 4" xfId="2394" xr:uid="{00000000-0005-0000-0000-000067140000}"/>
    <cellStyle name="Check Cell 3 5 4 2" xfId="9904" xr:uid="{00000000-0005-0000-0000-000068140000}"/>
    <cellStyle name="Check Cell 3 5 5" xfId="2763" xr:uid="{00000000-0005-0000-0000-000069140000}"/>
    <cellStyle name="Check Cell 3 5 5 2" xfId="13231" xr:uid="{00000000-0005-0000-0000-00006A140000}"/>
    <cellStyle name="Check Cell 3 5 6" xfId="3114" xr:uid="{00000000-0005-0000-0000-00006B140000}"/>
    <cellStyle name="Check Cell 3 5 6 2" xfId="8594" xr:uid="{00000000-0005-0000-0000-00006C140000}"/>
    <cellStyle name="Check Cell 3 5 7" xfId="3450" xr:uid="{00000000-0005-0000-0000-00006D140000}"/>
    <cellStyle name="Check Cell 3 5 7 2" xfId="16258" xr:uid="{00000000-0005-0000-0000-00006E140000}"/>
    <cellStyle name="Check Cell 3 5 8" xfId="3757" xr:uid="{00000000-0005-0000-0000-00006F140000}"/>
    <cellStyle name="Check Cell 3 5 8 2" xfId="16565" xr:uid="{00000000-0005-0000-0000-000070140000}"/>
    <cellStyle name="Check Cell 3 5 9" xfId="4049" xr:uid="{00000000-0005-0000-0000-000071140000}"/>
    <cellStyle name="Check Cell 3 5 9 2" xfId="16857" xr:uid="{00000000-0005-0000-0000-000072140000}"/>
    <cellStyle name="Check Cell 3 6" xfId="977" xr:uid="{00000000-0005-0000-0000-000073140000}"/>
    <cellStyle name="Check Cell 3 6 10" xfId="3632" xr:uid="{00000000-0005-0000-0000-000074140000}"/>
    <cellStyle name="Check Cell 3 6 10 2" xfId="16440" xr:uid="{00000000-0005-0000-0000-000075140000}"/>
    <cellStyle name="Check Cell 3 6 11" xfId="4400" xr:uid="{00000000-0005-0000-0000-000076140000}"/>
    <cellStyle name="Check Cell 3 6 11 2" xfId="17208" xr:uid="{00000000-0005-0000-0000-000077140000}"/>
    <cellStyle name="Check Cell 3 6 12" xfId="4825" xr:uid="{00000000-0005-0000-0000-000078140000}"/>
    <cellStyle name="Check Cell 3 6 12 2" xfId="17633" xr:uid="{00000000-0005-0000-0000-000079140000}"/>
    <cellStyle name="Check Cell 3 6 13" xfId="7277" xr:uid="{00000000-0005-0000-0000-00007A140000}"/>
    <cellStyle name="Check Cell 3 6 13 2" xfId="20041" xr:uid="{00000000-0005-0000-0000-00007B140000}"/>
    <cellStyle name="Check Cell 3 6 14" xfId="7199" xr:uid="{00000000-0005-0000-0000-00007C140000}"/>
    <cellStyle name="Check Cell 3 6 14 2" xfId="19964" xr:uid="{00000000-0005-0000-0000-00007D140000}"/>
    <cellStyle name="Check Cell 3 6 15" xfId="15254" xr:uid="{00000000-0005-0000-0000-00007E140000}"/>
    <cellStyle name="Check Cell 3 6 16" xfId="15119" xr:uid="{00000000-0005-0000-0000-00007F140000}"/>
    <cellStyle name="Check Cell 3 6 17" xfId="8910" xr:uid="{00000000-0005-0000-0000-000080140000}"/>
    <cellStyle name="Check Cell 3 6 2" xfId="1160" xr:uid="{00000000-0005-0000-0000-000081140000}"/>
    <cellStyle name="Check Cell 3 6 2 2" xfId="7435" xr:uid="{00000000-0005-0000-0000-000082140000}"/>
    <cellStyle name="Check Cell 3 6 2 2 2" xfId="20199" xr:uid="{00000000-0005-0000-0000-000083140000}"/>
    <cellStyle name="Check Cell 3 6 2 3" xfId="7578" xr:uid="{00000000-0005-0000-0000-000084140000}"/>
    <cellStyle name="Check Cell 3 6 2 3 2" xfId="20342" xr:uid="{00000000-0005-0000-0000-000085140000}"/>
    <cellStyle name="Check Cell 3 6 2 4" xfId="13465" xr:uid="{00000000-0005-0000-0000-000086140000}"/>
    <cellStyle name="Check Cell 3 6 2 5" xfId="10105" xr:uid="{00000000-0005-0000-0000-000087140000}"/>
    <cellStyle name="Check Cell 3 6 2 6" xfId="15381" xr:uid="{00000000-0005-0000-0000-000088140000}"/>
    <cellStyle name="Check Cell 3 6 3" xfId="1217" xr:uid="{00000000-0005-0000-0000-000089140000}"/>
    <cellStyle name="Check Cell 3 6 3 2" xfId="9902" xr:uid="{00000000-0005-0000-0000-00008A140000}"/>
    <cellStyle name="Check Cell 3 6 4" xfId="2190" xr:uid="{00000000-0005-0000-0000-00008B140000}"/>
    <cellStyle name="Check Cell 3 6 4 2" xfId="8956" xr:uid="{00000000-0005-0000-0000-00008C140000}"/>
    <cellStyle name="Check Cell 3 6 5" xfId="1552" xr:uid="{00000000-0005-0000-0000-00008D140000}"/>
    <cellStyle name="Check Cell 3 6 5 2" xfId="8508" xr:uid="{00000000-0005-0000-0000-00008E140000}"/>
    <cellStyle name="Check Cell 3 6 6" xfId="2136" xr:uid="{00000000-0005-0000-0000-00008F140000}"/>
    <cellStyle name="Check Cell 3 6 6 2" xfId="11095" xr:uid="{00000000-0005-0000-0000-000090140000}"/>
    <cellStyle name="Check Cell 3 6 7" xfId="2617" xr:uid="{00000000-0005-0000-0000-000091140000}"/>
    <cellStyle name="Check Cell 3 6 7 2" xfId="9801" xr:uid="{00000000-0005-0000-0000-000092140000}"/>
    <cellStyle name="Check Cell 3 6 8" xfId="2975" xr:uid="{00000000-0005-0000-0000-000093140000}"/>
    <cellStyle name="Check Cell 3 6 8 2" xfId="11758" xr:uid="{00000000-0005-0000-0000-000094140000}"/>
    <cellStyle name="Check Cell 3 6 9" xfId="3314" xr:uid="{00000000-0005-0000-0000-000095140000}"/>
    <cellStyle name="Check Cell 3 6 9 2" xfId="16122" xr:uid="{00000000-0005-0000-0000-000096140000}"/>
    <cellStyle name="Check Cell 3 7" xfId="1016" xr:uid="{00000000-0005-0000-0000-000097140000}"/>
    <cellStyle name="Check Cell 3 7 10" xfId="2090" xr:uid="{00000000-0005-0000-0000-000098140000}"/>
    <cellStyle name="Check Cell 3 7 10 2" xfId="10325" xr:uid="{00000000-0005-0000-0000-000099140000}"/>
    <cellStyle name="Check Cell 3 7 11" xfId="4432" xr:uid="{00000000-0005-0000-0000-00009A140000}"/>
    <cellStyle name="Check Cell 3 7 11 2" xfId="17240" xr:uid="{00000000-0005-0000-0000-00009B140000}"/>
    <cellStyle name="Check Cell 3 7 12" xfId="4857" xr:uid="{00000000-0005-0000-0000-00009C140000}"/>
    <cellStyle name="Check Cell 3 7 12 2" xfId="17665" xr:uid="{00000000-0005-0000-0000-00009D140000}"/>
    <cellStyle name="Check Cell 3 7 13" xfId="7304" xr:uid="{00000000-0005-0000-0000-00009E140000}"/>
    <cellStyle name="Check Cell 3 7 13 2" xfId="20068" xr:uid="{00000000-0005-0000-0000-00009F140000}"/>
    <cellStyle name="Check Cell 3 7 14" xfId="7317" xr:uid="{00000000-0005-0000-0000-0000A0140000}"/>
    <cellStyle name="Check Cell 3 7 14 2" xfId="20081" xr:uid="{00000000-0005-0000-0000-0000A1140000}"/>
    <cellStyle name="Check Cell 3 7 15" xfId="14679" xr:uid="{00000000-0005-0000-0000-0000A2140000}"/>
    <cellStyle name="Check Cell 3 7 16" xfId="10121" xr:uid="{00000000-0005-0000-0000-0000A3140000}"/>
    <cellStyle name="Check Cell 3 7 17" xfId="10470" xr:uid="{00000000-0005-0000-0000-0000A4140000}"/>
    <cellStyle name="Check Cell 3 7 2" xfId="276" xr:uid="{00000000-0005-0000-0000-0000A5140000}"/>
    <cellStyle name="Check Cell 3 7 2 2" xfId="7457" xr:uid="{00000000-0005-0000-0000-0000A6140000}"/>
    <cellStyle name="Check Cell 3 7 2 2 2" xfId="20221" xr:uid="{00000000-0005-0000-0000-0000A7140000}"/>
    <cellStyle name="Check Cell 3 7 2 3" xfId="7600" xr:uid="{00000000-0005-0000-0000-0000A8140000}"/>
    <cellStyle name="Check Cell 3 7 2 3 2" xfId="20364" xr:uid="{00000000-0005-0000-0000-0000A9140000}"/>
    <cellStyle name="Check Cell 3 7 2 4" xfId="9468" xr:uid="{00000000-0005-0000-0000-0000AA140000}"/>
    <cellStyle name="Check Cell 3 7 2 5" xfId="15242" xr:uid="{00000000-0005-0000-0000-0000AB140000}"/>
    <cellStyle name="Check Cell 3 7 2 6" xfId="8625" xr:uid="{00000000-0005-0000-0000-0000AC140000}"/>
    <cellStyle name="Check Cell 3 7 3" xfId="1248" xr:uid="{00000000-0005-0000-0000-0000AD140000}"/>
    <cellStyle name="Check Cell 3 7 3 2" xfId="15244" xr:uid="{00000000-0005-0000-0000-0000AE140000}"/>
    <cellStyle name="Check Cell 3 7 4" xfId="2228" xr:uid="{00000000-0005-0000-0000-0000AF140000}"/>
    <cellStyle name="Check Cell 3 7 4 2" xfId="9029" xr:uid="{00000000-0005-0000-0000-0000B0140000}"/>
    <cellStyle name="Check Cell 3 7 5" xfId="1516" xr:uid="{00000000-0005-0000-0000-0000B1140000}"/>
    <cellStyle name="Check Cell 3 7 5 2" xfId="9797" xr:uid="{00000000-0005-0000-0000-0000B2140000}"/>
    <cellStyle name="Check Cell 3 7 6" xfId="2572" xr:uid="{00000000-0005-0000-0000-0000B3140000}"/>
    <cellStyle name="Check Cell 3 7 6 2" xfId="11186" xr:uid="{00000000-0005-0000-0000-0000B4140000}"/>
    <cellStyle name="Check Cell 3 7 7" xfId="2531" xr:uid="{00000000-0005-0000-0000-0000B5140000}"/>
    <cellStyle name="Check Cell 3 7 7 2" xfId="13286" xr:uid="{00000000-0005-0000-0000-0000B6140000}"/>
    <cellStyle name="Check Cell 3 7 8" xfId="2541" xr:uid="{00000000-0005-0000-0000-0000B7140000}"/>
    <cellStyle name="Check Cell 3 7 8 2" xfId="10660" xr:uid="{00000000-0005-0000-0000-0000B8140000}"/>
    <cellStyle name="Check Cell 3 7 9" xfId="1584" xr:uid="{00000000-0005-0000-0000-0000B9140000}"/>
    <cellStyle name="Check Cell 3 7 9 2" xfId="10902" xr:uid="{00000000-0005-0000-0000-0000BA140000}"/>
    <cellStyle name="Check Cell 3 8" xfId="989" xr:uid="{00000000-0005-0000-0000-0000BB140000}"/>
    <cellStyle name="Check Cell 3 8 10" xfId="3812" xr:uid="{00000000-0005-0000-0000-0000BC140000}"/>
    <cellStyle name="Check Cell 3 8 10 2" xfId="16620" xr:uid="{00000000-0005-0000-0000-0000BD140000}"/>
    <cellStyle name="Check Cell 3 8 11" xfId="4410" xr:uid="{00000000-0005-0000-0000-0000BE140000}"/>
    <cellStyle name="Check Cell 3 8 11 2" xfId="17218" xr:uid="{00000000-0005-0000-0000-0000BF140000}"/>
    <cellStyle name="Check Cell 3 8 12" xfId="4835" xr:uid="{00000000-0005-0000-0000-0000C0140000}"/>
    <cellStyle name="Check Cell 3 8 12 2" xfId="17643" xr:uid="{00000000-0005-0000-0000-0000C1140000}"/>
    <cellStyle name="Check Cell 3 8 13" xfId="7287" xr:uid="{00000000-0005-0000-0000-0000C2140000}"/>
    <cellStyle name="Check Cell 3 8 13 2" xfId="20051" xr:uid="{00000000-0005-0000-0000-0000C3140000}"/>
    <cellStyle name="Check Cell 3 8 14" xfId="7236" xr:uid="{00000000-0005-0000-0000-0000C4140000}"/>
    <cellStyle name="Check Cell 3 8 14 2" xfId="20001" xr:uid="{00000000-0005-0000-0000-0000C5140000}"/>
    <cellStyle name="Check Cell 3 8 15" xfId="14993" xr:uid="{00000000-0005-0000-0000-0000C6140000}"/>
    <cellStyle name="Check Cell 3 8 16" xfId="15106" xr:uid="{00000000-0005-0000-0000-0000C7140000}"/>
    <cellStyle name="Check Cell 3 8 17" xfId="11133" xr:uid="{00000000-0005-0000-0000-0000C8140000}"/>
    <cellStyle name="Check Cell 3 8 2" xfId="844" xr:uid="{00000000-0005-0000-0000-0000C9140000}"/>
    <cellStyle name="Check Cell 3 8 2 2" xfId="7441" xr:uid="{00000000-0005-0000-0000-0000CA140000}"/>
    <cellStyle name="Check Cell 3 8 2 2 2" xfId="20205" xr:uid="{00000000-0005-0000-0000-0000CB140000}"/>
    <cellStyle name="Check Cell 3 8 2 3" xfId="7584" xr:uid="{00000000-0005-0000-0000-0000CC140000}"/>
    <cellStyle name="Check Cell 3 8 2 3 2" xfId="20348" xr:uid="{00000000-0005-0000-0000-0000CD140000}"/>
    <cellStyle name="Check Cell 3 8 2 4" xfId="10785" xr:uid="{00000000-0005-0000-0000-0000CE140000}"/>
    <cellStyle name="Check Cell 3 8 2 5" xfId="10544" xr:uid="{00000000-0005-0000-0000-0000CF140000}"/>
    <cellStyle name="Check Cell 3 8 2 6" xfId="13390" xr:uid="{00000000-0005-0000-0000-0000D0140000}"/>
    <cellStyle name="Check Cell 3 8 3" xfId="914" xr:uid="{00000000-0005-0000-0000-0000D1140000}"/>
    <cellStyle name="Check Cell 3 8 3 2" xfId="11084" xr:uid="{00000000-0005-0000-0000-0000D2140000}"/>
    <cellStyle name="Check Cell 3 8 4" xfId="2202" xr:uid="{00000000-0005-0000-0000-0000D3140000}"/>
    <cellStyle name="Check Cell 3 8 4 2" xfId="9074" xr:uid="{00000000-0005-0000-0000-0000D4140000}"/>
    <cellStyle name="Check Cell 3 8 5" xfId="1458" xr:uid="{00000000-0005-0000-0000-0000D5140000}"/>
    <cellStyle name="Check Cell 3 8 5 2" xfId="10277" xr:uid="{00000000-0005-0000-0000-0000D6140000}"/>
    <cellStyle name="Check Cell 3 8 6" xfId="1871" xr:uid="{00000000-0005-0000-0000-0000D7140000}"/>
    <cellStyle name="Check Cell 3 8 6 2" xfId="10650" xr:uid="{00000000-0005-0000-0000-0000D8140000}"/>
    <cellStyle name="Check Cell 3 8 7" xfId="2825" xr:uid="{00000000-0005-0000-0000-0000D9140000}"/>
    <cellStyle name="Check Cell 3 8 7 2" xfId="8944" xr:uid="{00000000-0005-0000-0000-0000DA140000}"/>
    <cellStyle name="Check Cell 3 8 8" xfId="3173" xr:uid="{00000000-0005-0000-0000-0000DB140000}"/>
    <cellStyle name="Check Cell 3 8 8 2" xfId="15981" xr:uid="{00000000-0005-0000-0000-0000DC140000}"/>
    <cellStyle name="Check Cell 3 8 9" xfId="3506" xr:uid="{00000000-0005-0000-0000-0000DD140000}"/>
    <cellStyle name="Check Cell 3 8 9 2" xfId="16314" xr:uid="{00000000-0005-0000-0000-0000DE140000}"/>
    <cellStyle name="Check Cell 3 9" xfId="1022" xr:uid="{00000000-0005-0000-0000-0000DF140000}"/>
    <cellStyle name="Check Cell 3 9 10" xfId="2743" xr:uid="{00000000-0005-0000-0000-0000E0140000}"/>
    <cellStyle name="Check Cell 3 9 10 2" xfId="10941" xr:uid="{00000000-0005-0000-0000-0000E1140000}"/>
    <cellStyle name="Check Cell 3 9 11" xfId="4435" xr:uid="{00000000-0005-0000-0000-0000E2140000}"/>
    <cellStyle name="Check Cell 3 9 11 2" xfId="17243" xr:uid="{00000000-0005-0000-0000-0000E3140000}"/>
    <cellStyle name="Check Cell 3 9 12" xfId="4860" xr:uid="{00000000-0005-0000-0000-0000E4140000}"/>
    <cellStyle name="Check Cell 3 9 12 2" xfId="17668" xr:uid="{00000000-0005-0000-0000-0000E5140000}"/>
    <cellStyle name="Check Cell 3 9 13" xfId="7307" xr:uid="{00000000-0005-0000-0000-0000E6140000}"/>
    <cellStyle name="Check Cell 3 9 13 2" xfId="20071" xr:uid="{00000000-0005-0000-0000-0000E7140000}"/>
    <cellStyle name="Check Cell 3 9 14" xfId="7195" xr:uid="{00000000-0005-0000-0000-0000E8140000}"/>
    <cellStyle name="Check Cell 3 9 14 2" xfId="19960" xr:uid="{00000000-0005-0000-0000-0000E9140000}"/>
    <cellStyle name="Check Cell 3 9 15" xfId="14061" xr:uid="{00000000-0005-0000-0000-0000EA140000}"/>
    <cellStyle name="Check Cell 3 9 16" xfId="15849" xr:uid="{00000000-0005-0000-0000-0000EB140000}"/>
    <cellStyle name="Check Cell 3 9 17" xfId="9509" xr:uid="{00000000-0005-0000-0000-0000EC140000}"/>
    <cellStyle name="Check Cell 3 9 2" xfId="1249" xr:uid="{00000000-0005-0000-0000-0000ED140000}"/>
    <cellStyle name="Check Cell 3 9 2 2" xfId="7460" xr:uid="{00000000-0005-0000-0000-0000EE140000}"/>
    <cellStyle name="Check Cell 3 9 2 2 2" xfId="20224" xr:uid="{00000000-0005-0000-0000-0000EF140000}"/>
    <cellStyle name="Check Cell 3 9 2 3" xfId="7603" xr:uid="{00000000-0005-0000-0000-0000F0140000}"/>
    <cellStyle name="Check Cell 3 9 2 3 2" xfId="20367" xr:uid="{00000000-0005-0000-0000-0000F1140000}"/>
    <cellStyle name="Check Cell 3 9 2 4" xfId="8696" xr:uid="{00000000-0005-0000-0000-0000F2140000}"/>
    <cellStyle name="Check Cell 3 9 2 5" xfId="8823" xr:uid="{00000000-0005-0000-0000-0000F3140000}"/>
    <cellStyle name="Check Cell 3 9 2 6" xfId="15246" xr:uid="{00000000-0005-0000-0000-0000F4140000}"/>
    <cellStyle name="Check Cell 3 9 3" xfId="1273" xr:uid="{00000000-0005-0000-0000-0000F5140000}"/>
    <cellStyle name="Check Cell 3 9 3 2" xfId="10768" xr:uid="{00000000-0005-0000-0000-0000F6140000}"/>
    <cellStyle name="Check Cell 3 9 4" xfId="2234" xr:uid="{00000000-0005-0000-0000-0000F7140000}"/>
    <cellStyle name="Check Cell 3 9 4 2" xfId="9217" xr:uid="{00000000-0005-0000-0000-0000F8140000}"/>
    <cellStyle name="Check Cell 3 9 5" xfId="1452" xr:uid="{00000000-0005-0000-0000-0000F9140000}"/>
    <cellStyle name="Check Cell 3 9 5 2" xfId="10844" xr:uid="{00000000-0005-0000-0000-0000FA140000}"/>
    <cellStyle name="Check Cell 3 9 6" xfId="1967" xr:uid="{00000000-0005-0000-0000-0000FB140000}"/>
    <cellStyle name="Check Cell 3 9 6 2" xfId="10154" xr:uid="{00000000-0005-0000-0000-0000FC140000}"/>
    <cellStyle name="Check Cell 3 9 7" xfId="1464" xr:uid="{00000000-0005-0000-0000-0000FD140000}"/>
    <cellStyle name="Check Cell 3 9 7 2" xfId="13329" xr:uid="{00000000-0005-0000-0000-0000FE140000}"/>
    <cellStyle name="Check Cell 3 9 8" xfId="1931" xr:uid="{00000000-0005-0000-0000-0000FF140000}"/>
    <cellStyle name="Check Cell 3 9 8 2" xfId="8520" xr:uid="{00000000-0005-0000-0000-000000150000}"/>
    <cellStyle name="Check Cell 3 9 9" xfId="2221" xr:uid="{00000000-0005-0000-0000-000001150000}"/>
    <cellStyle name="Check Cell 3 9 9 2" xfId="10027" xr:uid="{00000000-0005-0000-0000-000002150000}"/>
    <cellStyle name="Check Cell 30" xfId="7524" xr:uid="{00000000-0005-0000-0000-000003150000}"/>
    <cellStyle name="Check Cell 30 2" xfId="20288" xr:uid="{00000000-0005-0000-0000-000004150000}"/>
    <cellStyle name="Check Cell 31" xfId="13342" xr:uid="{00000000-0005-0000-0000-000005150000}"/>
    <cellStyle name="Check Cell 32" xfId="11028" xr:uid="{00000000-0005-0000-0000-000006150000}"/>
    <cellStyle name="Check Cell 33" xfId="8397" xr:uid="{00000000-0005-0000-0000-000007150000}"/>
    <cellStyle name="Check Cell 34" xfId="41489" xr:uid="{00000000-0005-0000-0000-000008150000}"/>
    <cellStyle name="Check Cell 35" xfId="41518" xr:uid="{00000000-0005-0000-0000-000009150000}"/>
    <cellStyle name="Check Cell 36" xfId="41406" xr:uid="{00000000-0005-0000-0000-00000A150000}"/>
    <cellStyle name="Check Cell 37" xfId="41572" xr:uid="{00000000-0005-0000-0000-00000B150000}"/>
    <cellStyle name="Check Cell 38" xfId="41370" xr:uid="{00000000-0005-0000-0000-00000C150000}"/>
    <cellStyle name="Check Cell 39" xfId="41629" xr:uid="{00000000-0005-0000-0000-00000D150000}"/>
    <cellStyle name="Check Cell 4" xfId="516" xr:uid="{00000000-0005-0000-0000-00000E150000}"/>
    <cellStyle name="Check Cell 4 10" xfId="262" xr:uid="{00000000-0005-0000-0000-00000F150000}"/>
    <cellStyle name="Check Cell 4 10 10" xfId="4648" xr:uid="{00000000-0005-0000-0000-000010150000}"/>
    <cellStyle name="Check Cell 4 10 10 2" xfId="17456" xr:uid="{00000000-0005-0000-0000-000011150000}"/>
    <cellStyle name="Check Cell 4 10 11" xfId="7406" xr:uid="{00000000-0005-0000-0000-000012150000}"/>
    <cellStyle name="Check Cell 4 10 11 2" xfId="20170" xr:uid="{00000000-0005-0000-0000-000013150000}"/>
    <cellStyle name="Check Cell 4 10 12" xfId="7549" xr:uid="{00000000-0005-0000-0000-000014150000}"/>
    <cellStyle name="Check Cell 4 10 12 2" xfId="20313" xr:uid="{00000000-0005-0000-0000-000015150000}"/>
    <cellStyle name="Check Cell 4 10 13" xfId="9134" xr:uid="{00000000-0005-0000-0000-000016150000}"/>
    <cellStyle name="Check Cell 4 10 14" xfId="10849" xr:uid="{00000000-0005-0000-0000-000017150000}"/>
    <cellStyle name="Check Cell 4 10 15" xfId="14487" xr:uid="{00000000-0005-0000-0000-000018150000}"/>
    <cellStyle name="Check Cell 4 10 2" xfId="1521" xr:uid="{00000000-0005-0000-0000-000019150000}"/>
    <cellStyle name="Check Cell 4 10 2 2" xfId="8467" xr:uid="{00000000-0005-0000-0000-00001A150000}"/>
    <cellStyle name="Check Cell 4 10 3" xfId="1947" xr:uid="{00000000-0005-0000-0000-00001B150000}"/>
    <cellStyle name="Check Cell 4 10 3 2" xfId="9760" xr:uid="{00000000-0005-0000-0000-00001C150000}"/>
    <cellStyle name="Check Cell 4 10 4" xfId="2642" xr:uid="{00000000-0005-0000-0000-00001D150000}"/>
    <cellStyle name="Check Cell 4 10 4 2" xfId="10441" xr:uid="{00000000-0005-0000-0000-00001E150000}"/>
    <cellStyle name="Check Cell 4 10 5" xfId="2999" xr:uid="{00000000-0005-0000-0000-00001F150000}"/>
    <cellStyle name="Check Cell 4 10 5 2" xfId="13823" xr:uid="{00000000-0005-0000-0000-000020150000}"/>
    <cellStyle name="Check Cell 4 10 6" xfId="3338" xr:uid="{00000000-0005-0000-0000-000021150000}"/>
    <cellStyle name="Check Cell 4 10 6 2" xfId="16146" xr:uid="{00000000-0005-0000-0000-000022150000}"/>
    <cellStyle name="Check Cell 4 10 7" xfId="3654" xr:uid="{00000000-0005-0000-0000-000023150000}"/>
    <cellStyle name="Check Cell 4 10 7 2" xfId="16462" xr:uid="{00000000-0005-0000-0000-000024150000}"/>
    <cellStyle name="Check Cell 4 10 8" xfId="3953" xr:uid="{00000000-0005-0000-0000-000025150000}"/>
    <cellStyle name="Check Cell 4 10 8 2" xfId="16761" xr:uid="{00000000-0005-0000-0000-000026150000}"/>
    <cellStyle name="Check Cell 4 10 9" xfId="3588" xr:uid="{00000000-0005-0000-0000-000027150000}"/>
    <cellStyle name="Check Cell 4 10 9 2" xfId="16396" xr:uid="{00000000-0005-0000-0000-000028150000}"/>
    <cellStyle name="Check Cell 4 11" xfId="800" xr:uid="{00000000-0005-0000-0000-000029150000}"/>
    <cellStyle name="Check Cell 4 11 2" xfId="12107" xr:uid="{00000000-0005-0000-0000-00002A150000}"/>
    <cellStyle name="Check Cell 4 12" xfId="1226" xr:uid="{00000000-0005-0000-0000-00002B150000}"/>
    <cellStyle name="Check Cell 4 12 2" xfId="15230" xr:uid="{00000000-0005-0000-0000-00002C150000}"/>
    <cellStyle name="Check Cell 4 13" xfId="1356" xr:uid="{00000000-0005-0000-0000-00002D150000}"/>
    <cellStyle name="Check Cell 4 13 10" xfId="5031" xr:uid="{00000000-0005-0000-0000-00002E150000}"/>
    <cellStyle name="Check Cell 4 13 10 2" xfId="17839" xr:uid="{00000000-0005-0000-0000-00002F150000}"/>
    <cellStyle name="Check Cell 4 13 11" xfId="9517" xr:uid="{00000000-0005-0000-0000-000030150000}"/>
    <cellStyle name="Check Cell 4 13 2" xfId="2539" xr:uid="{00000000-0005-0000-0000-000031150000}"/>
    <cellStyle name="Check Cell 4 13 2 2" xfId="13797" xr:uid="{00000000-0005-0000-0000-000032150000}"/>
    <cellStyle name="Check Cell 4 13 3" xfId="2904" xr:uid="{00000000-0005-0000-0000-000033150000}"/>
    <cellStyle name="Check Cell 4 13 3 2" xfId="11634" xr:uid="{00000000-0005-0000-0000-000034150000}"/>
    <cellStyle name="Check Cell 4 13 4" xfId="3248" xr:uid="{00000000-0005-0000-0000-000035150000}"/>
    <cellStyle name="Check Cell 4 13 4 2" xfId="16056" xr:uid="{00000000-0005-0000-0000-000036150000}"/>
    <cellStyle name="Check Cell 4 13 5" xfId="3575" xr:uid="{00000000-0005-0000-0000-000037150000}"/>
    <cellStyle name="Check Cell 4 13 5 2" xfId="16383" xr:uid="{00000000-0005-0000-0000-000038150000}"/>
    <cellStyle name="Check Cell 4 13 6" xfId="3872" xr:uid="{00000000-0005-0000-0000-000039150000}"/>
    <cellStyle name="Check Cell 4 13 6 2" xfId="16680" xr:uid="{00000000-0005-0000-0000-00003A150000}"/>
    <cellStyle name="Check Cell 4 13 7" xfId="4145" xr:uid="{00000000-0005-0000-0000-00003B150000}"/>
    <cellStyle name="Check Cell 4 13 7 2" xfId="16953" xr:uid="{00000000-0005-0000-0000-00003C150000}"/>
    <cellStyle name="Check Cell 4 13 8" xfId="4380" xr:uid="{00000000-0005-0000-0000-00003D150000}"/>
    <cellStyle name="Check Cell 4 13 8 2" xfId="17188" xr:uid="{00000000-0005-0000-0000-00003E150000}"/>
    <cellStyle name="Check Cell 4 13 9" xfId="4606" xr:uid="{00000000-0005-0000-0000-00003F150000}"/>
    <cellStyle name="Check Cell 4 13 9 2" xfId="17414" xr:uid="{00000000-0005-0000-0000-000040150000}"/>
    <cellStyle name="Check Cell 4 14" xfId="926" xr:uid="{00000000-0005-0000-0000-000041150000}"/>
    <cellStyle name="Check Cell 4 14 10" xfId="4794" xr:uid="{00000000-0005-0000-0000-000042150000}"/>
    <cellStyle name="Check Cell 4 14 10 2" xfId="17602" xr:uid="{00000000-0005-0000-0000-000043150000}"/>
    <cellStyle name="Check Cell 4 14 11" xfId="10944" xr:uid="{00000000-0005-0000-0000-000044150000}"/>
    <cellStyle name="Check Cell 4 14 2" xfId="2145" xr:uid="{00000000-0005-0000-0000-000045150000}"/>
    <cellStyle name="Check Cell 4 14 2 2" xfId="13372" xr:uid="{00000000-0005-0000-0000-000046150000}"/>
    <cellStyle name="Check Cell 4 14 3" xfId="1596" xr:uid="{00000000-0005-0000-0000-000047150000}"/>
    <cellStyle name="Check Cell 4 14 3 2" xfId="9549" xr:uid="{00000000-0005-0000-0000-000048150000}"/>
    <cellStyle name="Check Cell 4 14 4" xfId="2267" xr:uid="{00000000-0005-0000-0000-000049150000}"/>
    <cellStyle name="Check Cell 4 14 4 2" xfId="13495" xr:uid="{00000000-0005-0000-0000-00004A150000}"/>
    <cellStyle name="Check Cell 4 14 5" xfId="2944" xr:uid="{00000000-0005-0000-0000-00004B150000}"/>
    <cellStyle name="Check Cell 4 14 5 2" xfId="13560" xr:uid="{00000000-0005-0000-0000-00004C150000}"/>
    <cellStyle name="Check Cell 4 14 6" xfId="3285" xr:uid="{00000000-0005-0000-0000-00004D150000}"/>
    <cellStyle name="Check Cell 4 14 6 2" xfId="16093" xr:uid="{00000000-0005-0000-0000-00004E150000}"/>
    <cellStyle name="Check Cell 4 14 7" xfId="3607" xr:uid="{00000000-0005-0000-0000-00004F150000}"/>
    <cellStyle name="Check Cell 4 14 7 2" xfId="16415" xr:uid="{00000000-0005-0000-0000-000050150000}"/>
    <cellStyle name="Check Cell 4 14 8" xfId="3906" xr:uid="{00000000-0005-0000-0000-000051150000}"/>
    <cellStyle name="Check Cell 4 14 8 2" xfId="16714" xr:uid="{00000000-0005-0000-0000-000052150000}"/>
    <cellStyle name="Check Cell 4 14 9" xfId="3629" xr:uid="{00000000-0005-0000-0000-000053150000}"/>
    <cellStyle name="Check Cell 4 14 9 2" xfId="16437" xr:uid="{00000000-0005-0000-0000-000054150000}"/>
    <cellStyle name="Check Cell 4 15" xfId="1354" xr:uid="{00000000-0005-0000-0000-000055150000}"/>
    <cellStyle name="Check Cell 4 15 10" xfId="5030" xr:uid="{00000000-0005-0000-0000-000056150000}"/>
    <cellStyle name="Check Cell 4 15 10 2" xfId="17838" xr:uid="{00000000-0005-0000-0000-000057150000}"/>
    <cellStyle name="Check Cell 4 15 11" xfId="12011" xr:uid="{00000000-0005-0000-0000-000058150000}"/>
    <cellStyle name="Check Cell 4 15 2" xfId="2538" xr:uid="{00000000-0005-0000-0000-000059150000}"/>
    <cellStyle name="Check Cell 4 15 2 2" xfId="10384" xr:uid="{00000000-0005-0000-0000-00005A150000}"/>
    <cellStyle name="Check Cell 4 15 3" xfId="2902" xr:uid="{00000000-0005-0000-0000-00005B150000}"/>
    <cellStyle name="Check Cell 4 15 3 2" xfId="11420" xr:uid="{00000000-0005-0000-0000-00005C150000}"/>
    <cellStyle name="Check Cell 4 15 4" xfId="3246" xr:uid="{00000000-0005-0000-0000-00005D150000}"/>
    <cellStyle name="Check Cell 4 15 4 2" xfId="16054" xr:uid="{00000000-0005-0000-0000-00005E150000}"/>
    <cellStyle name="Check Cell 4 15 5" xfId="3573" xr:uid="{00000000-0005-0000-0000-00005F150000}"/>
    <cellStyle name="Check Cell 4 15 5 2" xfId="16381" xr:uid="{00000000-0005-0000-0000-000060150000}"/>
    <cellStyle name="Check Cell 4 15 6" xfId="3870" xr:uid="{00000000-0005-0000-0000-000061150000}"/>
    <cellStyle name="Check Cell 4 15 6 2" xfId="16678" xr:uid="{00000000-0005-0000-0000-000062150000}"/>
    <cellStyle name="Check Cell 4 15 7" xfId="4144" xr:uid="{00000000-0005-0000-0000-000063150000}"/>
    <cellStyle name="Check Cell 4 15 7 2" xfId="16952" xr:uid="{00000000-0005-0000-0000-000064150000}"/>
    <cellStyle name="Check Cell 4 15 8" xfId="4379" xr:uid="{00000000-0005-0000-0000-000065150000}"/>
    <cellStyle name="Check Cell 4 15 8 2" xfId="17187" xr:uid="{00000000-0005-0000-0000-000066150000}"/>
    <cellStyle name="Check Cell 4 15 9" xfId="4605" xr:uid="{00000000-0005-0000-0000-000067150000}"/>
    <cellStyle name="Check Cell 4 15 9 2" xfId="17413" xr:uid="{00000000-0005-0000-0000-000068150000}"/>
    <cellStyle name="Check Cell 4 16" xfId="1764" xr:uid="{00000000-0005-0000-0000-000069150000}"/>
    <cellStyle name="Check Cell 4 16 2" xfId="15349" xr:uid="{00000000-0005-0000-0000-00006A150000}"/>
    <cellStyle name="Check Cell 4 17" xfId="1820" xr:uid="{00000000-0005-0000-0000-00006B150000}"/>
    <cellStyle name="Check Cell 4 17 2" xfId="10245" xr:uid="{00000000-0005-0000-0000-00006C150000}"/>
    <cellStyle name="Check Cell 4 18" xfId="1979" xr:uid="{00000000-0005-0000-0000-00006D150000}"/>
    <cellStyle name="Check Cell 4 18 2" xfId="9477" xr:uid="{00000000-0005-0000-0000-00006E150000}"/>
    <cellStyle name="Check Cell 4 19" xfId="1746" xr:uid="{00000000-0005-0000-0000-00006F150000}"/>
    <cellStyle name="Check Cell 4 19 2" xfId="10662" xr:uid="{00000000-0005-0000-0000-000070150000}"/>
    <cellStyle name="Check Cell 4 2" xfId="862" xr:uid="{00000000-0005-0000-0000-000071150000}"/>
    <cellStyle name="Check Cell 4 2 10" xfId="3844" xr:uid="{00000000-0005-0000-0000-000072150000}"/>
    <cellStyle name="Check Cell 4 2 10 2" xfId="16652" xr:uid="{00000000-0005-0000-0000-000073150000}"/>
    <cellStyle name="Check Cell 4 2 11" xfId="4141" xr:uid="{00000000-0005-0000-0000-000074150000}"/>
    <cellStyle name="Check Cell 4 2 11 2" xfId="16949" xr:uid="{00000000-0005-0000-0000-000075150000}"/>
    <cellStyle name="Check Cell 4 2 12" xfId="4761" xr:uid="{00000000-0005-0000-0000-000076150000}"/>
    <cellStyle name="Check Cell 4 2 12 2" xfId="17569" xr:uid="{00000000-0005-0000-0000-000077150000}"/>
    <cellStyle name="Check Cell 4 2 13" xfId="7341" xr:uid="{00000000-0005-0000-0000-000078150000}"/>
    <cellStyle name="Check Cell 4 2 13 2" xfId="20105" xr:uid="{00000000-0005-0000-0000-000079150000}"/>
    <cellStyle name="Check Cell 4 2 14" xfId="7284" xr:uid="{00000000-0005-0000-0000-00007A150000}"/>
    <cellStyle name="Check Cell 4 2 14 2" xfId="20048" xr:uid="{00000000-0005-0000-0000-00007B150000}"/>
    <cellStyle name="Check Cell 4 2 15" xfId="15685" xr:uid="{00000000-0005-0000-0000-00007C150000}"/>
    <cellStyle name="Check Cell 4 2 16" xfId="9988" xr:uid="{00000000-0005-0000-0000-00007D150000}"/>
    <cellStyle name="Check Cell 4 2 17" xfId="8775" xr:uid="{00000000-0005-0000-0000-00007E150000}"/>
    <cellStyle name="Check Cell 4 2 2" xfId="931" xr:uid="{00000000-0005-0000-0000-00007F150000}"/>
    <cellStyle name="Check Cell 4 2 2 2" xfId="7476" xr:uid="{00000000-0005-0000-0000-000080150000}"/>
    <cellStyle name="Check Cell 4 2 2 2 2" xfId="20240" xr:uid="{00000000-0005-0000-0000-000081150000}"/>
    <cellStyle name="Check Cell 4 2 2 3" xfId="7619" xr:uid="{00000000-0005-0000-0000-000082150000}"/>
    <cellStyle name="Check Cell 4 2 2 3 2" xfId="20383" xr:uid="{00000000-0005-0000-0000-000083150000}"/>
    <cellStyle name="Check Cell 4 2 2 4" xfId="9884" xr:uid="{00000000-0005-0000-0000-000084150000}"/>
    <cellStyle name="Check Cell 4 2 2 5" xfId="10523" xr:uid="{00000000-0005-0000-0000-000085150000}"/>
    <cellStyle name="Check Cell 4 2 2 6" xfId="9359" xr:uid="{00000000-0005-0000-0000-000086150000}"/>
    <cellStyle name="Check Cell 4 2 3" xfId="883" xr:uid="{00000000-0005-0000-0000-000087150000}"/>
    <cellStyle name="Check Cell 4 2 3 2" xfId="11197" xr:uid="{00000000-0005-0000-0000-000088150000}"/>
    <cellStyle name="Check Cell 4 2 4" xfId="2083" xr:uid="{00000000-0005-0000-0000-000089150000}"/>
    <cellStyle name="Check Cell 4 2 4 2" xfId="10793" xr:uid="{00000000-0005-0000-0000-00008A150000}"/>
    <cellStyle name="Check Cell 4 2 5" xfId="1650" xr:uid="{00000000-0005-0000-0000-00008B150000}"/>
    <cellStyle name="Check Cell 4 2 5 2" xfId="8113" xr:uid="{00000000-0005-0000-0000-00008C150000}"/>
    <cellStyle name="Check Cell 4 2 6" xfId="2523" xr:uid="{00000000-0005-0000-0000-00008D150000}"/>
    <cellStyle name="Check Cell 4 2 6 2" xfId="10201" xr:uid="{00000000-0005-0000-0000-00008E150000}"/>
    <cellStyle name="Check Cell 4 2 7" xfId="2865" xr:uid="{00000000-0005-0000-0000-00008F150000}"/>
    <cellStyle name="Check Cell 4 2 7 2" xfId="8494" xr:uid="{00000000-0005-0000-0000-000090150000}"/>
    <cellStyle name="Check Cell 4 2 8" xfId="3211" xr:uid="{00000000-0005-0000-0000-000091150000}"/>
    <cellStyle name="Check Cell 4 2 8 2" xfId="16019" xr:uid="{00000000-0005-0000-0000-000092150000}"/>
    <cellStyle name="Check Cell 4 2 9" xfId="3541" xr:uid="{00000000-0005-0000-0000-000093150000}"/>
    <cellStyle name="Check Cell 4 2 9 2" xfId="16349" xr:uid="{00000000-0005-0000-0000-000094150000}"/>
    <cellStyle name="Check Cell 4 20" xfId="1655" xr:uid="{00000000-0005-0000-0000-000095150000}"/>
    <cellStyle name="Check Cell 4 20 2" xfId="10919" xr:uid="{00000000-0005-0000-0000-000096150000}"/>
    <cellStyle name="Check Cell 4 21" xfId="2839" xr:uid="{00000000-0005-0000-0000-000097150000}"/>
    <cellStyle name="Check Cell 4 21 2" xfId="11118" xr:uid="{00000000-0005-0000-0000-000098150000}"/>
    <cellStyle name="Check Cell 4 22" xfId="3187" xr:uid="{00000000-0005-0000-0000-000099150000}"/>
    <cellStyle name="Check Cell 4 22 2" xfId="15995" xr:uid="{00000000-0005-0000-0000-00009A150000}"/>
    <cellStyle name="Check Cell 4 23" xfId="3263" xr:uid="{00000000-0005-0000-0000-00009B150000}"/>
    <cellStyle name="Check Cell 4 23 2" xfId="16071" xr:uid="{00000000-0005-0000-0000-00009C150000}"/>
    <cellStyle name="Check Cell 4 24" xfId="4677" xr:uid="{00000000-0005-0000-0000-00009D150000}"/>
    <cellStyle name="Check Cell 4 24 2" xfId="17485" xr:uid="{00000000-0005-0000-0000-00009E150000}"/>
    <cellStyle name="Check Cell 4 25" xfId="7217" xr:uid="{00000000-0005-0000-0000-00009F150000}"/>
    <cellStyle name="Check Cell 4 25 2" xfId="19982" xr:uid="{00000000-0005-0000-0000-0000A0150000}"/>
    <cellStyle name="Check Cell 4 26" xfId="7185" xr:uid="{00000000-0005-0000-0000-0000A1150000}"/>
    <cellStyle name="Check Cell 4 26 2" xfId="19950" xr:uid="{00000000-0005-0000-0000-0000A2150000}"/>
    <cellStyle name="Check Cell 4 27" xfId="8226" xr:uid="{00000000-0005-0000-0000-0000A3150000}"/>
    <cellStyle name="Check Cell 4 28" xfId="10774" xr:uid="{00000000-0005-0000-0000-0000A4150000}"/>
    <cellStyle name="Check Cell 4 29" xfId="8129" xr:uid="{00000000-0005-0000-0000-0000A5150000}"/>
    <cellStyle name="Check Cell 4 3" xfId="1032" xr:uid="{00000000-0005-0000-0000-0000A6150000}"/>
    <cellStyle name="Check Cell 4 3 10" xfId="4185" xr:uid="{00000000-0005-0000-0000-0000A7150000}"/>
    <cellStyle name="Check Cell 4 3 10 2" xfId="16993" xr:uid="{00000000-0005-0000-0000-0000A8150000}"/>
    <cellStyle name="Check Cell 4 3 11" xfId="4442" xr:uid="{00000000-0005-0000-0000-0000A9150000}"/>
    <cellStyle name="Check Cell 4 3 11 2" xfId="17250" xr:uid="{00000000-0005-0000-0000-0000AA150000}"/>
    <cellStyle name="Check Cell 4 3 12" xfId="4867" xr:uid="{00000000-0005-0000-0000-0000AB150000}"/>
    <cellStyle name="Check Cell 4 3 12 2" xfId="17675" xr:uid="{00000000-0005-0000-0000-0000AC150000}"/>
    <cellStyle name="Check Cell 4 3 13" xfId="7315" xr:uid="{00000000-0005-0000-0000-0000AD150000}"/>
    <cellStyle name="Check Cell 4 3 13 2" xfId="20079" xr:uid="{00000000-0005-0000-0000-0000AE150000}"/>
    <cellStyle name="Check Cell 4 3 14" xfId="7374" xr:uid="{00000000-0005-0000-0000-0000AF150000}"/>
    <cellStyle name="Check Cell 4 3 14 2" xfId="20138" xr:uid="{00000000-0005-0000-0000-0000B0150000}"/>
    <cellStyle name="Check Cell 4 3 15" xfId="9545" xr:uid="{00000000-0005-0000-0000-0000B1150000}"/>
    <cellStyle name="Check Cell 4 3 16" xfId="10402" xr:uid="{00000000-0005-0000-0000-0000B2150000}"/>
    <cellStyle name="Check Cell 4 3 17" xfId="10936" xr:uid="{00000000-0005-0000-0000-0000B3150000}"/>
    <cellStyle name="Check Cell 4 3 2" xfId="808" xr:uid="{00000000-0005-0000-0000-0000B4150000}"/>
    <cellStyle name="Check Cell 4 3 2 2" xfId="7465" xr:uid="{00000000-0005-0000-0000-0000B5150000}"/>
    <cellStyle name="Check Cell 4 3 2 2 2" xfId="20229" xr:uid="{00000000-0005-0000-0000-0000B6150000}"/>
    <cellStyle name="Check Cell 4 3 2 3" xfId="7608" xr:uid="{00000000-0005-0000-0000-0000B7150000}"/>
    <cellStyle name="Check Cell 4 3 2 3 2" xfId="20372" xr:uid="{00000000-0005-0000-0000-0000B8150000}"/>
    <cellStyle name="Check Cell 4 3 2 4" xfId="10592" xr:uid="{00000000-0005-0000-0000-0000B9150000}"/>
    <cellStyle name="Check Cell 4 3 2 5" xfId="8498" xr:uid="{00000000-0005-0000-0000-0000BA150000}"/>
    <cellStyle name="Check Cell 4 3 2 6" xfId="13290" xr:uid="{00000000-0005-0000-0000-0000BB150000}"/>
    <cellStyle name="Check Cell 4 3 3" xfId="1287" xr:uid="{00000000-0005-0000-0000-0000BC150000}"/>
    <cellStyle name="Check Cell 4 3 3 2" xfId="9004" xr:uid="{00000000-0005-0000-0000-0000BD150000}"/>
    <cellStyle name="Check Cell 4 3 4" xfId="2243" xr:uid="{00000000-0005-0000-0000-0000BE150000}"/>
    <cellStyle name="Check Cell 4 3 4 2" xfId="15224" xr:uid="{00000000-0005-0000-0000-0000BF150000}"/>
    <cellStyle name="Check Cell 4 3 5" xfId="2611" xr:uid="{00000000-0005-0000-0000-0000C0150000}"/>
    <cellStyle name="Check Cell 4 3 5 2" xfId="10196" xr:uid="{00000000-0005-0000-0000-0000C1150000}"/>
    <cellStyle name="Check Cell 4 3 6" xfId="2969" xr:uid="{00000000-0005-0000-0000-0000C2150000}"/>
    <cellStyle name="Check Cell 4 3 6 2" xfId="13741" xr:uid="{00000000-0005-0000-0000-0000C3150000}"/>
    <cellStyle name="Check Cell 4 3 7" xfId="3308" xr:uid="{00000000-0005-0000-0000-0000C4150000}"/>
    <cellStyle name="Check Cell 4 3 7 2" xfId="16116" xr:uid="{00000000-0005-0000-0000-0000C5150000}"/>
    <cellStyle name="Check Cell 4 3 8" xfId="3626" xr:uid="{00000000-0005-0000-0000-0000C6150000}"/>
    <cellStyle name="Check Cell 4 3 8 2" xfId="16434" xr:uid="{00000000-0005-0000-0000-0000C7150000}"/>
    <cellStyle name="Check Cell 4 3 9" xfId="3928" xr:uid="{00000000-0005-0000-0000-0000C8150000}"/>
    <cellStyle name="Check Cell 4 3 9 2" xfId="16736" xr:uid="{00000000-0005-0000-0000-0000C9150000}"/>
    <cellStyle name="Check Cell 4 30" xfId="41494" xr:uid="{00000000-0005-0000-0000-0000CA150000}"/>
    <cellStyle name="Check Cell 4 31" xfId="41512" xr:uid="{00000000-0005-0000-0000-0000CB150000}"/>
    <cellStyle name="Check Cell 4 32" xfId="41411" xr:uid="{00000000-0005-0000-0000-0000CC150000}"/>
    <cellStyle name="Check Cell 4 33" xfId="41564" xr:uid="{00000000-0005-0000-0000-0000CD150000}"/>
    <cellStyle name="Check Cell 4 34" xfId="41385" xr:uid="{00000000-0005-0000-0000-0000CE150000}"/>
    <cellStyle name="Check Cell 4 35" xfId="41610" xr:uid="{00000000-0005-0000-0000-0000CF150000}"/>
    <cellStyle name="Check Cell 4 36" xfId="41335" xr:uid="{00000000-0005-0000-0000-0000D0150000}"/>
    <cellStyle name="Check Cell 4 37" xfId="41475" xr:uid="{00000000-0005-0000-0000-0000D1150000}"/>
    <cellStyle name="Check Cell 4 4" xfId="1006" xr:uid="{00000000-0005-0000-0000-0000D2150000}"/>
    <cellStyle name="Check Cell 4 4 10" xfId="3574" xr:uid="{00000000-0005-0000-0000-0000D3150000}"/>
    <cellStyle name="Check Cell 4 4 10 2" xfId="16382" xr:uid="{00000000-0005-0000-0000-0000D4150000}"/>
    <cellStyle name="Check Cell 4 4 11" xfId="4425" xr:uid="{00000000-0005-0000-0000-0000D5150000}"/>
    <cellStyle name="Check Cell 4 4 11 2" xfId="17233" xr:uid="{00000000-0005-0000-0000-0000D6150000}"/>
    <cellStyle name="Check Cell 4 4 12" xfId="4850" xr:uid="{00000000-0005-0000-0000-0000D7150000}"/>
    <cellStyle name="Check Cell 4 4 12 2" xfId="17658" xr:uid="{00000000-0005-0000-0000-0000D8150000}"/>
    <cellStyle name="Check Cell 4 4 13" xfId="7297" xr:uid="{00000000-0005-0000-0000-0000D9150000}"/>
    <cellStyle name="Check Cell 4 4 13 2" xfId="20061" xr:uid="{00000000-0005-0000-0000-0000DA150000}"/>
    <cellStyle name="Check Cell 4 4 14" xfId="7320" xr:uid="{00000000-0005-0000-0000-0000DB150000}"/>
    <cellStyle name="Check Cell 4 4 14 2" xfId="20084" xr:uid="{00000000-0005-0000-0000-0000DC150000}"/>
    <cellStyle name="Check Cell 4 4 15" xfId="8172" xr:uid="{00000000-0005-0000-0000-0000DD150000}"/>
    <cellStyle name="Check Cell 4 4 16" xfId="8465" xr:uid="{00000000-0005-0000-0000-0000DE150000}"/>
    <cellStyle name="Check Cell 4 4 17" xfId="8983" xr:uid="{00000000-0005-0000-0000-0000DF150000}"/>
    <cellStyle name="Check Cell 4 4 2" xfId="1096" xr:uid="{00000000-0005-0000-0000-0000E0150000}"/>
    <cellStyle name="Check Cell 4 4 2 2" xfId="7450" xr:uid="{00000000-0005-0000-0000-0000E1150000}"/>
    <cellStyle name="Check Cell 4 4 2 2 2" xfId="20214" xr:uid="{00000000-0005-0000-0000-0000E2150000}"/>
    <cellStyle name="Check Cell 4 4 2 3" xfId="7593" xr:uid="{00000000-0005-0000-0000-0000E3150000}"/>
    <cellStyle name="Check Cell 4 4 2 3 2" xfId="20357" xr:uid="{00000000-0005-0000-0000-0000E4150000}"/>
    <cellStyle name="Check Cell 4 4 2 4" xfId="10826" xr:uid="{00000000-0005-0000-0000-0000E5150000}"/>
    <cellStyle name="Check Cell 4 4 2 5" xfId="10908" xr:uid="{00000000-0005-0000-0000-0000E6150000}"/>
    <cellStyle name="Check Cell 4 4 2 6" xfId="9457" xr:uid="{00000000-0005-0000-0000-0000E7150000}"/>
    <cellStyle name="Check Cell 4 4 3" xfId="804" xr:uid="{00000000-0005-0000-0000-0000E8150000}"/>
    <cellStyle name="Check Cell 4 4 3 2" xfId="10518" xr:uid="{00000000-0005-0000-0000-0000E9150000}"/>
    <cellStyle name="Check Cell 4 4 4" xfId="2219" xr:uid="{00000000-0005-0000-0000-0000EA150000}"/>
    <cellStyle name="Check Cell 4 4 4 2" xfId="9303" xr:uid="{00000000-0005-0000-0000-0000EB150000}"/>
    <cellStyle name="Check Cell 4 4 5" xfId="1524" xr:uid="{00000000-0005-0000-0000-0000EC150000}"/>
    <cellStyle name="Check Cell 4 4 5 2" xfId="11058" xr:uid="{00000000-0005-0000-0000-0000ED150000}"/>
    <cellStyle name="Check Cell 4 4 6" xfId="1961" xr:uid="{00000000-0005-0000-0000-0000EE150000}"/>
    <cellStyle name="Check Cell 4 4 6 2" xfId="8989" xr:uid="{00000000-0005-0000-0000-0000EF150000}"/>
    <cellStyle name="Check Cell 4 4 7" xfId="2176" xr:uid="{00000000-0005-0000-0000-0000F0150000}"/>
    <cellStyle name="Check Cell 4 4 7 2" xfId="11200" xr:uid="{00000000-0005-0000-0000-0000F1150000}"/>
    <cellStyle name="Check Cell 4 4 8" xfId="2903" xr:uid="{00000000-0005-0000-0000-0000F2150000}"/>
    <cellStyle name="Check Cell 4 4 8 2" xfId="12736" xr:uid="{00000000-0005-0000-0000-0000F3150000}"/>
    <cellStyle name="Check Cell 4 4 9" xfId="3247" xr:uid="{00000000-0005-0000-0000-0000F4150000}"/>
    <cellStyle name="Check Cell 4 4 9 2" xfId="16055" xr:uid="{00000000-0005-0000-0000-0000F5150000}"/>
    <cellStyle name="Check Cell 4 5" xfId="971" xr:uid="{00000000-0005-0000-0000-0000F6150000}"/>
    <cellStyle name="Check Cell 4 5 10" xfId="3577" xr:uid="{00000000-0005-0000-0000-0000F7150000}"/>
    <cellStyle name="Check Cell 4 5 10 2" xfId="16385" xr:uid="{00000000-0005-0000-0000-0000F8150000}"/>
    <cellStyle name="Check Cell 4 5 11" xfId="4396" xr:uid="{00000000-0005-0000-0000-0000F9150000}"/>
    <cellStyle name="Check Cell 4 5 11 2" xfId="17204" xr:uid="{00000000-0005-0000-0000-0000FA150000}"/>
    <cellStyle name="Check Cell 4 5 12" xfId="4821" xr:uid="{00000000-0005-0000-0000-0000FB150000}"/>
    <cellStyle name="Check Cell 4 5 12 2" xfId="17629" xr:uid="{00000000-0005-0000-0000-0000FC150000}"/>
    <cellStyle name="Check Cell 4 5 13" xfId="7272" xr:uid="{00000000-0005-0000-0000-0000FD150000}"/>
    <cellStyle name="Check Cell 4 5 13 2" xfId="20036" xr:uid="{00000000-0005-0000-0000-0000FE150000}"/>
    <cellStyle name="Check Cell 4 5 14" xfId="7376" xr:uid="{00000000-0005-0000-0000-0000FF150000}"/>
    <cellStyle name="Check Cell 4 5 14 2" xfId="20140" xr:uid="{00000000-0005-0000-0000-000000160000}"/>
    <cellStyle name="Check Cell 4 5 15" xfId="15584" xr:uid="{00000000-0005-0000-0000-000001160000}"/>
    <cellStyle name="Check Cell 4 5 16" xfId="14290" xr:uid="{00000000-0005-0000-0000-000002160000}"/>
    <cellStyle name="Check Cell 4 5 17" xfId="11145" xr:uid="{00000000-0005-0000-0000-000003160000}"/>
    <cellStyle name="Check Cell 4 5 2" xfId="857" xr:uid="{00000000-0005-0000-0000-000004160000}"/>
    <cellStyle name="Check Cell 4 5 2 2" xfId="7432" xr:uid="{00000000-0005-0000-0000-000005160000}"/>
    <cellStyle name="Check Cell 4 5 2 2 2" xfId="20196" xr:uid="{00000000-0005-0000-0000-000006160000}"/>
    <cellStyle name="Check Cell 4 5 2 3" xfId="7575" xr:uid="{00000000-0005-0000-0000-000007160000}"/>
    <cellStyle name="Check Cell 4 5 2 3 2" xfId="20339" xr:uid="{00000000-0005-0000-0000-000008160000}"/>
    <cellStyle name="Check Cell 4 5 2 4" xfId="15433" xr:uid="{00000000-0005-0000-0000-000009160000}"/>
    <cellStyle name="Check Cell 4 5 2 5" xfId="9376" xr:uid="{00000000-0005-0000-0000-00000A160000}"/>
    <cellStyle name="Check Cell 4 5 2 6" xfId="9160" xr:uid="{00000000-0005-0000-0000-00000B160000}"/>
    <cellStyle name="Check Cell 4 5 3" xfId="1290" xr:uid="{00000000-0005-0000-0000-00000C160000}"/>
    <cellStyle name="Check Cell 4 5 3 2" xfId="9836" xr:uid="{00000000-0005-0000-0000-00000D160000}"/>
    <cellStyle name="Check Cell 4 5 4" xfId="2185" xr:uid="{00000000-0005-0000-0000-00000E160000}"/>
    <cellStyle name="Check Cell 4 5 4 2" xfId="9845" xr:uid="{00000000-0005-0000-0000-00000F160000}"/>
    <cellStyle name="Check Cell 4 5 5" xfId="1557" xr:uid="{00000000-0005-0000-0000-000010160000}"/>
    <cellStyle name="Check Cell 4 5 5 2" xfId="9492" xr:uid="{00000000-0005-0000-0000-000011160000}"/>
    <cellStyle name="Check Cell 4 5 6" xfId="1943" xr:uid="{00000000-0005-0000-0000-000012160000}"/>
    <cellStyle name="Check Cell 4 5 6 2" xfId="10216" xr:uid="{00000000-0005-0000-0000-000013160000}"/>
    <cellStyle name="Check Cell 4 5 7" xfId="2483" xr:uid="{00000000-0005-0000-0000-000014160000}"/>
    <cellStyle name="Check Cell 4 5 7 2" xfId="10505" xr:uid="{00000000-0005-0000-0000-000015160000}"/>
    <cellStyle name="Check Cell 4 5 8" xfId="2907" xr:uid="{00000000-0005-0000-0000-000016160000}"/>
    <cellStyle name="Check Cell 4 5 8 2" xfId="11251" xr:uid="{00000000-0005-0000-0000-000017160000}"/>
    <cellStyle name="Check Cell 4 5 9" xfId="3250" xr:uid="{00000000-0005-0000-0000-000018160000}"/>
    <cellStyle name="Check Cell 4 5 9 2" xfId="16058" xr:uid="{00000000-0005-0000-0000-000019160000}"/>
    <cellStyle name="Check Cell 4 6" xfId="978" xr:uid="{00000000-0005-0000-0000-00001A160000}"/>
    <cellStyle name="Check Cell 4 6 10" xfId="3783" xr:uid="{00000000-0005-0000-0000-00001B160000}"/>
    <cellStyle name="Check Cell 4 6 10 2" xfId="16591" xr:uid="{00000000-0005-0000-0000-00001C160000}"/>
    <cellStyle name="Check Cell 4 6 11" xfId="4401" xr:uid="{00000000-0005-0000-0000-00001D160000}"/>
    <cellStyle name="Check Cell 4 6 11 2" xfId="17209" xr:uid="{00000000-0005-0000-0000-00001E160000}"/>
    <cellStyle name="Check Cell 4 6 12" xfId="4826" xr:uid="{00000000-0005-0000-0000-00001F160000}"/>
    <cellStyle name="Check Cell 4 6 12 2" xfId="17634" xr:uid="{00000000-0005-0000-0000-000020160000}"/>
    <cellStyle name="Check Cell 4 6 13" xfId="7278" xr:uid="{00000000-0005-0000-0000-000021160000}"/>
    <cellStyle name="Check Cell 4 6 13 2" xfId="20042" xr:uid="{00000000-0005-0000-0000-000022160000}"/>
    <cellStyle name="Check Cell 4 6 14" xfId="7180" xr:uid="{00000000-0005-0000-0000-000023160000}"/>
    <cellStyle name="Check Cell 4 6 14 2" xfId="19945" xr:uid="{00000000-0005-0000-0000-000024160000}"/>
    <cellStyle name="Check Cell 4 6 15" xfId="8335" xr:uid="{00000000-0005-0000-0000-000025160000}"/>
    <cellStyle name="Check Cell 4 6 16" xfId="9323" xr:uid="{00000000-0005-0000-0000-000026160000}"/>
    <cellStyle name="Check Cell 4 6 17" xfId="15339" xr:uid="{00000000-0005-0000-0000-000027160000}"/>
    <cellStyle name="Check Cell 4 6 2" xfId="1057" xr:uid="{00000000-0005-0000-0000-000028160000}"/>
    <cellStyle name="Check Cell 4 6 2 2" xfId="7436" xr:uid="{00000000-0005-0000-0000-000029160000}"/>
    <cellStyle name="Check Cell 4 6 2 2 2" xfId="20200" xr:uid="{00000000-0005-0000-0000-00002A160000}"/>
    <cellStyle name="Check Cell 4 6 2 3" xfId="7579" xr:uid="{00000000-0005-0000-0000-00002B160000}"/>
    <cellStyle name="Check Cell 4 6 2 3 2" xfId="20343" xr:uid="{00000000-0005-0000-0000-00002C160000}"/>
    <cellStyle name="Check Cell 4 6 2 4" xfId="9703" xr:uid="{00000000-0005-0000-0000-00002D160000}"/>
    <cellStyle name="Check Cell 4 6 2 5" xfId="10176" xr:uid="{00000000-0005-0000-0000-00002E160000}"/>
    <cellStyle name="Check Cell 4 6 2 6" xfId="12759" xr:uid="{00000000-0005-0000-0000-00002F160000}"/>
    <cellStyle name="Check Cell 4 6 3" xfId="1233" xr:uid="{00000000-0005-0000-0000-000030160000}"/>
    <cellStyle name="Check Cell 4 6 3 2" xfId="9399" xr:uid="{00000000-0005-0000-0000-000031160000}"/>
    <cellStyle name="Check Cell 4 6 4" xfId="2191" xr:uid="{00000000-0005-0000-0000-000032160000}"/>
    <cellStyle name="Check Cell 4 6 4 2" xfId="10294" xr:uid="{00000000-0005-0000-0000-000033160000}"/>
    <cellStyle name="Check Cell 4 6 5" xfId="1460" xr:uid="{00000000-0005-0000-0000-000034160000}"/>
    <cellStyle name="Check Cell 4 6 5 2" xfId="9855" xr:uid="{00000000-0005-0000-0000-000035160000}"/>
    <cellStyle name="Check Cell 4 6 6" xfId="2364" xr:uid="{00000000-0005-0000-0000-000036160000}"/>
    <cellStyle name="Check Cell 4 6 6 2" xfId="10664" xr:uid="{00000000-0005-0000-0000-000037160000}"/>
    <cellStyle name="Check Cell 4 6 7" xfId="2790" xr:uid="{00000000-0005-0000-0000-000038160000}"/>
    <cellStyle name="Check Cell 4 6 7 2" xfId="9833" xr:uid="{00000000-0005-0000-0000-000039160000}"/>
    <cellStyle name="Check Cell 4 6 8" xfId="3141" xr:uid="{00000000-0005-0000-0000-00003A160000}"/>
    <cellStyle name="Check Cell 4 6 8 2" xfId="13661" xr:uid="{00000000-0005-0000-0000-00003B160000}"/>
    <cellStyle name="Check Cell 4 6 9" xfId="3476" xr:uid="{00000000-0005-0000-0000-00003C160000}"/>
    <cellStyle name="Check Cell 4 6 9 2" xfId="16284" xr:uid="{00000000-0005-0000-0000-00003D160000}"/>
    <cellStyle name="Check Cell 4 7" xfId="1015" xr:uid="{00000000-0005-0000-0000-00003E160000}"/>
    <cellStyle name="Check Cell 4 7 10" xfId="1786" xr:uid="{00000000-0005-0000-0000-00003F160000}"/>
    <cellStyle name="Check Cell 4 7 10 2" xfId="8664" xr:uid="{00000000-0005-0000-0000-000040160000}"/>
    <cellStyle name="Check Cell 4 7 11" xfId="4431" xr:uid="{00000000-0005-0000-0000-000041160000}"/>
    <cellStyle name="Check Cell 4 7 11 2" xfId="17239" xr:uid="{00000000-0005-0000-0000-000042160000}"/>
    <cellStyle name="Check Cell 4 7 12" xfId="4856" xr:uid="{00000000-0005-0000-0000-000043160000}"/>
    <cellStyle name="Check Cell 4 7 12 2" xfId="17664" xr:uid="{00000000-0005-0000-0000-000044160000}"/>
    <cellStyle name="Check Cell 4 7 13" xfId="7303" xr:uid="{00000000-0005-0000-0000-000045160000}"/>
    <cellStyle name="Check Cell 4 7 13 2" xfId="20067" xr:uid="{00000000-0005-0000-0000-000046160000}"/>
    <cellStyle name="Check Cell 4 7 14" xfId="7178" xr:uid="{00000000-0005-0000-0000-000047160000}"/>
    <cellStyle name="Check Cell 4 7 14 2" xfId="19943" xr:uid="{00000000-0005-0000-0000-000048160000}"/>
    <cellStyle name="Check Cell 4 7 15" xfId="14103" xr:uid="{00000000-0005-0000-0000-000049160000}"/>
    <cellStyle name="Check Cell 4 7 16" xfId="8745" xr:uid="{00000000-0005-0000-0000-00004A160000}"/>
    <cellStyle name="Check Cell 4 7 17" xfId="13427" xr:uid="{00000000-0005-0000-0000-00004B160000}"/>
    <cellStyle name="Check Cell 4 7 2" xfId="950" xr:uid="{00000000-0005-0000-0000-00004C160000}"/>
    <cellStyle name="Check Cell 4 7 2 2" xfId="7456" xr:uid="{00000000-0005-0000-0000-00004D160000}"/>
    <cellStyle name="Check Cell 4 7 2 2 2" xfId="20220" xr:uid="{00000000-0005-0000-0000-00004E160000}"/>
    <cellStyle name="Check Cell 4 7 2 3" xfId="7599" xr:uid="{00000000-0005-0000-0000-00004F160000}"/>
    <cellStyle name="Check Cell 4 7 2 3 2" xfId="20363" xr:uid="{00000000-0005-0000-0000-000050160000}"/>
    <cellStyle name="Check Cell 4 7 2 4" xfId="11167" xr:uid="{00000000-0005-0000-0000-000051160000}"/>
    <cellStyle name="Check Cell 4 7 2 5" xfId="11062" xr:uid="{00000000-0005-0000-0000-000052160000}"/>
    <cellStyle name="Check Cell 4 7 2 6" xfId="8765" xr:uid="{00000000-0005-0000-0000-000053160000}"/>
    <cellStyle name="Check Cell 4 7 3" xfId="1106" xr:uid="{00000000-0005-0000-0000-000054160000}"/>
    <cellStyle name="Check Cell 4 7 3 2" xfId="9314" xr:uid="{00000000-0005-0000-0000-000055160000}"/>
    <cellStyle name="Check Cell 4 7 4" xfId="2227" xr:uid="{00000000-0005-0000-0000-000056160000}"/>
    <cellStyle name="Check Cell 4 7 4 2" xfId="9876" xr:uid="{00000000-0005-0000-0000-000057160000}"/>
    <cellStyle name="Check Cell 4 7 5" xfId="1517" xr:uid="{00000000-0005-0000-0000-000058160000}"/>
    <cellStyle name="Check Cell 4 7 5 2" xfId="9695" xr:uid="{00000000-0005-0000-0000-000059160000}"/>
    <cellStyle name="Check Cell 4 7 6" xfId="2036" xr:uid="{00000000-0005-0000-0000-00005A160000}"/>
    <cellStyle name="Check Cell 4 7 6 2" xfId="8428" xr:uid="{00000000-0005-0000-0000-00005B160000}"/>
    <cellStyle name="Check Cell 4 7 7" xfId="1494" xr:uid="{00000000-0005-0000-0000-00005C160000}"/>
    <cellStyle name="Check Cell 4 7 7 2" xfId="10588" xr:uid="{00000000-0005-0000-0000-00005D160000}"/>
    <cellStyle name="Check Cell 4 7 8" xfId="1492" xr:uid="{00000000-0005-0000-0000-00005E160000}"/>
    <cellStyle name="Check Cell 4 7 8 2" xfId="8736" xr:uid="{00000000-0005-0000-0000-00005F160000}"/>
    <cellStyle name="Check Cell 4 7 9" xfId="1799" xr:uid="{00000000-0005-0000-0000-000060160000}"/>
    <cellStyle name="Check Cell 4 7 9 2" xfId="9539" xr:uid="{00000000-0005-0000-0000-000061160000}"/>
    <cellStyle name="Check Cell 4 8" xfId="990" xr:uid="{00000000-0005-0000-0000-000062160000}"/>
    <cellStyle name="Check Cell 4 8 10" xfId="3920" xr:uid="{00000000-0005-0000-0000-000063160000}"/>
    <cellStyle name="Check Cell 4 8 10 2" xfId="16728" xr:uid="{00000000-0005-0000-0000-000064160000}"/>
    <cellStyle name="Check Cell 4 8 11" xfId="4411" xr:uid="{00000000-0005-0000-0000-000065160000}"/>
    <cellStyle name="Check Cell 4 8 11 2" xfId="17219" xr:uid="{00000000-0005-0000-0000-000066160000}"/>
    <cellStyle name="Check Cell 4 8 12" xfId="4836" xr:uid="{00000000-0005-0000-0000-000067160000}"/>
    <cellStyle name="Check Cell 4 8 12 2" xfId="17644" xr:uid="{00000000-0005-0000-0000-000068160000}"/>
    <cellStyle name="Check Cell 4 8 13" xfId="7288" xr:uid="{00000000-0005-0000-0000-000069160000}"/>
    <cellStyle name="Check Cell 4 8 13 2" xfId="20052" xr:uid="{00000000-0005-0000-0000-00006A160000}"/>
    <cellStyle name="Check Cell 4 8 14" xfId="7219" xr:uid="{00000000-0005-0000-0000-00006B160000}"/>
    <cellStyle name="Check Cell 4 8 14 2" xfId="19984" xr:uid="{00000000-0005-0000-0000-00006C160000}"/>
    <cellStyle name="Check Cell 4 8 15" xfId="14347" xr:uid="{00000000-0005-0000-0000-00006D160000}"/>
    <cellStyle name="Check Cell 4 8 16" xfId="10364" xr:uid="{00000000-0005-0000-0000-00006E160000}"/>
    <cellStyle name="Check Cell 4 8 17" xfId="11219" xr:uid="{00000000-0005-0000-0000-00006F160000}"/>
    <cellStyle name="Check Cell 4 8 2" xfId="874" xr:uid="{00000000-0005-0000-0000-000070160000}"/>
    <cellStyle name="Check Cell 4 8 2 2" xfId="7442" xr:uid="{00000000-0005-0000-0000-000071160000}"/>
    <cellStyle name="Check Cell 4 8 2 2 2" xfId="20206" xr:uid="{00000000-0005-0000-0000-000072160000}"/>
    <cellStyle name="Check Cell 4 8 2 3" xfId="7585" xr:uid="{00000000-0005-0000-0000-000073160000}"/>
    <cellStyle name="Check Cell 4 8 2 3 2" xfId="20349" xr:uid="{00000000-0005-0000-0000-000074160000}"/>
    <cellStyle name="Check Cell 4 8 2 4" xfId="11151" xr:uid="{00000000-0005-0000-0000-000075160000}"/>
    <cellStyle name="Check Cell 4 8 2 5" xfId="9405" xr:uid="{00000000-0005-0000-0000-000076160000}"/>
    <cellStyle name="Check Cell 4 8 2 6" xfId="10396" xr:uid="{00000000-0005-0000-0000-000077160000}"/>
    <cellStyle name="Check Cell 4 8 3" xfId="346" xr:uid="{00000000-0005-0000-0000-000078160000}"/>
    <cellStyle name="Check Cell 4 8 3 2" xfId="8649" xr:uid="{00000000-0005-0000-0000-000079160000}"/>
    <cellStyle name="Check Cell 4 8 4" xfId="2203" xr:uid="{00000000-0005-0000-0000-00007A160000}"/>
    <cellStyle name="Check Cell 4 8 4 2" xfId="8429" xr:uid="{00000000-0005-0000-0000-00007B160000}"/>
    <cellStyle name="Check Cell 4 8 5" xfId="1540" xr:uid="{00000000-0005-0000-0000-00007C160000}"/>
    <cellStyle name="Check Cell 4 8 5 2" xfId="9705" xr:uid="{00000000-0005-0000-0000-00007D160000}"/>
    <cellStyle name="Check Cell 4 8 6" xfId="2594" xr:uid="{00000000-0005-0000-0000-00007E160000}"/>
    <cellStyle name="Check Cell 4 8 6 2" xfId="8670" xr:uid="{00000000-0005-0000-0000-00007F160000}"/>
    <cellStyle name="Check Cell 4 8 7" xfId="2960" xr:uid="{00000000-0005-0000-0000-000080160000}"/>
    <cellStyle name="Check Cell 4 8 7 2" xfId="11868" xr:uid="{00000000-0005-0000-0000-000081160000}"/>
    <cellStyle name="Check Cell 4 8 8" xfId="3300" xr:uid="{00000000-0005-0000-0000-000082160000}"/>
    <cellStyle name="Check Cell 4 8 8 2" xfId="16108" xr:uid="{00000000-0005-0000-0000-000083160000}"/>
    <cellStyle name="Check Cell 4 8 9" xfId="3618" xr:uid="{00000000-0005-0000-0000-000084160000}"/>
    <cellStyle name="Check Cell 4 8 9 2" xfId="16426" xr:uid="{00000000-0005-0000-0000-000085160000}"/>
    <cellStyle name="Check Cell 4 9" xfId="1021" xr:uid="{00000000-0005-0000-0000-000086160000}"/>
    <cellStyle name="Check Cell 4 9 10" xfId="2992" xr:uid="{00000000-0005-0000-0000-000087160000}"/>
    <cellStyle name="Check Cell 4 9 10 2" xfId="11401" xr:uid="{00000000-0005-0000-0000-000088160000}"/>
    <cellStyle name="Check Cell 4 9 11" xfId="4434" xr:uid="{00000000-0005-0000-0000-000089160000}"/>
    <cellStyle name="Check Cell 4 9 11 2" xfId="17242" xr:uid="{00000000-0005-0000-0000-00008A160000}"/>
    <cellStyle name="Check Cell 4 9 12" xfId="4859" xr:uid="{00000000-0005-0000-0000-00008B160000}"/>
    <cellStyle name="Check Cell 4 9 12 2" xfId="17667" xr:uid="{00000000-0005-0000-0000-00008C160000}"/>
    <cellStyle name="Check Cell 4 9 13" xfId="7306" xr:uid="{00000000-0005-0000-0000-00008D160000}"/>
    <cellStyle name="Check Cell 4 9 13 2" xfId="20070" xr:uid="{00000000-0005-0000-0000-00008E160000}"/>
    <cellStyle name="Check Cell 4 9 14" xfId="7203" xr:uid="{00000000-0005-0000-0000-00008F160000}"/>
    <cellStyle name="Check Cell 4 9 14 2" xfId="19968" xr:uid="{00000000-0005-0000-0000-000090160000}"/>
    <cellStyle name="Check Cell 4 9 15" xfId="15740" xr:uid="{00000000-0005-0000-0000-000091160000}"/>
    <cellStyle name="Check Cell 4 9 16" xfId="8404" xr:uid="{00000000-0005-0000-0000-000092160000}"/>
    <cellStyle name="Check Cell 4 9 17" xfId="13274" xr:uid="{00000000-0005-0000-0000-000093160000}"/>
    <cellStyle name="Check Cell 4 9 2" xfId="896" xr:uid="{00000000-0005-0000-0000-000094160000}"/>
    <cellStyle name="Check Cell 4 9 2 2" xfId="7459" xr:uid="{00000000-0005-0000-0000-000095160000}"/>
    <cellStyle name="Check Cell 4 9 2 2 2" xfId="20223" xr:uid="{00000000-0005-0000-0000-000096160000}"/>
    <cellStyle name="Check Cell 4 9 2 3" xfId="7602" xr:uid="{00000000-0005-0000-0000-000097160000}"/>
    <cellStyle name="Check Cell 4 9 2 3 2" xfId="20366" xr:uid="{00000000-0005-0000-0000-000098160000}"/>
    <cellStyle name="Check Cell 4 9 2 4" xfId="9290" xr:uid="{00000000-0005-0000-0000-000099160000}"/>
    <cellStyle name="Check Cell 4 9 2 5" xfId="10173" xr:uid="{00000000-0005-0000-0000-00009A160000}"/>
    <cellStyle name="Check Cell 4 9 2 6" xfId="13066" xr:uid="{00000000-0005-0000-0000-00009B160000}"/>
    <cellStyle name="Check Cell 4 9 3" xfId="1053" xr:uid="{00000000-0005-0000-0000-00009C160000}"/>
    <cellStyle name="Check Cell 4 9 3 2" xfId="13257" xr:uid="{00000000-0005-0000-0000-00009D160000}"/>
    <cellStyle name="Check Cell 4 9 4" xfId="2233" xr:uid="{00000000-0005-0000-0000-00009E160000}"/>
    <cellStyle name="Check Cell 4 9 4 2" xfId="13271" xr:uid="{00000000-0005-0000-0000-00009F160000}"/>
    <cellStyle name="Check Cell 4 9 5" xfId="1514" xr:uid="{00000000-0005-0000-0000-0000A0160000}"/>
    <cellStyle name="Check Cell 4 9 5 2" xfId="15219" xr:uid="{00000000-0005-0000-0000-0000A1160000}"/>
    <cellStyle name="Check Cell 4 9 6" xfId="1962" xr:uid="{00000000-0005-0000-0000-0000A2160000}"/>
    <cellStyle name="Check Cell 4 9 6 2" xfId="13263" xr:uid="{00000000-0005-0000-0000-0000A3160000}"/>
    <cellStyle name="Check Cell 4 9 7" xfId="1658" xr:uid="{00000000-0005-0000-0000-0000A4160000}"/>
    <cellStyle name="Check Cell 4 9 7 2" xfId="10634" xr:uid="{00000000-0005-0000-0000-0000A5160000}"/>
    <cellStyle name="Check Cell 4 9 8" xfId="2565" xr:uid="{00000000-0005-0000-0000-0000A6160000}"/>
    <cellStyle name="Check Cell 4 9 8 2" xfId="9176" xr:uid="{00000000-0005-0000-0000-0000A7160000}"/>
    <cellStyle name="Check Cell 4 9 9" xfId="2635" xr:uid="{00000000-0005-0000-0000-0000A8160000}"/>
    <cellStyle name="Check Cell 4 9 9 2" xfId="9862" xr:uid="{00000000-0005-0000-0000-0000A9160000}"/>
    <cellStyle name="Check Cell 40" xfId="41330" xr:uid="{00000000-0005-0000-0000-0000AA160000}"/>
    <cellStyle name="Check Cell 41" xfId="41551" xr:uid="{00000000-0005-0000-0000-0000AB160000}"/>
    <cellStyle name="Check Cell 5" xfId="517" xr:uid="{00000000-0005-0000-0000-0000AC160000}"/>
    <cellStyle name="Check Cell 5 10" xfId="928" xr:uid="{00000000-0005-0000-0000-0000AD160000}"/>
    <cellStyle name="Check Cell 5 10 10" xfId="4795" xr:uid="{00000000-0005-0000-0000-0000AE160000}"/>
    <cellStyle name="Check Cell 5 10 10 2" xfId="17603" xr:uid="{00000000-0005-0000-0000-0000AF160000}"/>
    <cellStyle name="Check Cell 5 10 11" xfId="7412" xr:uid="{00000000-0005-0000-0000-0000B0160000}"/>
    <cellStyle name="Check Cell 5 10 11 2" xfId="20176" xr:uid="{00000000-0005-0000-0000-0000B1160000}"/>
    <cellStyle name="Check Cell 5 10 12" xfId="7555" xr:uid="{00000000-0005-0000-0000-0000B2160000}"/>
    <cellStyle name="Check Cell 5 10 12 2" xfId="20319" xr:uid="{00000000-0005-0000-0000-0000B3160000}"/>
    <cellStyle name="Check Cell 5 10 13" xfId="10228" xr:uid="{00000000-0005-0000-0000-0000B4160000}"/>
    <cellStyle name="Check Cell 5 10 14" xfId="10308" xr:uid="{00000000-0005-0000-0000-0000B5160000}"/>
    <cellStyle name="Check Cell 5 10 15" xfId="12406" xr:uid="{00000000-0005-0000-0000-0000B6160000}"/>
    <cellStyle name="Check Cell 5 10 2" xfId="2146" xr:uid="{00000000-0005-0000-0000-0000B7160000}"/>
    <cellStyle name="Check Cell 5 10 2 2" xfId="9459" xr:uid="{00000000-0005-0000-0000-0000B8160000}"/>
    <cellStyle name="Check Cell 5 10 3" xfId="1595" xr:uid="{00000000-0005-0000-0000-0000B9160000}"/>
    <cellStyle name="Check Cell 5 10 3 2" xfId="15284" xr:uid="{00000000-0005-0000-0000-0000BA160000}"/>
    <cellStyle name="Check Cell 5 10 4" xfId="2585" xr:uid="{00000000-0005-0000-0000-0000BB160000}"/>
    <cellStyle name="Check Cell 5 10 4 2" xfId="10515" xr:uid="{00000000-0005-0000-0000-0000BC160000}"/>
    <cellStyle name="Check Cell 5 10 5" xfId="2834" xr:uid="{00000000-0005-0000-0000-0000BD160000}"/>
    <cellStyle name="Check Cell 5 10 5 2" xfId="10454" xr:uid="{00000000-0005-0000-0000-0000BE160000}"/>
    <cellStyle name="Check Cell 5 10 6" xfId="3182" xr:uid="{00000000-0005-0000-0000-0000BF160000}"/>
    <cellStyle name="Check Cell 5 10 6 2" xfId="15990" xr:uid="{00000000-0005-0000-0000-0000C0160000}"/>
    <cellStyle name="Check Cell 5 10 7" xfId="3515" xr:uid="{00000000-0005-0000-0000-0000C1160000}"/>
    <cellStyle name="Check Cell 5 10 7 2" xfId="16323" xr:uid="{00000000-0005-0000-0000-0000C2160000}"/>
    <cellStyle name="Check Cell 5 10 8" xfId="3820" xr:uid="{00000000-0005-0000-0000-0000C3160000}"/>
    <cellStyle name="Check Cell 5 10 8 2" xfId="16628" xr:uid="{00000000-0005-0000-0000-0000C4160000}"/>
    <cellStyle name="Check Cell 5 10 9" xfId="3985" xr:uid="{00000000-0005-0000-0000-0000C5160000}"/>
    <cellStyle name="Check Cell 5 10 9 2" xfId="16793" xr:uid="{00000000-0005-0000-0000-0000C6160000}"/>
    <cellStyle name="Check Cell 5 11" xfId="1055" xr:uid="{00000000-0005-0000-0000-0000C7160000}"/>
    <cellStyle name="Check Cell 5 11 2" xfId="15492" xr:uid="{00000000-0005-0000-0000-0000C8160000}"/>
    <cellStyle name="Check Cell 5 12" xfId="1278" xr:uid="{00000000-0005-0000-0000-0000C9160000}"/>
    <cellStyle name="Check Cell 5 12 2" xfId="11144" xr:uid="{00000000-0005-0000-0000-0000CA160000}"/>
    <cellStyle name="Check Cell 5 13" xfId="1048" xr:uid="{00000000-0005-0000-0000-0000CB160000}"/>
    <cellStyle name="Check Cell 5 13 10" xfId="4877" xr:uid="{00000000-0005-0000-0000-0000CC160000}"/>
    <cellStyle name="Check Cell 5 13 10 2" xfId="17685" xr:uid="{00000000-0005-0000-0000-0000CD160000}"/>
    <cellStyle name="Check Cell 5 13 11" xfId="8727" xr:uid="{00000000-0005-0000-0000-0000CE160000}"/>
    <cellStyle name="Check Cell 5 13 2" xfId="2257" xr:uid="{00000000-0005-0000-0000-0000CF160000}"/>
    <cellStyle name="Check Cell 5 13 2 2" xfId="9038" xr:uid="{00000000-0005-0000-0000-0000D0160000}"/>
    <cellStyle name="Check Cell 5 13 3" xfId="2627" xr:uid="{00000000-0005-0000-0000-0000D1160000}"/>
    <cellStyle name="Check Cell 5 13 3 2" xfId="13358" xr:uid="{00000000-0005-0000-0000-0000D2160000}"/>
    <cellStyle name="Check Cell 5 13 4" xfId="2984" xr:uid="{00000000-0005-0000-0000-0000D3160000}"/>
    <cellStyle name="Check Cell 5 13 4 2" xfId="12214" xr:uid="{00000000-0005-0000-0000-0000D4160000}"/>
    <cellStyle name="Check Cell 5 13 5" xfId="3323" xr:uid="{00000000-0005-0000-0000-0000D5160000}"/>
    <cellStyle name="Check Cell 5 13 5 2" xfId="16131" xr:uid="{00000000-0005-0000-0000-0000D6160000}"/>
    <cellStyle name="Check Cell 5 13 6" xfId="3641" xr:uid="{00000000-0005-0000-0000-0000D7160000}"/>
    <cellStyle name="Check Cell 5 13 6 2" xfId="16449" xr:uid="{00000000-0005-0000-0000-0000D8160000}"/>
    <cellStyle name="Check Cell 5 13 7" xfId="3940" xr:uid="{00000000-0005-0000-0000-0000D9160000}"/>
    <cellStyle name="Check Cell 5 13 7 2" xfId="16748" xr:uid="{00000000-0005-0000-0000-0000DA160000}"/>
    <cellStyle name="Check Cell 5 13 8" xfId="4198" xr:uid="{00000000-0005-0000-0000-0000DB160000}"/>
    <cellStyle name="Check Cell 5 13 8 2" xfId="17006" xr:uid="{00000000-0005-0000-0000-0000DC160000}"/>
    <cellStyle name="Check Cell 5 13 9" xfId="4452" xr:uid="{00000000-0005-0000-0000-0000DD160000}"/>
    <cellStyle name="Check Cell 5 13 9 2" xfId="17260" xr:uid="{00000000-0005-0000-0000-0000DE160000}"/>
    <cellStyle name="Check Cell 5 14" xfId="1135" xr:uid="{00000000-0005-0000-0000-0000DF160000}"/>
    <cellStyle name="Check Cell 5 14 10" xfId="4927" xr:uid="{00000000-0005-0000-0000-0000E0160000}"/>
    <cellStyle name="Check Cell 5 14 10 2" xfId="17735" xr:uid="{00000000-0005-0000-0000-0000E1160000}"/>
    <cellStyle name="Check Cell 5 14 11" xfId="11693" xr:uid="{00000000-0005-0000-0000-0000E2160000}"/>
    <cellStyle name="Check Cell 5 14 2" xfId="2336" xr:uid="{00000000-0005-0000-0000-0000E3160000}"/>
    <cellStyle name="Check Cell 5 14 2 2" xfId="8754" xr:uid="{00000000-0005-0000-0000-0000E4160000}"/>
    <cellStyle name="Check Cell 5 14 3" xfId="2705" xr:uid="{00000000-0005-0000-0000-0000E5160000}"/>
    <cellStyle name="Check Cell 5 14 3 2" xfId="10942" xr:uid="{00000000-0005-0000-0000-0000E6160000}"/>
    <cellStyle name="Check Cell 5 14 4" xfId="3058" xr:uid="{00000000-0005-0000-0000-0000E7160000}"/>
    <cellStyle name="Check Cell 5 14 4 2" xfId="8581" xr:uid="{00000000-0005-0000-0000-0000E8160000}"/>
    <cellStyle name="Check Cell 5 14 5" xfId="3398" xr:uid="{00000000-0005-0000-0000-0000E9160000}"/>
    <cellStyle name="Check Cell 5 14 5 2" xfId="16206" xr:uid="{00000000-0005-0000-0000-0000EA160000}"/>
    <cellStyle name="Check Cell 5 14 6" xfId="3710" xr:uid="{00000000-0005-0000-0000-0000EB160000}"/>
    <cellStyle name="Check Cell 5 14 6 2" xfId="16518" xr:uid="{00000000-0005-0000-0000-0000EC160000}"/>
    <cellStyle name="Check Cell 5 14 7" xfId="4009" xr:uid="{00000000-0005-0000-0000-0000ED160000}"/>
    <cellStyle name="Check Cell 5 14 7 2" xfId="16817" xr:uid="{00000000-0005-0000-0000-0000EE160000}"/>
    <cellStyle name="Check Cell 5 14 8" xfId="4260" xr:uid="{00000000-0005-0000-0000-0000EF160000}"/>
    <cellStyle name="Check Cell 5 14 8 2" xfId="17068" xr:uid="{00000000-0005-0000-0000-0000F0160000}"/>
    <cellStyle name="Check Cell 5 14 9" xfId="4502" xr:uid="{00000000-0005-0000-0000-0000F1160000}"/>
    <cellStyle name="Check Cell 5 14 9 2" xfId="17310" xr:uid="{00000000-0005-0000-0000-0000F2160000}"/>
    <cellStyle name="Check Cell 5 15" xfId="1062" xr:uid="{00000000-0005-0000-0000-0000F3160000}"/>
    <cellStyle name="Check Cell 5 15 10" xfId="4881" xr:uid="{00000000-0005-0000-0000-0000F4160000}"/>
    <cellStyle name="Check Cell 5 15 10 2" xfId="17689" xr:uid="{00000000-0005-0000-0000-0000F5160000}"/>
    <cellStyle name="Check Cell 5 15 11" xfId="10395" xr:uid="{00000000-0005-0000-0000-0000F6160000}"/>
    <cellStyle name="Check Cell 5 15 2" xfId="2270" xr:uid="{00000000-0005-0000-0000-0000F7160000}"/>
    <cellStyle name="Check Cell 5 15 2 2" xfId="10117" xr:uid="{00000000-0005-0000-0000-0000F8160000}"/>
    <cellStyle name="Check Cell 5 15 3" xfId="2637" xr:uid="{00000000-0005-0000-0000-0000F9160000}"/>
    <cellStyle name="Check Cell 5 15 3 2" xfId="8771" xr:uid="{00000000-0005-0000-0000-0000FA160000}"/>
    <cellStyle name="Check Cell 5 15 4" xfId="2994" xr:uid="{00000000-0005-0000-0000-0000FB160000}"/>
    <cellStyle name="Check Cell 5 15 4 2" xfId="11381" xr:uid="{00000000-0005-0000-0000-0000FC160000}"/>
    <cellStyle name="Check Cell 5 15 5" xfId="3333" xr:uid="{00000000-0005-0000-0000-0000FD160000}"/>
    <cellStyle name="Check Cell 5 15 5 2" xfId="16141" xr:uid="{00000000-0005-0000-0000-0000FE160000}"/>
    <cellStyle name="Check Cell 5 15 6" xfId="3650" xr:uid="{00000000-0005-0000-0000-0000FF160000}"/>
    <cellStyle name="Check Cell 5 15 6 2" xfId="16458" xr:uid="{00000000-0005-0000-0000-000000170000}"/>
    <cellStyle name="Check Cell 5 15 7" xfId="3949" xr:uid="{00000000-0005-0000-0000-000001170000}"/>
    <cellStyle name="Check Cell 5 15 7 2" xfId="16757" xr:uid="{00000000-0005-0000-0000-000002170000}"/>
    <cellStyle name="Check Cell 5 15 8" xfId="4205" xr:uid="{00000000-0005-0000-0000-000003170000}"/>
    <cellStyle name="Check Cell 5 15 8 2" xfId="17013" xr:uid="{00000000-0005-0000-0000-000004170000}"/>
    <cellStyle name="Check Cell 5 15 9" xfId="4456" xr:uid="{00000000-0005-0000-0000-000005170000}"/>
    <cellStyle name="Check Cell 5 15 9 2" xfId="17264" xr:uid="{00000000-0005-0000-0000-000006170000}"/>
    <cellStyle name="Check Cell 5 16" xfId="1765" xr:uid="{00000000-0005-0000-0000-000007170000}"/>
    <cellStyle name="Check Cell 5 16 2" xfId="150" xr:uid="{00000000-0005-0000-0000-000008170000}"/>
    <cellStyle name="Check Cell 5 17" xfId="1819" xr:uid="{00000000-0005-0000-0000-000009170000}"/>
    <cellStyle name="Check Cell 5 17 2" xfId="15324" xr:uid="{00000000-0005-0000-0000-00000A170000}"/>
    <cellStyle name="Check Cell 5 18" xfId="2429" xr:uid="{00000000-0005-0000-0000-00000B170000}"/>
    <cellStyle name="Check Cell 5 18 2" xfId="10309" xr:uid="{00000000-0005-0000-0000-00000C170000}"/>
    <cellStyle name="Check Cell 5 19" xfId="1453" xr:uid="{00000000-0005-0000-0000-00000D170000}"/>
    <cellStyle name="Check Cell 5 19 2" xfId="13439" xr:uid="{00000000-0005-0000-0000-00000E170000}"/>
    <cellStyle name="Check Cell 5 2" xfId="891" xr:uid="{00000000-0005-0000-0000-00000F170000}"/>
    <cellStyle name="Check Cell 5 2 10" xfId="1665" xr:uid="{00000000-0005-0000-0000-000010170000}"/>
    <cellStyle name="Check Cell 5 2 10 2" xfId="9159" xr:uid="{00000000-0005-0000-0000-000011170000}"/>
    <cellStyle name="Check Cell 5 2 11" xfId="3771" xr:uid="{00000000-0005-0000-0000-000012170000}"/>
    <cellStyle name="Check Cell 5 2 11 2" xfId="16579" xr:uid="{00000000-0005-0000-0000-000013170000}"/>
    <cellStyle name="Check Cell 5 2 12" xfId="4774" xr:uid="{00000000-0005-0000-0000-000014170000}"/>
    <cellStyle name="Check Cell 5 2 12 2" xfId="17582" xr:uid="{00000000-0005-0000-0000-000015170000}"/>
    <cellStyle name="Check Cell 5 2 13" xfId="7342" xr:uid="{00000000-0005-0000-0000-000016170000}"/>
    <cellStyle name="Check Cell 5 2 13 2" xfId="20106" xr:uid="{00000000-0005-0000-0000-000017170000}"/>
    <cellStyle name="Check Cell 5 2 14" xfId="7373" xr:uid="{00000000-0005-0000-0000-000018170000}"/>
    <cellStyle name="Check Cell 5 2 14 2" xfId="20137" xr:uid="{00000000-0005-0000-0000-000019170000}"/>
    <cellStyle name="Check Cell 5 2 15" xfId="15766" xr:uid="{00000000-0005-0000-0000-00001A170000}"/>
    <cellStyle name="Check Cell 5 2 16" xfId="13260" xr:uid="{00000000-0005-0000-0000-00001B170000}"/>
    <cellStyle name="Check Cell 5 2 17" xfId="9135" xr:uid="{00000000-0005-0000-0000-00001C170000}"/>
    <cellStyle name="Check Cell 5 2 2" xfId="1123" xr:uid="{00000000-0005-0000-0000-00001D170000}"/>
    <cellStyle name="Check Cell 5 2 2 2" xfId="7477" xr:uid="{00000000-0005-0000-0000-00001E170000}"/>
    <cellStyle name="Check Cell 5 2 2 2 2" xfId="20241" xr:uid="{00000000-0005-0000-0000-00001F170000}"/>
    <cellStyle name="Check Cell 5 2 2 3" xfId="7620" xr:uid="{00000000-0005-0000-0000-000020170000}"/>
    <cellStyle name="Check Cell 5 2 2 3 2" xfId="20384" xr:uid="{00000000-0005-0000-0000-000021170000}"/>
    <cellStyle name="Check Cell 5 2 2 4" xfId="8955" xr:uid="{00000000-0005-0000-0000-000022170000}"/>
    <cellStyle name="Check Cell 5 2 2 5" xfId="10943" xr:uid="{00000000-0005-0000-0000-000023170000}"/>
    <cellStyle name="Check Cell 5 2 2 6" xfId="10846" xr:uid="{00000000-0005-0000-0000-000024170000}"/>
    <cellStyle name="Check Cell 5 2 3" xfId="1285" xr:uid="{00000000-0005-0000-0000-000025170000}"/>
    <cellStyle name="Check Cell 5 2 3 2" xfId="10501" xr:uid="{00000000-0005-0000-0000-000026170000}"/>
    <cellStyle name="Check Cell 5 2 4" xfId="2110" xr:uid="{00000000-0005-0000-0000-000027170000}"/>
    <cellStyle name="Check Cell 5 2 4 2" xfId="9105" xr:uid="{00000000-0005-0000-0000-000028170000}"/>
    <cellStyle name="Check Cell 5 2 5" xfId="1627" xr:uid="{00000000-0005-0000-0000-000029170000}"/>
    <cellStyle name="Check Cell 5 2 5 2" xfId="10380" xr:uid="{00000000-0005-0000-0000-00002A170000}"/>
    <cellStyle name="Check Cell 5 2 6" xfId="1990" xr:uid="{00000000-0005-0000-0000-00002B170000}"/>
    <cellStyle name="Check Cell 5 2 6 2" xfId="15305" xr:uid="{00000000-0005-0000-0000-00002C170000}"/>
    <cellStyle name="Check Cell 5 2 7" xfId="1736" xr:uid="{00000000-0005-0000-0000-00002D170000}"/>
    <cellStyle name="Check Cell 5 2 7 2" xfId="11141" xr:uid="{00000000-0005-0000-0000-00002E170000}"/>
    <cellStyle name="Check Cell 5 2 8" xfId="2048" xr:uid="{00000000-0005-0000-0000-00002F170000}"/>
    <cellStyle name="Check Cell 5 2 8 2" xfId="10139" xr:uid="{00000000-0005-0000-0000-000030170000}"/>
    <cellStyle name="Check Cell 5 2 9" xfId="2417" xr:uid="{00000000-0005-0000-0000-000031170000}"/>
    <cellStyle name="Check Cell 5 2 9 2" xfId="10823" xr:uid="{00000000-0005-0000-0000-000032170000}"/>
    <cellStyle name="Check Cell 5 20" xfId="2597" xr:uid="{00000000-0005-0000-0000-000033170000}"/>
    <cellStyle name="Check Cell 5 20 2" xfId="15435" xr:uid="{00000000-0005-0000-0000-000034170000}"/>
    <cellStyle name="Check Cell 5 21" xfId="2156" xr:uid="{00000000-0005-0000-0000-000035170000}"/>
    <cellStyle name="Check Cell 5 21 2" xfId="13667" xr:uid="{00000000-0005-0000-0000-000036170000}"/>
    <cellStyle name="Check Cell 5 22" xfId="2905" xr:uid="{00000000-0005-0000-0000-000037170000}"/>
    <cellStyle name="Check Cell 5 22 2" xfId="13133" xr:uid="{00000000-0005-0000-0000-000038170000}"/>
    <cellStyle name="Check Cell 5 23" xfId="1692" xr:uid="{00000000-0005-0000-0000-000039170000}"/>
    <cellStyle name="Check Cell 5 23 2" xfId="8943" xr:uid="{00000000-0005-0000-0000-00003A170000}"/>
    <cellStyle name="Check Cell 5 24" xfId="4678" xr:uid="{00000000-0005-0000-0000-00003B170000}"/>
    <cellStyle name="Check Cell 5 24 2" xfId="17486" xr:uid="{00000000-0005-0000-0000-00003C170000}"/>
    <cellStyle name="Check Cell 5 25" xfId="7231" xr:uid="{00000000-0005-0000-0000-00003D170000}"/>
    <cellStyle name="Check Cell 5 25 2" xfId="19996" xr:uid="{00000000-0005-0000-0000-00003E170000}"/>
    <cellStyle name="Check Cell 5 26" xfId="7251" xr:uid="{00000000-0005-0000-0000-00003F170000}"/>
    <cellStyle name="Check Cell 5 26 2" xfId="20015" xr:uid="{00000000-0005-0000-0000-000040170000}"/>
    <cellStyle name="Check Cell 5 27" xfId="8203" xr:uid="{00000000-0005-0000-0000-000041170000}"/>
    <cellStyle name="Check Cell 5 28" xfId="14318" xr:uid="{00000000-0005-0000-0000-000042170000}"/>
    <cellStyle name="Check Cell 5 29" xfId="15026" xr:uid="{00000000-0005-0000-0000-000043170000}"/>
    <cellStyle name="Check Cell 5 3" xfId="1031" xr:uid="{00000000-0005-0000-0000-000044170000}"/>
    <cellStyle name="Check Cell 5 3 10" xfId="4184" xr:uid="{00000000-0005-0000-0000-000045170000}"/>
    <cellStyle name="Check Cell 5 3 10 2" xfId="16992" xr:uid="{00000000-0005-0000-0000-000046170000}"/>
    <cellStyle name="Check Cell 5 3 11" xfId="4441" xr:uid="{00000000-0005-0000-0000-000047170000}"/>
    <cellStyle name="Check Cell 5 3 11 2" xfId="17249" xr:uid="{00000000-0005-0000-0000-000048170000}"/>
    <cellStyle name="Check Cell 5 3 12" xfId="4866" xr:uid="{00000000-0005-0000-0000-000049170000}"/>
    <cellStyle name="Check Cell 5 3 12 2" xfId="17674" xr:uid="{00000000-0005-0000-0000-00004A170000}"/>
    <cellStyle name="Check Cell 5 3 13" xfId="7314" xr:uid="{00000000-0005-0000-0000-00004B170000}"/>
    <cellStyle name="Check Cell 5 3 13 2" xfId="20078" xr:uid="{00000000-0005-0000-0000-00004C170000}"/>
    <cellStyle name="Check Cell 5 3 14" xfId="7310" xr:uid="{00000000-0005-0000-0000-00004D170000}"/>
    <cellStyle name="Check Cell 5 3 14 2" xfId="20074" xr:uid="{00000000-0005-0000-0000-00004E170000}"/>
    <cellStyle name="Check Cell 5 3 15" xfId="11154" xr:uid="{00000000-0005-0000-0000-00004F170000}"/>
    <cellStyle name="Check Cell 5 3 16" xfId="10591" xr:uid="{00000000-0005-0000-0000-000050170000}"/>
    <cellStyle name="Check Cell 5 3 17" xfId="13446" xr:uid="{00000000-0005-0000-0000-000051170000}"/>
    <cellStyle name="Check Cell 5 3 2" xfId="1122" xr:uid="{00000000-0005-0000-0000-000052170000}"/>
    <cellStyle name="Check Cell 5 3 2 2" xfId="7464" xr:uid="{00000000-0005-0000-0000-000053170000}"/>
    <cellStyle name="Check Cell 5 3 2 2 2" xfId="20228" xr:uid="{00000000-0005-0000-0000-000054170000}"/>
    <cellStyle name="Check Cell 5 3 2 3" xfId="7607" xr:uid="{00000000-0005-0000-0000-000055170000}"/>
    <cellStyle name="Check Cell 5 3 2 3 2" xfId="20371" xr:uid="{00000000-0005-0000-0000-000056170000}"/>
    <cellStyle name="Check Cell 5 3 2 4" xfId="9252" xr:uid="{00000000-0005-0000-0000-000057170000}"/>
    <cellStyle name="Check Cell 5 3 2 5" xfId="9889" xr:uid="{00000000-0005-0000-0000-000058170000}"/>
    <cellStyle name="Check Cell 5 3 2 6" xfId="10913" xr:uid="{00000000-0005-0000-0000-000059170000}"/>
    <cellStyle name="Check Cell 5 3 3" xfId="1145" xr:uid="{00000000-0005-0000-0000-00005A170000}"/>
    <cellStyle name="Check Cell 5 3 3 2" xfId="9774" xr:uid="{00000000-0005-0000-0000-00005B170000}"/>
    <cellStyle name="Check Cell 5 3 4" xfId="2242" xr:uid="{00000000-0005-0000-0000-00005C170000}"/>
    <cellStyle name="Check Cell 5 3 4 2" xfId="9618" xr:uid="{00000000-0005-0000-0000-00005D170000}"/>
    <cellStyle name="Check Cell 5 3 5" xfId="2610" xr:uid="{00000000-0005-0000-0000-00005E170000}"/>
    <cellStyle name="Check Cell 5 3 5 2" xfId="9191" xr:uid="{00000000-0005-0000-0000-00005F170000}"/>
    <cellStyle name="Check Cell 5 3 6" xfId="2968" xr:uid="{00000000-0005-0000-0000-000060170000}"/>
    <cellStyle name="Check Cell 5 3 6 2" xfId="11422" xr:uid="{00000000-0005-0000-0000-000061170000}"/>
    <cellStyle name="Check Cell 5 3 7" xfId="3307" xr:uid="{00000000-0005-0000-0000-000062170000}"/>
    <cellStyle name="Check Cell 5 3 7 2" xfId="16115" xr:uid="{00000000-0005-0000-0000-000063170000}"/>
    <cellStyle name="Check Cell 5 3 8" xfId="3625" xr:uid="{00000000-0005-0000-0000-000064170000}"/>
    <cellStyle name="Check Cell 5 3 8 2" xfId="16433" xr:uid="{00000000-0005-0000-0000-000065170000}"/>
    <cellStyle name="Check Cell 5 3 9" xfId="3927" xr:uid="{00000000-0005-0000-0000-000066170000}"/>
    <cellStyle name="Check Cell 5 3 9 2" xfId="16735" xr:uid="{00000000-0005-0000-0000-000067170000}"/>
    <cellStyle name="Check Cell 5 30" xfId="41495" xr:uid="{00000000-0005-0000-0000-000068170000}"/>
    <cellStyle name="Check Cell 5 31" xfId="41510" xr:uid="{00000000-0005-0000-0000-000069170000}"/>
    <cellStyle name="Check Cell 5 32" xfId="41412" xr:uid="{00000000-0005-0000-0000-00006A170000}"/>
    <cellStyle name="Check Cell 5 33" xfId="41563" xr:uid="{00000000-0005-0000-0000-00006B170000}"/>
    <cellStyle name="Check Cell 5 34" xfId="41387" xr:uid="{00000000-0005-0000-0000-00006C170000}"/>
    <cellStyle name="Check Cell 5 35" xfId="41609" xr:uid="{00000000-0005-0000-0000-00006D170000}"/>
    <cellStyle name="Check Cell 5 36" xfId="41336" xr:uid="{00000000-0005-0000-0000-00006E170000}"/>
    <cellStyle name="Check Cell 5 37" xfId="41474" xr:uid="{00000000-0005-0000-0000-00006F170000}"/>
    <cellStyle name="Check Cell 5 4" xfId="1007" xr:uid="{00000000-0005-0000-0000-000070170000}"/>
    <cellStyle name="Check Cell 5 4 10" xfId="2230" xr:uid="{00000000-0005-0000-0000-000071170000}"/>
    <cellStyle name="Check Cell 5 4 10 2" xfId="10946" xr:uid="{00000000-0005-0000-0000-000072170000}"/>
    <cellStyle name="Check Cell 5 4 11" xfId="4426" xr:uid="{00000000-0005-0000-0000-000073170000}"/>
    <cellStyle name="Check Cell 5 4 11 2" xfId="17234" xr:uid="{00000000-0005-0000-0000-000074170000}"/>
    <cellStyle name="Check Cell 5 4 12" xfId="4851" xr:uid="{00000000-0005-0000-0000-000075170000}"/>
    <cellStyle name="Check Cell 5 4 12 2" xfId="17659" xr:uid="{00000000-0005-0000-0000-000076170000}"/>
    <cellStyle name="Check Cell 5 4 13" xfId="7298" xr:uid="{00000000-0005-0000-0000-000077170000}"/>
    <cellStyle name="Check Cell 5 4 13 2" xfId="20062" xr:uid="{00000000-0005-0000-0000-000078170000}"/>
    <cellStyle name="Check Cell 5 4 14" xfId="7319" xr:uid="{00000000-0005-0000-0000-000079170000}"/>
    <cellStyle name="Check Cell 5 4 14 2" xfId="20083" xr:uid="{00000000-0005-0000-0000-00007A170000}"/>
    <cellStyle name="Check Cell 5 4 15" xfId="15581" xr:uid="{00000000-0005-0000-0000-00007B170000}"/>
    <cellStyle name="Check Cell 5 4 16" xfId="9805" xr:uid="{00000000-0005-0000-0000-00007C170000}"/>
    <cellStyle name="Check Cell 5 4 17" xfId="15469" xr:uid="{00000000-0005-0000-0000-00007D170000}"/>
    <cellStyle name="Check Cell 5 4 2" xfId="748" xr:uid="{00000000-0005-0000-0000-00007E170000}"/>
    <cellStyle name="Check Cell 5 4 2 2" xfId="7451" xr:uid="{00000000-0005-0000-0000-00007F170000}"/>
    <cellStyle name="Check Cell 5 4 2 2 2" xfId="20215" xr:uid="{00000000-0005-0000-0000-000080170000}"/>
    <cellStyle name="Check Cell 5 4 2 3" xfId="7594" xr:uid="{00000000-0005-0000-0000-000081170000}"/>
    <cellStyle name="Check Cell 5 4 2 3 2" xfId="20358" xr:uid="{00000000-0005-0000-0000-000082170000}"/>
    <cellStyle name="Check Cell 5 4 2 4" xfId="12176" xr:uid="{00000000-0005-0000-0000-000083170000}"/>
    <cellStyle name="Check Cell 5 4 2 5" xfId="10834" xr:uid="{00000000-0005-0000-0000-000084170000}"/>
    <cellStyle name="Check Cell 5 4 2 6" xfId="14668" xr:uid="{00000000-0005-0000-0000-000085170000}"/>
    <cellStyle name="Check Cell 5 4 3" xfId="954" xr:uid="{00000000-0005-0000-0000-000086170000}"/>
    <cellStyle name="Check Cell 5 4 3 2" xfId="11309" xr:uid="{00000000-0005-0000-0000-000087170000}"/>
    <cellStyle name="Check Cell 5 4 4" xfId="2220" xr:uid="{00000000-0005-0000-0000-000088170000}"/>
    <cellStyle name="Check Cell 5 4 4 2" xfId="9930" xr:uid="{00000000-0005-0000-0000-000089170000}"/>
    <cellStyle name="Check Cell 5 4 5" xfId="1523" xr:uid="{00000000-0005-0000-0000-00008A170000}"/>
    <cellStyle name="Check Cell 5 4 5 2" xfId="11873" xr:uid="{00000000-0005-0000-0000-00008B170000}"/>
    <cellStyle name="Check Cell 5 4 6" xfId="1433" xr:uid="{00000000-0005-0000-0000-00008C170000}"/>
    <cellStyle name="Check Cell 5 4 6 2" xfId="15236" xr:uid="{00000000-0005-0000-0000-00008D170000}"/>
    <cellStyle name="Check Cell 5 4 7" xfId="2282" xr:uid="{00000000-0005-0000-0000-00008E170000}"/>
    <cellStyle name="Check Cell 5 4 7 2" xfId="12548" xr:uid="{00000000-0005-0000-0000-00008F170000}"/>
    <cellStyle name="Check Cell 5 4 8" xfId="1565" xr:uid="{00000000-0005-0000-0000-000090170000}"/>
    <cellStyle name="Check Cell 5 4 8 2" xfId="9021" xr:uid="{00000000-0005-0000-0000-000091170000}"/>
    <cellStyle name="Check Cell 5 4 9" xfId="1430" xr:uid="{00000000-0005-0000-0000-000092170000}"/>
    <cellStyle name="Check Cell 5 4 9 2" xfId="9980" xr:uid="{00000000-0005-0000-0000-000093170000}"/>
    <cellStyle name="Check Cell 5 5" xfId="970" xr:uid="{00000000-0005-0000-0000-000094170000}"/>
    <cellStyle name="Check Cell 5 5 10" xfId="1737" xr:uid="{00000000-0005-0000-0000-000095170000}"/>
    <cellStyle name="Check Cell 5 5 10 2" xfId="8455" xr:uid="{00000000-0005-0000-0000-000096170000}"/>
    <cellStyle name="Check Cell 5 5 11" xfId="4395" xr:uid="{00000000-0005-0000-0000-000097170000}"/>
    <cellStyle name="Check Cell 5 5 11 2" xfId="17203" xr:uid="{00000000-0005-0000-0000-000098170000}"/>
    <cellStyle name="Check Cell 5 5 12" xfId="4820" xr:uid="{00000000-0005-0000-0000-000099170000}"/>
    <cellStyle name="Check Cell 5 5 12 2" xfId="17628" xr:uid="{00000000-0005-0000-0000-00009A170000}"/>
    <cellStyle name="Check Cell 5 5 13" xfId="7271" xr:uid="{00000000-0005-0000-0000-00009B170000}"/>
    <cellStyle name="Check Cell 5 5 13 2" xfId="20035" xr:uid="{00000000-0005-0000-0000-00009C170000}"/>
    <cellStyle name="Check Cell 5 5 14" xfId="7326" xr:uid="{00000000-0005-0000-0000-00009D170000}"/>
    <cellStyle name="Check Cell 5 5 14 2" xfId="20090" xr:uid="{00000000-0005-0000-0000-00009E170000}"/>
    <cellStyle name="Check Cell 5 5 15" xfId="14763" xr:uid="{00000000-0005-0000-0000-00009F170000}"/>
    <cellStyle name="Check Cell 5 5 16" xfId="9600" xr:uid="{00000000-0005-0000-0000-0000A0170000}"/>
    <cellStyle name="Check Cell 5 5 17" xfId="8689" xr:uid="{00000000-0005-0000-0000-0000A1170000}"/>
    <cellStyle name="Check Cell 5 5 2" xfId="1105" xr:uid="{00000000-0005-0000-0000-0000A2170000}"/>
    <cellStyle name="Check Cell 5 5 2 2" xfId="7431" xr:uid="{00000000-0005-0000-0000-0000A3170000}"/>
    <cellStyle name="Check Cell 5 5 2 2 2" xfId="20195" xr:uid="{00000000-0005-0000-0000-0000A4170000}"/>
    <cellStyle name="Check Cell 5 5 2 3" xfId="7574" xr:uid="{00000000-0005-0000-0000-0000A5170000}"/>
    <cellStyle name="Check Cell 5 5 2 3 2" xfId="20338" xr:uid="{00000000-0005-0000-0000-0000A6170000}"/>
    <cellStyle name="Check Cell 5 5 2 4" xfId="9868" xr:uid="{00000000-0005-0000-0000-0000A7170000}"/>
    <cellStyle name="Check Cell 5 5 2 5" xfId="9507" xr:uid="{00000000-0005-0000-0000-0000A8170000}"/>
    <cellStyle name="Check Cell 5 5 2 6" xfId="9848" xr:uid="{00000000-0005-0000-0000-0000A9170000}"/>
    <cellStyle name="Check Cell 5 5 3" xfId="1025" xr:uid="{00000000-0005-0000-0000-0000AA170000}"/>
    <cellStyle name="Check Cell 5 5 3 2" xfId="10777" xr:uid="{00000000-0005-0000-0000-0000AB170000}"/>
    <cellStyle name="Check Cell 5 5 4" xfId="2184" xr:uid="{00000000-0005-0000-0000-0000AC170000}"/>
    <cellStyle name="Check Cell 5 5 4 2" xfId="10032" xr:uid="{00000000-0005-0000-0000-0000AD170000}"/>
    <cellStyle name="Check Cell 5 5 5" xfId="1558" xr:uid="{00000000-0005-0000-0000-0000AE170000}"/>
    <cellStyle name="Check Cell 5 5 5 2" xfId="11131" xr:uid="{00000000-0005-0000-0000-0000AF170000}"/>
    <cellStyle name="Check Cell 5 5 6" xfId="1432" xr:uid="{00000000-0005-0000-0000-0000B0170000}"/>
    <cellStyle name="Check Cell 5 5 6 2" xfId="15247" xr:uid="{00000000-0005-0000-0000-0000B1170000}"/>
    <cellStyle name="Check Cell 5 5 7" xfId="2543" xr:uid="{00000000-0005-0000-0000-0000B2170000}"/>
    <cellStyle name="Check Cell 5 5 7 2" xfId="9723" xr:uid="{00000000-0005-0000-0000-0000B3170000}"/>
    <cellStyle name="Check Cell 5 5 8" xfId="1635" xr:uid="{00000000-0005-0000-0000-0000B4170000}"/>
    <cellStyle name="Check Cell 5 5 8 2" xfId="8800" xr:uid="{00000000-0005-0000-0000-0000B5170000}"/>
    <cellStyle name="Check Cell 5 5 9" xfId="1989" xr:uid="{00000000-0005-0000-0000-0000B6170000}"/>
    <cellStyle name="Check Cell 5 5 9 2" xfId="15221" xr:uid="{00000000-0005-0000-0000-0000B7170000}"/>
    <cellStyle name="Check Cell 5 6" xfId="981" xr:uid="{00000000-0005-0000-0000-0000B8170000}"/>
    <cellStyle name="Check Cell 5 6 10" xfId="3914" xr:uid="{00000000-0005-0000-0000-0000B9170000}"/>
    <cellStyle name="Check Cell 5 6 10 2" xfId="16722" xr:uid="{00000000-0005-0000-0000-0000BA170000}"/>
    <cellStyle name="Check Cell 5 6 11" xfId="4404" xr:uid="{00000000-0005-0000-0000-0000BB170000}"/>
    <cellStyle name="Check Cell 5 6 11 2" xfId="17212" xr:uid="{00000000-0005-0000-0000-0000BC170000}"/>
    <cellStyle name="Check Cell 5 6 12" xfId="4829" xr:uid="{00000000-0005-0000-0000-0000BD170000}"/>
    <cellStyle name="Check Cell 5 6 12 2" xfId="17637" xr:uid="{00000000-0005-0000-0000-0000BE170000}"/>
    <cellStyle name="Check Cell 5 6 13" xfId="7279" xr:uid="{00000000-0005-0000-0000-0000BF170000}"/>
    <cellStyle name="Check Cell 5 6 13 2" xfId="20043" xr:uid="{00000000-0005-0000-0000-0000C0170000}"/>
    <cellStyle name="Check Cell 5 6 14" xfId="7324" xr:uid="{00000000-0005-0000-0000-0000C1170000}"/>
    <cellStyle name="Check Cell 5 6 14 2" xfId="20088" xr:uid="{00000000-0005-0000-0000-0000C2170000}"/>
    <cellStyle name="Check Cell 5 6 15" xfId="15752" xr:uid="{00000000-0005-0000-0000-0000C3170000}"/>
    <cellStyle name="Check Cell 5 6 16" xfId="15844" xr:uid="{00000000-0005-0000-0000-0000C4170000}"/>
    <cellStyle name="Check Cell 5 6 17" xfId="9849" xr:uid="{00000000-0005-0000-0000-0000C5170000}"/>
    <cellStyle name="Check Cell 5 6 2" xfId="1144" xr:uid="{00000000-0005-0000-0000-0000C6170000}"/>
    <cellStyle name="Check Cell 5 6 2 2" xfId="7437" xr:uid="{00000000-0005-0000-0000-0000C7170000}"/>
    <cellStyle name="Check Cell 5 6 2 2 2" xfId="20201" xr:uid="{00000000-0005-0000-0000-0000C8170000}"/>
    <cellStyle name="Check Cell 5 6 2 3" xfId="7580" xr:uid="{00000000-0005-0000-0000-0000C9170000}"/>
    <cellStyle name="Check Cell 5 6 2 3 2" xfId="20344" xr:uid="{00000000-0005-0000-0000-0000CA170000}"/>
    <cellStyle name="Check Cell 5 6 2 4" xfId="13417" xr:uid="{00000000-0005-0000-0000-0000CB170000}"/>
    <cellStyle name="Check Cell 5 6 2 5" xfId="9630" xr:uid="{00000000-0005-0000-0000-0000CC170000}"/>
    <cellStyle name="Check Cell 5 6 2 6" xfId="15383" xr:uid="{00000000-0005-0000-0000-0000CD170000}"/>
    <cellStyle name="Check Cell 5 6 3" xfId="1087" xr:uid="{00000000-0005-0000-0000-0000CE170000}"/>
    <cellStyle name="Check Cell 5 6 3 2" xfId="10851" xr:uid="{00000000-0005-0000-0000-0000CF170000}"/>
    <cellStyle name="Check Cell 5 6 4" xfId="2194" xr:uid="{00000000-0005-0000-0000-0000D0170000}"/>
    <cellStyle name="Check Cell 5 6 4 2" xfId="10615" xr:uid="{00000000-0005-0000-0000-0000D1170000}"/>
    <cellStyle name="Check Cell 5 6 5" xfId="1548" xr:uid="{00000000-0005-0000-0000-0000D2170000}"/>
    <cellStyle name="Check Cell 5 6 5 2" xfId="10411" xr:uid="{00000000-0005-0000-0000-0000D3170000}"/>
    <cellStyle name="Check Cell 5 6 6" xfId="2530" xr:uid="{00000000-0005-0000-0000-0000D4170000}"/>
    <cellStyle name="Check Cell 5 6 6 2" xfId="15235" xr:uid="{00000000-0005-0000-0000-0000D5170000}"/>
    <cellStyle name="Check Cell 5 6 7" xfId="2954" xr:uid="{00000000-0005-0000-0000-0000D6170000}"/>
    <cellStyle name="Check Cell 5 6 7 2" xfId="13093" xr:uid="{00000000-0005-0000-0000-0000D7170000}"/>
    <cellStyle name="Check Cell 5 6 8" xfId="3295" xr:uid="{00000000-0005-0000-0000-0000D8170000}"/>
    <cellStyle name="Check Cell 5 6 8 2" xfId="16103" xr:uid="{00000000-0005-0000-0000-0000D9170000}"/>
    <cellStyle name="Check Cell 5 6 9" xfId="3614" xr:uid="{00000000-0005-0000-0000-0000DA170000}"/>
    <cellStyle name="Check Cell 5 6 9 2" xfId="16422" xr:uid="{00000000-0005-0000-0000-0000DB170000}"/>
    <cellStyle name="Check Cell 5 7" xfId="1195" xr:uid="{00000000-0005-0000-0000-0000DC170000}"/>
    <cellStyle name="Check Cell 5 7 10" xfId="4302" xr:uid="{00000000-0005-0000-0000-0000DD170000}"/>
    <cellStyle name="Check Cell 5 7 10 2" xfId="17110" xr:uid="{00000000-0005-0000-0000-0000DE170000}"/>
    <cellStyle name="Check Cell 5 7 11" xfId="4537" xr:uid="{00000000-0005-0000-0000-0000DF170000}"/>
    <cellStyle name="Check Cell 5 7 11 2" xfId="17345" xr:uid="{00000000-0005-0000-0000-0000E0170000}"/>
    <cellStyle name="Check Cell 5 7 12" xfId="4962" xr:uid="{00000000-0005-0000-0000-0000E1170000}"/>
    <cellStyle name="Check Cell 5 7 12 2" xfId="17770" xr:uid="{00000000-0005-0000-0000-0000E2170000}"/>
    <cellStyle name="Check Cell 5 7 13" xfId="7388" xr:uid="{00000000-0005-0000-0000-0000E3170000}"/>
    <cellStyle name="Check Cell 5 7 13 2" xfId="20152" xr:uid="{00000000-0005-0000-0000-0000E4170000}"/>
    <cellStyle name="Check Cell 5 7 14" xfId="7531" xr:uid="{00000000-0005-0000-0000-0000E5170000}"/>
    <cellStyle name="Check Cell 5 7 14 2" xfId="20295" xr:uid="{00000000-0005-0000-0000-0000E6170000}"/>
    <cellStyle name="Check Cell 5 7 15" xfId="9656" xr:uid="{00000000-0005-0000-0000-0000E7170000}"/>
    <cellStyle name="Check Cell 5 7 16" xfId="13226" xr:uid="{00000000-0005-0000-0000-0000E8170000}"/>
    <cellStyle name="Check Cell 5 7 17" xfId="15267" xr:uid="{00000000-0005-0000-0000-0000E9170000}"/>
    <cellStyle name="Check Cell 5 7 2" xfId="1316" xr:uid="{00000000-0005-0000-0000-0000EA170000}"/>
    <cellStyle name="Check Cell 5 7 2 2" xfId="7506" xr:uid="{00000000-0005-0000-0000-0000EB170000}"/>
    <cellStyle name="Check Cell 5 7 2 2 2" xfId="20270" xr:uid="{00000000-0005-0000-0000-0000EC170000}"/>
    <cellStyle name="Check Cell 5 7 2 3" xfId="7649" xr:uid="{00000000-0005-0000-0000-0000ED170000}"/>
    <cellStyle name="Check Cell 5 7 2 3 2" xfId="20413" xr:uid="{00000000-0005-0000-0000-0000EE170000}"/>
    <cellStyle name="Check Cell 5 7 2 4" xfId="9175" xr:uid="{00000000-0005-0000-0000-0000EF170000}"/>
    <cellStyle name="Check Cell 5 7 2 5" xfId="10545" xr:uid="{00000000-0005-0000-0000-0000F0170000}"/>
    <cellStyle name="Check Cell 5 7 2 6" xfId="15361" xr:uid="{00000000-0005-0000-0000-0000F1170000}"/>
    <cellStyle name="Check Cell 5 7 3" xfId="1374" xr:uid="{00000000-0005-0000-0000-0000F2170000}"/>
    <cellStyle name="Check Cell 5 7 3 2" xfId="9002" xr:uid="{00000000-0005-0000-0000-0000F3170000}"/>
    <cellStyle name="Check Cell 5 7 4" xfId="2392" xr:uid="{00000000-0005-0000-0000-0000F4170000}"/>
    <cellStyle name="Check Cell 5 7 4 2" xfId="10911" xr:uid="{00000000-0005-0000-0000-0000F5170000}"/>
    <cellStyle name="Check Cell 5 7 5" xfId="2761" xr:uid="{00000000-0005-0000-0000-0000F6170000}"/>
    <cellStyle name="Check Cell 5 7 5 2" xfId="10915" xr:uid="{00000000-0005-0000-0000-0000F7170000}"/>
    <cellStyle name="Check Cell 5 7 6" xfId="3112" xr:uid="{00000000-0005-0000-0000-0000F8170000}"/>
    <cellStyle name="Check Cell 5 7 6 2" xfId="12289" xr:uid="{00000000-0005-0000-0000-0000F9170000}"/>
    <cellStyle name="Check Cell 5 7 7" xfId="3448" xr:uid="{00000000-0005-0000-0000-0000FA170000}"/>
    <cellStyle name="Check Cell 5 7 7 2" xfId="16256" xr:uid="{00000000-0005-0000-0000-0000FB170000}"/>
    <cellStyle name="Check Cell 5 7 8" xfId="3755" xr:uid="{00000000-0005-0000-0000-0000FC170000}"/>
    <cellStyle name="Check Cell 5 7 8 2" xfId="16563" xr:uid="{00000000-0005-0000-0000-0000FD170000}"/>
    <cellStyle name="Check Cell 5 7 9" xfId="4047" xr:uid="{00000000-0005-0000-0000-0000FE170000}"/>
    <cellStyle name="Check Cell 5 7 9 2" xfId="16855" xr:uid="{00000000-0005-0000-0000-0000FF170000}"/>
    <cellStyle name="Check Cell 5 8" xfId="995" xr:uid="{00000000-0005-0000-0000-000000180000}"/>
    <cellStyle name="Check Cell 5 8 10" xfId="2114" xr:uid="{00000000-0005-0000-0000-000001180000}"/>
    <cellStyle name="Check Cell 5 8 10 2" xfId="12684" xr:uid="{00000000-0005-0000-0000-000002180000}"/>
    <cellStyle name="Check Cell 5 8 11" xfId="4415" xr:uid="{00000000-0005-0000-0000-000003180000}"/>
    <cellStyle name="Check Cell 5 8 11 2" xfId="17223" xr:uid="{00000000-0005-0000-0000-000004180000}"/>
    <cellStyle name="Check Cell 5 8 12" xfId="4840" xr:uid="{00000000-0005-0000-0000-000005180000}"/>
    <cellStyle name="Check Cell 5 8 12 2" xfId="17648" xr:uid="{00000000-0005-0000-0000-000006180000}"/>
    <cellStyle name="Check Cell 5 8 13" xfId="7290" xr:uid="{00000000-0005-0000-0000-000007180000}"/>
    <cellStyle name="Check Cell 5 8 13 2" xfId="20054" xr:uid="{00000000-0005-0000-0000-000008180000}"/>
    <cellStyle name="Check Cell 5 8 14" xfId="7322" xr:uid="{00000000-0005-0000-0000-000009180000}"/>
    <cellStyle name="Check Cell 5 8 14 2" xfId="20086" xr:uid="{00000000-0005-0000-0000-00000A180000}"/>
    <cellStyle name="Check Cell 5 8 15" xfId="9589" xr:uid="{00000000-0005-0000-0000-00000B180000}"/>
    <cellStyle name="Check Cell 5 8 16" xfId="10923" xr:uid="{00000000-0005-0000-0000-00000C180000}"/>
    <cellStyle name="Check Cell 5 8 17" xfId="15288" xr:uid="{00000000-0005-0000-0000-00000D180000}"/>
    <cellStyle name="Check Cell 5 8 2" xfId="1095" xr:uid="{00000000-0005-0000-0000-00000E180000}"/>
    <cellStyle name="Check Cell 5 8 2 2" xfId="7443" xr:uid="{00000000-0005-0000-0000-00000F180000}"/>
    <cellStyle name="Check Cell 5 8 2 2 2" xfId="20207" xr:uid="{00000000-0005-0000-0000-000010180000}"/>
    <cellStyle name="Check Cell 5 8 2 3" xfId="7586" xr:uid="{00000000-0005-0000-0000-000011180000}"/>
    <cellStyle name="Check Cell 5 8 2 3 2" xfId="20350" xr:uid="{00000000-0005-0000-0000-000012180000}"/>
    <cellStyle name="Check Cell 5 8 2 4" xfId="10531" xr:uid="{00000000-0005-0000-0000-000013180000}"/>
    <cellStyle name="Check Cell 5 8 2 5" xfId="9171" xr:uid="{00000000-0005-0000-0000-000014180000}"/>
    <cellStyle name="Check Cell 5 8 2 6" xfId="10039" xr:uid="{00000000-0005-0000-0000-000015180000}"/>
    <cellStyle name="Check Cell 5 8 3" xfId="895" xr:uid="{00000000-0005-0000-0000-000016180000}"/>
    <cellStyle name="Check Cell 5 8 3 2" xfId="10063" xr:uid="{00000000-0005-0000-0000-000017180000}"/>
    <cellStyle name="Check Cell 5 8 4" xfId="2208" xr:uid="{00000000-0005-0000-0000-000018180000}"/>
    <cellStyle name="Check Cell 5 8 4 2" xfId="10297" xr:uid="{00000000-0005-0000-0000-000019180000}"/>
    <cellStyle name="Check Cell 5 8 5" xfId="1535" xr:uid="{00000000-0005-0000-0000-00001A180000}"/>
    <cellStyle name="Check Cell 5 8 5 2" xfId="10627" xr:uid="{00000000-0005-0000-0000-00001B180000}"/>
    <cellStyle name="Check Cell 5 8 6" xfId="1950" xr:uid="{00000000-0005-0000-0000-00001C180000}"/>
    <cellStyle name="Check Cell 5 8 6 2" xfId="10574" xr:uid="{00000000-0005-0000-0000-00001D180000}"/>
    <cellStyle name="Check Cell 5 8 7" xfId="2356" xr:uid="{00000000-0005-0000-0000-00001E180000}"/>
    <cellStyle name="Check Cell 5 8 7 2" xfId="13224" xr:uid="{00000000-0005-0000-0000-00001F180000}"/>
    <cellStyle name="Check Cell 5 8 8" xfId="1691" xr:uid="{00000000-0005-0000-0000-000020180000}"/>
    <cellStyle name="Check Cell 5 8 8 2" xfId="8844" xr:uid="{00000000-0005-0000-0000-000021180000}"/>
    <cellStyle name="Check Cell 5 8 9" xfId="1873" xr:uid="{00000000-0005-0000-0000-000022180000}"/>
    <cellStyle name="Check Cell 5 8 9 2" xfId="15342" xr:uid="{00000000-0005-0000-0000-000023180000}"/>
    <cellStyle name="Check Cell 5 9" xfId="1003" xr:uid="{00000000-0005-0000-0000-000024180000}"/>
    <cellStyle name="Check Cell 5 9 10" xfId="2524" xr:uid="{00000000-0005-0000-0000-000025180000}"/>
    <cellStyle name="Check Cell 5 9 10 2" xfId="9138" xr:uid="{00000000-0005-0000-0000-000026180000}"/>
    <cellStyle name="Check Cell 5 9 11" xfId="4422" xr:uid="{00000000-0005-0000-0000-000027180000}"/>
    <cellStyle name="Check Cell 5 9 11 2" xfId="17230" xr:uid="{00000000-0005-0000-0000-000028180000}"/>
    <cellStyle name="Check Cell 5 9 12" xfId="4847" xr:uid="{00000000-0005-0000-0000-000029180000}"/>
    <cellStyle name="Check Cell 5 9 12 2" xfId="17655" xr:uid="{00000000-0005-0000-0000-00002A180000}"/>
    <cellStyle name="Check Cell 5 9 13" xfId="7294" xr:uid="{00000000-0005-0000-0000-00002B180000}"/>
    <cellStyle name="Check Cell 5 9 13 2" xfId="20058" xr:uid="{00000000-0005-0000-0000-00002C180000}"/>
    <cellStyle name="Check Cell 5 9 14" xfId="7193" xr:uid="{00000000-0005-0000-0000-00002D180000}"/>
    <cellStyle name="Check Cell 5 9 14 2" xfId="19958" xr:uid="{00000000-0005-0000-0000-00002E180000}"/>
    <cellStyle name="Check Cell 5 9 15" xfId="14398" xr:uid="{00000000-0005-0000-0000-00002F180000}"/>
    <cellStyle name="Check Cell 5 9 16" xfId="9266" xr:uid="{00000000-0005-0000-0000-000030180000}"/>
    <cellStyle name="Check Cell 5 9 17" xfId="11736" xr:uid="{00000000-0005-0000-0000-000031180000}"/>
    <cellStyle name="Check Cell 5 9 2" xfId="1161" xr:uid="{00000000-0005-0000-0000-000032180000}"/>
    <cellStyle name="Check Cell 5 9 2 2" xfId="7447" xr:uid="{00000000-0005-0000-0000-000033180000}"/>
    <cellStyle name="Check Cell 5 9 2 2 2" xfId="20211" xr:uid="{00000000-0005-0000-0000-000034180000}"/>
    <cellStyle name="Check Cell 5 9 2 3" xfId="7590" xr:uid="{00000000-0005-0000-0000-000035180000}"/>
    <cellStyle name="Check Cell 5 9 2 3 2" xfId="20354" xr:uid="{00000000-0005-0000-0000-000036180000}"/>
    <cellStyle name="Check Cell 5 9 2 4" xfId="13334" xr:uid="{00000000-0005-0000-0000-000037180000}"/>
    <cellStyle name="Check Cell 5 9 2 5" xfId="9414" xr:uid="{00000000-0005-0000-0000-000038180000}"/>
    <cellStyle name="Check Cell 5 9 2 6" xfId="9096" xr:uid="{00000000-0005-0000-0000-000039180000}"/>
    <cellStyle name="Check Cell 5 9 3" xfId="1274" xr:uid="{00000000-0005-0000-0000-00003A180000}"/>
    <cellStyle name="Check Cell 5 9 3 2" xfId="10067" xr:uid="{00000000-0005-0000-0000-00003B180000}"/>
    <cellStyle name="Check Cell 5 9 4" xfId="2216" xr:uid="{00000000-0005-0000-0000-00003C180000}"/>
    <cellStyle name="Check Cell 5 9 4 2" xfId="11066" xr:uid="{00000000-0005-0000-0000-00003D180000}"/>
    <cellStyle name="Check Cell 5 9 5" xfId="1527" xr:uid="{00000000-0005-0000-0000-00003E180000}"/>
    <cellStyle name="Check Cell 5 9 5 2" xfId="15472" xr:uid="{00000000-0005-0000-0000-00003F180000}"/>
    <cellStyle name="Check Cell 5 9 6" xfId="1958" xr:uid="{00000000-0005-0000-0000-000040180000}"/>
    <cellStyle name="Check Cell 5 9 6 2" xfId="15261" xr:uid="{00000000-0005-0000-0000-000041180000}"/>
    <cellStyle name="Check Cell 5 9 7" xfId="2341" xr:uid="{00000000-0005-0000-0000-000042180000}"/>
    <cellStyle name="Check Cell 5 9 7 2" xfId="9527" xr:uid="{00000000-0005-0000-0000-000043180000}"/>
    <cellStyle name="Check Cell 5 9 8" xfId="2309" xr:uid="{00000000-0005-0000-0000-000044180000}"/>
    <cellStyle name="Check Cell 5 9 8 2" xfId="9959" xr:uid="{00000000-0005-0000-0000-000045180000}"/>
    <cellStyle name="Check Cell 5 9 9" xfId="1640" xr:uid="{00000000-0005-0000-0000-000046180000}"/>
    <cellStyle name="Check Cell 5 9 9 2" xfId="10872" xr:uid="{00000000-0005-0000-0000-000047180000}"/>
    <cellStyle name="Check Cell 6" xfId="518" xr:uid="{00000000-0005-0000-0000-000048180000}"/>
    <cellStyle name="Check Cell 6 10" xfId="343" xr:uid="{00000000-0005-0000-0000-000049180000}"/>
    <cellStyle name="Check Cell 6 10 10" xfId="4653" xr:uid="{00000000-0005-0000-0000-00004A180000}"/>
    <cellStyle name="Check Cell 6 10 10 2" xfId="17461" xr:uid="{00000000-0005-0000-0000-00004B180000}"/>
    <cellStyle name="Check Cell 6 10 11" xfId="7418" xr:uid="{00000000-0005-0000-0000-00004C180000}"/>
    <cellStyle name="Check Cell 6 10 11 2" xfId="20182" xr:uid="{00000000-0005-0000-0000-00004D180000}"/>
    <cellStyle name="Check Cell 6 10 12" xfId="7561" xr:uid="{00000000-0005-0000-0000-00004E180000}"/>
    <cellStyle name="Check Cell 6 10 12 2" xfId="20325" xr:uid="{00000000-0005-0000-0000-00004F180000}"/>
    <cellStyle name="Check Cell 6 10 13" xfId="10920" xr:uid="{00000000-0005-0000-0000-000050180000}"/>
    <cellStyle name="Check Cell 6 10 14" xfId="10362" xr:uid="{00000000-0005-0000-0000-000051180000}"/>
    <cellStyle name="Check Cell 6 10 15" xfId="8731" xr:uid="{00000000-0005-0000-0000-000052180000}"/>
    <cellStyle name="Check Cell 6 10 2" xfId="1598" xr:uid="{00000000-0005-0000-0000-000053180000}"/>
    <cellStyle name="Check Cell 6 10 2 2" xfId="10712" xr:uid="{00000000-0005-0000-0000-000054180000}"/>
    <cellStyle name="Check Cell 6 10 3" xfId="2551" xr:uid="{00000000-0005-0000-0000-000055180000}"/>
    <cellStyle name="Check Cell 6 10 3 2" xfId="9941" xr:uid="{00000000-0005-0000-0000-000056180000}"/>
    <cellStyle name="Check Cell 6 10 4" xfId="2634" xr:uid="{00000000-0005-0000-0000-000057180000}"/>
    <cellStyle name="Check Cell 6 10 4 2" xfId="9880" xr:uid="{00000000-0005-0000-0000-000058180000}"/>
    <cellStyle name="Check Cell 6 10 5" xfId="2991" xr:uid="{00000000-0005-0000-0000-000059180000}"/>
    <cellStyle name="Check Cell 6 10 5 2" xfId="12014" xr:uid="{00000000-0005-0000-0000-00005A180000}"/>
    <cellStyle name="Check Cell 6 10 6" xfId="3330" xr:uid="{00000000-0005-0000-0000-00005B180000}"/>
    <cellStyle name="Check Cell 6 10 6 2" xfId="16138" xr:uid="{00000000-0005-0000-0000-00005C180000}"/>
    <cellStyle name="Check Cell 6 10 7" xfId="3648" xr:uid="{00000000-0005-0000-0000-00005D180000}"/>
    <cellStyle name="Check Cell 6 10 7 2" xfId="16456" xr:uid="{00000000-0005-0000-0000-00005E180000}"/>
    <cellStyle name="Check Cell 6 10 8" xfId="3947" xr:uid="{00000000-0005-0000-0000-00005F180000}"/>
    <cellStyle name="Check Cell 6 10 8 2" xfId="16755" xr:uid="{00000000-0005-0000-0000-000060180000}"/>
    <cellStyle name="Check Cell 6 10 9" xfId="4346" xr:uid="{00000000-0005-0000-0000-000061180000}"/>
    <cellStyle name="Check Cell 6 10 9 2" xfId="17154" xr:uid="{00000000-0005-0000-0000-000062180000}"/>
    <cellStyle name="Check Cell 6 11" xfId="912" xr:uid="{00000000-0005-0000-0000-000063180000}"/>
    <cellStyle name="Check Cell 6 11 2" xfId="137" xr:uid="{00000000-0005-0000-0000-000064180000}"/>
    <cellStyle name="Check Cell 6 12" xfId="867" xr:uid="{00000000-0005-0000-0000-000065180000}"/>
    <cellStyle name="Check Cell 6 12 2" xfId="8437" xr:uid="{00000000-0005-0000-0000-000066180000}"/>
    <cellStyle name="Check Cell 6 13" xfId="1149" xr:uid="{00000000-0005-0000-0000-000067180000}"/>
    <cellStyle name="Check Cell 6 13 10" xfId="4934" xr:uid="{00000000-0005-0000-0000-000068180000}"/>
    <cellStyle name="Check Cell 6 13 10 2" xfId="17742" xr:uid="{00000000-0005-0000-0000-000069180000}"/>
    <cellStyle name="Check Cell 6 13 11" xfId="8695" xr:uid="{00000000-0005-0000-0000-00006A180000}"/>
    <cellStyle name="Check Cell 6 13 2" xfId="2349" xr:uid="{00000000-0005-0000-0000-00006B180000}"/>
    <cellStyle name="Check Cell 6 13 2 2" xfId="9033" xr:uid="{00000000-0005-0000-0000-00006C180000}"/>
    <cellStyle name="Check Cell 6 13 3" xfId="2719" xr:uid="{00000000-0005-0000-0000-00006D180000}"/>
    <cellStyle name="Check Cell 6 13 3 2" xfId="8962" xr:uid="{00000000-0005-0000-0000-00006E180000}"/>
    <cellStyle name="Check Cell 6 13 4" xfId="3071" xr:uid="{00000000-0005-0000-0000-00006F180000}"/>
    <cellStyle name="Check Cell 6 13 4 2" xfId="11246" xr:uid="{00000000-0005-0000-0000-000070180000}"/>
    <cellStyle name="Check Cell 6 13 5" xfId="3409" xr:uid="{00000000-0005-0000-0000-000071180000}"/>
    <cellStyle name="Check Cell 6 13 5 2" xfId="16217" xr:uid="{00000000-0005-0000-0000-000072180000}"/>
    <cellStyle name="Check Cell 6 13 6" xfId="3720" xr:uid="{00000000-0005-0000-0000-000073180000}"/>
    <cellStyle name="Check Cell 6 13 6 2" xfId="16528" xr:uid="{00000000-0005-0000-0000-000074180000}"/>
    <cellStyle name="Check Cell 6 13 7" xfId="4017" xr:uid="{00000000-0005-0000-0000-000075180000}"/>
    <cellStyle name="Check Cell 6 13 7 2" xfId="16825" xr:uid="{00000000-0005-0000-0000-000076180000}"/>
    <cellStyle name="Check Cell 6 13 8" xfId="4270" xr:uid="{00000000-0005-0000-0000-000077180000}"/>
    <cellStyle name="Check Cell 6 13 8 2" xfId="17078" xr:uid="{00000000-0005-0000-0000-000078180000}"/>
    <cellStyle name="Check Cell 6 13 9" xfId="4509" xr:uid="{00000000-0005-0000-0000-000079180000}"/>
    <cellStyle name="Check Cell 6 13 9 2" xfId="17317" xr:uid="{00000000-0005-0000-0000-00007A180000}"/>
    <cellStyle name="Check Cell 6 14" xfId="1302" xr:uid="{00000000-0005-0000-0000-00007B180000}"/>
    <cellStyle name="Check Cell 6 14 10" xfId="5011" xr:uid="{00000000-0005-0000-0000-00007C180000}"/>
    <cellStyle name="Check Cell 6 14 10 2" xfId="17819" xr:uid="{00000000-0005-0000-0000-00007D180000}"/>
    <cellStyle name="Check Cell 6 14 11" xfId="9382" xr:uid="{00000000-0005-0000-0000-00007E180000}"/>
    <cellStyle name="Check Cell 6 14 2" xfId="2491" xr:uid="{00000000-0005-0000-0000-00007F180000}"/>
    <cellStyle name="Check Cell 6 14 2 2" xfId="9275" xr:uid="{00000000-0005-0000-0000-000080180000}"/>
    <cellStyle name="Check Cell 6 14 3" xfId="2855" xr:uid="{00000000-0005-0000-0000-000081180000}"/>
    <cellStyle name="Check Cell 6 14 3 2" xfId="10330" xr:uid="{00000000-0005-0000-0000-000082180000}"/>
    <cellStyle name="Check Cell 6 14 4" xfId="3202" xr:uid="{00000000-0005-0000-0000-000083180000}"/>
    <cellStyle name="Check Cell 6 14 4 2" xfId="16010" xr:uid="{00000000-0005-0000-0000-000084180000}"/>
    <cellStyle name="Check Cell 6 14 5" xfId="3532" xr:uid="{00000000-0005-0000-0000-000085180000}"/>
    <cellStyle name="Check Cell 6 14 5 2" xfId="16340" xr:uid="{00000000-0005-0000-0000-000086180000}"/>
    <cellStyle name="Check Cell 6 14 6" xfId="3838" xr:uid="{00000000-0005-0000-0000-000087180000}"/>
    <cellStyle name="Check Cell 6 14 6 2" xfId="16646" xr:uid="{00000000-0005-0000-0000-000088180000}"/>
    <cellStyle name="Check Cell 6 14 7" xfId="4113" xr:uid="{00000000-0005-0000-0000-000089180000}"/>
    <cellStyle name="Check Cell 6 14 7 2" xfId="16921" xr:uid="{00000000-0005-0000-0000-00008A180000}"/>
    <cellStyle name="Check Cell 6 14 8" xfId="4358" xr:uid="{00000000-0005-0000-0000-00008B180000}"/>
    <cellStyle name="Check Cell 6 14 8 2" xfId="17166" xr:uid="{00000000-0005-0000-0000-00008C180000}"/>
    <cellStyle name="Check Cell 6 14 9" xfId="4586" xr:uid="{00000000-0005-0000-0000-00008D180000}"/>
    <cellStyle name="Check Cell 6 14 9 2" xfId="17394" xr:uid="{00000000-0005-0000-0000-00008E180000}"/>
    <cellStyle name="Check Cell 6 15" xfId="828" xr:uid="{00000000-0005-0000-0000-00008F180000}"/>
    <cellStyle name="Check Cell 6 15 10" xfId="4743" xr:uid="{00000000-0005-0000-0000-000090180000}"/>
    <cellStyle name="Check Cell 6 15 10 2" xfId="17551" xr:uid="{00000000-0005-0000-0000-000091180000}"/>
    <cellStyle name="Check Cell 6 15 11" xfId="13369" xr:uid="{00000000-0005-0000-0000-000092180000}"/>
    <cellStyle name="Check Cell 6 15 2" xfId="2052" xr:uid="{00000000-0005-0000-0000-000093180000}"/>
    <cellStyle name="Check Cell 6 15 2 2" xfId="8885" xr:uid="{00000000-0005-0000-0000-000094180000}"/>
    <cellStyle name="Check Cell 6 15 3" xfId="1682" xr:uid="{00000000-0005-0000-0000-000095180000}"/>
    <cellStyle name="Check Cell 6 15 3 2" xfId="8697" xr:uid="{00000000-0005-0000-0000-000096180000}"/>
    <cellStyle name="Check Cell 6 15 4" xfId="1880" xr:uid="{00000000-0005-0000-0000-000097180000}"/>
    <cellStyle name="Check Cell 6 15 4 2" xfId="10632" xr:uid="{00000000-0005-0000-0000-000098180000}"/>
    <cellStyle name="Check Cell 6 15 5" xfId="2023" xr:uid="{00000000-0005-0000-0000-000099180000}"/>
    <cellStyle name="Check Cell 6 15 5 2" xfId="8434" xr:uid="{00000000-0005-0000-0000-00009A180000}"/>
    <cellStyle name="Check Cell 6 15 6" xfId="2009" xr:uid="{00000000-0005-0000-0000-00009B180000}"/>
    <cellStyle name="Check Cell 6 15 6 2" xfId="15503" xr:uid="{00000000-0005-0000-0000-00009C180000}"/>
    <cellStyle name="Check Cell 6 15 7" xfId="1720" xr:uid="{00000000-0005-0000-0000-00009D180000}"/>
    <cellStyle name="Check Cell 6 15 7 2" xfId="10778" xr:uid="{00000000-0005-0000-0000-00009E180000}"/>
    <cellStyle name="Check Cell 6 15 8" xfId="1848" xr:uid="{00000000-0005-0000-0000-00009F180000}"/>
    <cellStyle name="Check Cell 6 15 8 2" xfId="11194" xr:uid="{00000000-0005-0000-0000-0000A0180000}"/>
    <cellStyle name="Check Cell 6 15 9" xfId="4140" xr:uid="{00000000-0005-0000-0000-0000A1180000}"/>
    <cellStyle name="Check Cell 6 15 9 2" xfId="16948" xr:uid="{00000000-0005-0000-0000-0000A2180000}"/>
    <cellStyle name="Check Cell 6 16" xfId="1766" xr:uid="{00000000-0005-0000-0000-0000A3180000}"/>
    <cellStyle name="Check Cell 6 16 2" xfId="10753" xr:uid="{00000000-0005-0000-0000-0000A4180000}"/>
    <cellStyle name="Check Cell 6 17" xfId="1818" xr:uid="{00000000-0005-0000-0000-0000A5180000}"/>
    <cellStyle name="Check Cell 6 17 2" xfId="15272" xr:uid="{00000000-0005-0000-0000-0000A6180000}"/>
    <cellStyle name="Check Cell 6 18" xfId="2231" xr:uid="{00000000-0005-0000-0000-0000A7180000}"/>
    <cellStyle name="Check Cell 6 18 2" xfId="10428" xr:uid="{00000000-0005-0000-0000-0000A8180000}"/>
    <cellStyle name="Check Cell 6 19" xfId="2831" xr:uid="{00000000-0005-0000-0000-0000A9180000}"/>
    <cellStyle name="Check Cell 6 19 2" xfId="9664" xr:uid="{00000000-0005-0000-0000-0000AA180000}"/>
    <cellStyle name="Check Cell 6 2" xfId="922" xr:uid="{00000000-0005-0000-0000-0000AB180000}"/>
    <cellStyle name="Check Cell 6 2 10" xfId="3882" xr:uid="{00000000-0005-0000-0000-0000AC180000}"/>
    <cellStyle name="Check Cell 6 2 10 2" xfId="16690" xr:uid="{00000000-0005-0000-0000-0000AD180000}"/>
    <cellStyle name="Check Cell 6 2 11" xfId="4175" xr:uid="{00000000-0005-0000-0000-0000AE180000}"/>
    <cellStyle name="Check Cell 6 2 11 2" xfId="16983" xr:uid="{00000000-0005-0000-0000-0000AF180000}"/>
    <cellStyle name="Check Cell 6 2 12" xfId="4792" xr:uid="{00000000-0005-0000-0000-0000B0180000}"/>
    <cellStyle name="Check Cell 6 2 12 2" xfId="17600" xr:uid="{00000000-0005-0000-0000-0000B1180000}"/>
    <cellStyle name="Check Cell 6 2 13" xfId="7343" xr:uid="{00000000-0005-0000-0000-0000B2180000}"/>
    <cellStyle name="Check Cell 6 2 13 2" xfId="20107" xr:uid="{00000000-0005-0000-0000-0000B3180000}"/>
    <cellStyle name="Check Cell 6 2 14" xfId="7283" xr:uid="{00000000-0005-0000-0000-0000B4180000}"/>
    <cellStyle name="Check Cell 6 2 14 2" xfId="20047" xr:uid="{00000000-0005-0000-0000-0000B5180000}"/>
    <cellStyle name="Check Cell 6 2 15" xfId="14166" xr:uid="{00000000-0005-0000-0000-0000B6180000}"/>
    <cellStyle name="Check Cell 6 2 16" xfId="14224" xr:uid="{00000000-0005-0000-0000-0000B7180000}"/>
    <cellStyle name="Check Cell 6 2 17" xfId="11085" xr:uid="{00000000-0005-0000-0000-0000B8180000}"/>
    <cellStyle name="Check Cell 6 2 2" xfId="1189" xr:uid="{00000000-0005-0000-0000-0000B9180000}"/>
    <cellStyle name="Check Cell 6 2 2 2" xfId="7478" xr:uid="{00000000-0005-0000-0000-0000BA180000}"/>
    <cellStyle name="Check Cell 6 2 2 2 2" xfId="20242" xr:uid="{00000000-0005-0000-0000-0000BB180000}"/>
    <cellStyle name="Check Cell 6 2 2 3" xfId="7621" xr:uid="{00000000-0005-0000-0000-0000BC180000}"/>
    <cellStyle name="Check Cell 6 2 2 3 2" xfId="20385" xr:uid="{00000000-0005-0000-0000-0000BD180000}"/>
    <cellStyle name="Check Cell 6 2 2 4" xfId="9510" xr:uid="{00000000-0005-0000-0000-0000BE180000}"/>
    <cellStyle name="Check Cell 6 2 2 5" xfId="13281" xr:uid="{00000000-0005-0000-0000-0000BF180000}"/>
    <cellStyle name="Check Cell 6 2 2 6" xfId="8898" xr:uid="{00000000-0005-0000-0000-0000C0180000}"/>
    <cellStyle name="Check Cell 6 2 3" xfId="1107" xr:uid="{00000000-0005-0000-0000-0000C1180000}"/>
    <cellStyle name="Check Cell 6 2 3 2" xfId="13449" xr:uid="{00000000-0005-0000-0000-0000C2180000}"/>
    <cellStyle name="Check Cell 6 2 4" xfId="2141" xr:uid="{00000000-0005-0000-0000-0000C3180000}"/>
    <cellStyle name="Check Cell 6 2 4 2" xfId="10211" xr:uid="{00000000-0005-0000-0000-0000C4180000}"/>
    <cellStyle name="Check Cell 6 2 5" xfId="1599" xr:uid="{00000000-0005-0000-0000-0000C5180000}"/>
    <cellStyle name="Check Cell 6 2 5 2" xfId="11157" xr:uid="{00000000-0005-0000-0000-0000C6180000}"/>
    <cellStyle name="Check Cell 6 2 6" xfId="2581" xr:uid="{00000000-0005-0000-0000-0000C7180000}"/>
    <cellStyle name="Check Cell 6 2 6 2" xfId="8876" xr:uid="{00000000-0005-0000-0000-0000C8180000}"/>
    <cellStyle name="Check Cell 6 2 7" xfId="2915" xr:uid="{00000000-0005-0000-0000-0000C9180000}"/>
    <cellStyle name="Check Cell 6 2 7 2" xfId="8560" xr:uid="{00000000-0005-0000-0000-0000CA180000}"/>
    <cellStyle name="Check Cell 6 2 8" xfId="3258" xr:uid="{00000000-0005-0000-0000-0000CB180000}"/>
    <cellStyle name="Check Cell 6 2 8 2" xfId="16066" xr:uid="{00000000-0005-0000-0000-0000CC180000}"/>
    <cellStyle name="Check Cell 6 2 9" xfId="3585" xr:uid="{00000000-0005-0000-0000-0000CD180000}"/>
    <cellStyle name="Check Cell 6 2 9 2" xfId="16393" xr:uid="{00000000-0005-0000-0000-0000CE180000}"/>
    <cellStyle name="Check Cell 6 20" xfId="3179" xr:uid="{00000000-0005-0000-0000-0000CF180000}"/>
    <cellStyle name="Check Cell 6 20 2" xfId="15987" xr:uid="{00000000-0005-0000-0000-0000D0180000}"/>
    <cellStyle name="Check Cell 6 21" xfId="3512" xr:uid="{00000000-0005-0000-0000-0000D1180000}"/>
    <cellStyle name="Check Cell 6 21 2" xfId="16320" xr:uid="{00000000-0005-0000-0000-0000D2180000}"/>
    <cellStyle name="Check Cell 6 22" xfId="3817" xr:uid="{00000000-0005-0000-0000-0000D3180000}"/>
    <cellStyle name="Check Cell 6 22 2" xfId="16625" xr:uid="{00000000-0005-0000-0000-0000D4180000}"/>
    <cellStyle name="Check Cell 6 23" xfId="1999" xr:uid="{00000000-0005-0000-0000-0000D5180000}"/>
    <cellStyle name="Check Cell 6 23 2" xfId="13072" xr:uid="{00000000-0005-0000-0000-0000D6180000}"/>
    <cellStyle name="Check Cell 6 24" xfId="4679" xr:uid="{00000000-0005-0000-0000-0000D7180000}"/>
    <cellStyle name="Check Cell 6 24 2" xfId="17487" xr:uid="{00000000-0005-0000-0000-0000D8180000}"/>
    <cellStyle name="Check Cell 6 25" xfId="7249" xr:uid="{00000000-0005-0000-0000-0000D9180000}"/>
    <cellStyle name="Check Cell 6 25 2" xfId="20013" xr:uid="{00000000-0005-0000-0000-0000DA180000}"/>
    <cellStyle name="Check Cell 6 26" xfId="7247" xr:uid="{00000000-0005-0000-0000-0000DB180000}"/>
    <cellStyle name="Check Cell 6 26 2" xfId="20011" xr:uid="{00000000-0005-0000-0000-0000DC180000}"/>
    <cellStyle name="Check Cell 6 27" xfId="14386" xr:uid="{00000000-0005-0000-0000-0000DD180000}"/>
    <cellStyle name="Check Cell 6 28" xfId="8633" xr:uid="{00000000-0005-0000-0000-0000DE180000}"/>
    <cellStyle name="Check Cell 6 29" xfId="14336" xr:uid="{00000000-0005-0000-0000-0000DF180000}"/>
    <cellStyle name="Check Cell 6 3" xfId="1030" xr:uid="{00000000-0005-0000-0000-0000E0180000}"/>
    <cellStyle name="Check Cell 6 3 10" xfId="4183" xr:uid="{00000000-0005-0000-0000-0000E1180000}"/>
    <cellStyle name="Check Cell 6 3 10 2" xfId="16991" xr:uid="{00000000-0005-0000-0000-0000E2180000}"/>
    <cellStyle name="Check Cell 6 3 11" xfId="4440" xr:uid="{00000000-0005-0000-0000-0000E3180000}"/>
    <cellStyle name="Check Cell 6 3 11 2" xfId="17248" xr:uid="{00000000-0005-0000-0000-0000E4180000}"/>
    <cellStyle name="Check Cell 6 3 12" xfId="4865" xr:uid="{00000000-0005-0000-0000-0000E5180000}"/>
    <cellStyle name="Check Cell 6 3 12 2" xfId="17673" xr:uid="{00000000-0005-0000-0000-0000E6180000}"/>
    <cellStyle name="Check Cell 6 3 13" xfId="7313" xr:uid="{00000000-0005-0000-0000-0000E7180000}"/>
    <cellStyle name="Check Cell 6 3 13 2" xfId="20077" xr:uid="{00000000-0005-0000-0000-0000E8180000}"/>
    <cellStyle name="Check Cell 6 3 14" xfId="7311" xr:uid="{00000000-0005-0000-0000-0000E9180000}"/>
    <cellStyle name="Check Cell 6 3 14 2" xfId="20075" xr:uid="{00000000-0005-0000-0000-0000EA180000}"/>
    <cellStyle name="Check Cell 6 3 15" xfId="8828" xr:uid="{00000000-0005-0000-0000-0000EB180000}"/>
    <cellStyle name="Check Cell 6 3 16" xfId="10716" xr:uid="{00000000-0005-0000-0000-0000EC180000}"/>
    <cellStyle name="Check Cell 6 3 17" xfId="10974" xr:uid="{00000000-0005-0000-0000-0000ED180000}"/>
    <cellStyle name="Check Cell 6 3 2" xfId="900" xr:uid="{00000000-0005-0000-0000-0000EE180000}"/>
    <cellStyle name="Check Cell 6 3 2 2" xfId="7463" xr:uid="{00000000-0005-0000-0000-0000EF180000}"/>
    <cellStyle name="Check Cell 6 3 2 2 2" xfId="20227" xr:uid="{00000000-0005-0000-0000-0000F0180000}"/>
    <cellStyle name="Check Cell 6 3 2 3" xfId="7606" xr:uid="{00000000-0005-0000-0000-0000F1180000}"/>
    <cellStyle name="Check Cell 6 3 2 3 2" xfId="20370" xr:uid="{00000000-0005-0000-0000-0000F2180000}"/>
    <cellStyle name="Check Cell 6 3 2 4" xfId="9499" xr:uid="{00000000-0005-0000-0000-0000F3180000}"/>
    <cellStyle name="Check Cell 6 3 2 5" xfId="8452" xr:uid="{00000000-0005-0000-0000-0000F4180000}"/>
    <cellStyle name="Check Cell 6 3 2 6" xfId="11081" xr:uid="{00000000-0005-0000-0000-0000F5180000}"/>
    <cellStyle name="Check Cell 6 3 3" xfId="1024" xr:uid="{00000000-0005-0000-0000-0000F6180000}"/>
    <cellStyle name="Check Cell 6 3 3 2" xfId="15366" xr:uid="{00000000-0005-0000-0000-0000F7180000}"/>
    <cellStyle name="Check Cell 6 3 4" xfId="2241" xr:uid="{00000000-0005-0000-0000-0000F8180000}"/>
    <cellStyle name="Check Cell 6 3 4 2" xfId="10996" xr:uid="{00000000-0005-0000-0000-0000F9180000}"/>
    <cellStyle name="Check Cell 6 3 5" xfId="2609" xr:uid="{00000000-0005-0000-0000-0000FA180000}"/>
    <cellStyle name="Check Cell 6 3 5 2" xfId="10261" xr:uid="{00000000-0005-0000-0000-0000FB180000}"/>
    <cellStyle name="Check Cell 6 3 6" xfId="2967" xr:uid="{00000000-0005-0000-0000-0000FC180000}"/>
    <cellStyle name="Check Cell 6 3 6 2" xfId="8125" xr:uid="{00000000-0005-0000-0000-0000FD180000}"/>
    <cellStyle name="Check Cell 6 3 7" xfId="3306" xr:uid="{00000000-0005-0000-0000-0000FE180000}"/>
    <cellStyle name="Check Cell 6 3 7 2" xfId="16114" xr:uid="{00000000-0005-0000-0000-0000FF180000}"/>
    <cellStyle name="Check Cell 6 3 8" xfId="3624" xr:uid="{00000000-0005-0000-0000-000000190000}"/>
    <cellStyle name="Check Cell 6 3 8 2" xfId="16432" xr:uid="{00000000-0005-0000-0000-000001190000}"/>
    <cellStyle name="Check Cell 6 3 9" xfId="3926" xr:uid="{00000000-0005-0000-0000-000002190000}"/>
    <cellStyle name="Check Cell 6 3 9 2" xfId="16734" xr:uid="{00000000-0005-0000-0000-000003190000}"/>
    <cellStyle name="Check Cell 6 30" xfId="41496" xr:uid="{00000000-0005-0000-0000-000004190000}"/>
    <cellStyle name="Check Cell 6 31" xfId="41508" xr:uid="{00000000-0005-0000-0000-000005190000}"/>
    <cellStyle name="Check Cell 6 32" xfId="41413" xr:uid="{00000000-0005-0000-0000-000006190000}"/>
    <cellStyle name="Check Cell 6 33" xfId="41562" xr:uid="{00000000-0005-0000-0000-000007190000}"/>
    <cellStyle name="Check Cell 6 34" xfId="41388" xr:uid="{00000000-0005-0000-0000-000008190000}"/>
    <cellStyle name="Check Cell 6 35" xfId="41608" xr:uid="{00000000-0005-0000-0000-000009190000}"/>
    <cellStyle name="Check Cell 6 36" xfId="41347" xr:uid="{00000000-0005-0000-0000-00000A190000}"/>
    <cellStyle name="Check Cell 6 37" xfId="41465" xr:uid="{00000000-0005-0000-0000-00000B190000}"/>
    <cellStyle name="Check Cell 6 4" xfId="1011" xr:uid="{00000000-0005-0000-0000-00000C190000}"/>
    <cellStyle name="Check Cell 6 4 10" xfId="3278" xr:uid="{00000000-0005-0000-0000-00000D190000}"/>
    <cellStyle name="Check Cell 6 4 10 2" xfId="16086" xr:uid="{00000000-0005-0000-0000-00000E190000}"/>
    <cellStyle name="Check Cell 6 4 11" xfId="4427" xr:uid="{00000000-0005-0000-0000-00000F190000}"/>
    <cellStyle name="Check Cell 6 4 11 2" xfId="17235" xr:uid="{00000000-0005-0000-0000-000010190000}"/>
    <cellStyle name="Check Cell 6 4 12" xfId="4852" xr:uid="{00000000-0005-0000-0000-000011190000}"/>
    <cellStyle name="Check Cell 6 4 12 2" xfId="17660" xr:uid="{00000000-0005-0000-0000-000012190000}"/>
    <cellStyle name="Check Cell 6 4 13" xfId="7299" xr:uid="{00000000-0005-0000-0000-000013190000}"/>
    <cellStyle name="Check Cell 6 4 13 2" xfId="20063" xr:uid="{00000000-0005-0000-0000-000014190000}"/>
    <cellStyle name="Check Cell 6 4 14" xfId="7218" xr:uid="{00000000-0005-0000-0000-000015190000}"/>
    <cellStyle name="Check Cell 6 4 14 2" xfId="19983" xr:uid="{00000000-0005-0000-0000-000016190000}"/>
    <cellStyle name="Check Cell 6 4 15" xfId="10852" xr:uid="{00000000-0005-0000-0000-000017190000}"/>
    <cellStyle name="Check Cell 6 4 16" xfId="13376" xr:uid="{00000000-0005-0000-0000-000018190000}"/>
    <cellStyle name="Check Cell 6 4 17" xfId="15268" xr:uid="{00000000-0005-0000-0000-000019190000}"/>
    <cellStyle name="Check Cell 6 4 2" xfId="512" xr:uid="{00000000-0005-0000-0000-00001A190000}"/>
    <cellStyle name="Check Cell 6 4 2 2" xfId="7452" xr:uid="{00000000-0005-0000-0000-00001B190000}"/>
    <cellStyle name="Check Cell 6 4 2 2 2" xfId="20216" xr:uid="{00000000-0005-0000-0000-00001C190000}"/>
    <cellStyle name="Check Cell 6 4 2 3" xfId="7595" xr:uid="{00000000-0005-0000-0000-00001D190000}"/>
    <cellStyle name="Check Cell 6 4 2 3 2" xfId="20359" xr:uid="{00000000-0005-0000-0000-00001E190000}"/>
    <cellStyle name="Check Cell 6 4 2 4" xfId="8929" xr:uid="{00000000-0005-0000-0000-00001F190000}"/>
    <cellStyle name="Check Cell 6 4 2 5" xfId="9619" xr:uid="{00000000-0005-0000-0000-000020190000}"/>
    <cellStyle name="Check Cell 6 4 2 6" xfId="13336" xr:uid="{00000000-0005-0000-0000-000021190000}"/>
    <cellStyle name="Check Cell 6 4 3" xfId="1260" xr:uid="{00000000-0005-0000-0000-000022190000}"/>
    <cellStyle name="Check Cell 6 4 3 2" xfId="10694" xr:uid="{00000000-0005-0000-0000-000023190000}"/>
    <cellStyle name="Check Cell 6 4 4" xfId="2223" xr:uid="{00000000-0005-0000-0000-000024190000}"/>
    <cellStyle name="Check Cell 6 4 4 2" xfId="9728" xr:uid="{00000000-0005-0000-0000-000025190000}"/>
    <cellStyle name="Check Cell 6 4 5" xfId="1454" xr:uid="{00000000-0005-0000-0000-000026190000}"/>
    <cellStyle name="Check Cell 6 4 5 2" xfId="11139" xr:uid="{00000000-0005-0000-0000-000027190000}"/>
    <cellStyle name="Check Cell 6 4 6" xfId="1965" xr:uid="{00000000-0005-0000-0000-000028190000}"/>
    <cellStyle name="Check Cell 6 4 6 2" xfId="11119" xr:uid="{00000000-0005-0000-0000-000029190000}"/>
    <cellStyle name="Check Cell 6 4 7" xfId="1630" xr:uid="{00000000-0005-0000-0000-00002A190000}"/>
    <cellStyle name="Check Cell 6 4 7 2" xfId="15505" xr:uid="{00000000-0005-0000-0000-00002B190000}"/>
    <cellStyle name="Check Cell 6 4 8" xfId="2385" xr:uid="{00000000-0005-0000-0000-00002C190000}"/>
    <cellStyle name="Check Cell 6 4 8 2" xfId="10006" xr:uid="{00000000-0005-0000-0000-00002D190000}"/>
    <cellStyle name="Check Cell 6 4 9" xfId="2937" xr:uid="{00000000-0005-0000-0000-00002E190000}"/>
    <cellStyle name="Check Cell 6 4 9 2" xfId="12879" xr:uid="{00000000-0005-0000-0000-00002F190000}"/>
    <cellStyle name="Check Cell 6 5" xfId="969" xr:uid="{00000000-0005-0000-0000-000030190000}"/>
    <cellStyle name="Check Cell 6 5 10" xfId="3533" xr:uid="{00000000-0005-0000-0000-000031190000}"/>
    <cellStyle name="Check Cell 6 5 10 2" xfId="16341" xr:uid="{00000000-0005-0000-0000-000032190000}"/>
    <cellStyle name="Check Cell 6 5 11" xfId="4394" xr:uid="{00000000-0005-0000-0000-000033190000}"/>
    <cellStyle name="Check Cell 6 5 11 2" xfId="17202" xr:uid="{00000000-0005-0000-0000-000034190000}"/>
    <cellStyle name="Check Cell 6 5 12" xfId="4819" xr:uid="{00000000-0005-0000-0000-000035190000}"/>
    <cellStyle name="Check Cell 6 5 12 2" xfId="17627" xr:uid="{00000000-0005-0000-0000-000036190000}"/>
    <cellStyle name="Check Cell 6 5 13" xfId="7270" xr:uid="{00000000-0005-0000-0000-000037190000}"/>
    <cellStyle name="Check Cell 6 5 13 2" xfId="20034" xr:uid="{00000000-0005-0000-0000-000038190000}"/>
    <cellStyle name="Check Cell 6 5 14" xfId="7327" xr:uid="{00000000-0005-0000-0000-000039190000}"/>
    <cellStyle name="Check Cell 6 5 14 2" xfId="20091" xr:uid="{00000000-0005-0000-0000-00003A190000}"/>
    <cellStyle name="Check Cell 6 5 15" xfId="14639" xr:uid="{00000000-0005-0000-0000-00003B190000}"/>
    <cellStyle name="Check Cell 6 5 16" xfId="14662" xr:uid="{00000000-0005-0000-0000-00003C190000}"/>
    <cellStyle name="Check Cell 6 5 17" xfId="12459" xr:uid="{00000000-0005-0000-0000-00003D190000}"/>
    <cellStyle name="Check Cell 6 5 2" xfId="837" xr:uid="{00000000-0005-0000-0000-00003E190000}"/>
    <cellStyle name="Check Cell 6 5 2 2" xfId="7430" xr:uid="{00000000-0005-0000-0000-00003F190000}"/>
    <cellStyle name="Check Cell 6 5 2 2 2" xfId="20194" xr:uid="{00000000-0005-0000-0000-000040190000}"/>
    <cellStyle name="Check Cell 6 5 2 3" xfId="7573" xr:uid="{00000000-0005-0000-0000-000041190000}"/>
    <cellStyle name="Check Cell 6 5 2 3 2" xfId="20337" xr:uid="{00000000-0005-0000-0000-000042190000}"/>
    <cellStyle name="Check Cell 6 5 2 4" xfId="9319" xr:uid="{00000000-0005-0000-0000-000043190000}"/>
    <cellStyle name="Check Cell 6 5 2 5" xfId="9812" xr:uid="{00000000-0005-0000-0000-000044190000}"/>
    <cellStyle name="Check Cell 6 5 2 6" xfId="9372" xr:uid="{00000000-0005-0000-0000-000045190000}"/>
    <cellStyle name="Check Cell 6 5 3" xfId="1026" xr:uid="{00000000-0005-0000-0000-000046190000}"/>
    <cellStyle name="Check Cell 6 5 3 2" xfId="15204" xr:uid="{00000000-0005-0000-0000-000047190000}"/>
    <cellStyle name="Check Cell 6 5 4" xfId="2183" xr:uid="{00000000-0005-0000-0000-000048190000}"/>
    <cellStyle name="Check Cell 6 5 4 2" xfId="11143" xr:uid="{00000000-0005-0000-0000-000049190000}"/>
    <cellStyle name="Check Cell 6 5 5" xfId="1559" xr:uid="{00000000-0005-0000-0000-00004A190000}"/>
    <cellStyle name="Check Cell 6 5 5 2" xfId="15466" xr:uid="{00000000-0005-0000-0000-00004B190000}"/>
    <cellStyle name="Check Cell 6 5 6" xfId="1941" xr:uid="{00000000-0005-0000-0000-00004C190000}"/>
    <cellStyle name="Check Cell 6 5 6 2" xfId="15196" xr:uid="{00000000-0005-0000-0000-00004D190000}"/>
    <cellStyle name="Check Cell 6 5 7" xfId="2101" xr:uid="{00000000-0005-0000-0000-00004E190000}"/>
    <cellStyle name="Check Cell 6 5 7 2" xfId="10287" xr:uid="{00000000-0005-0000-0000-00004F190000}"/>
    <cellStyle name="Check Cell 6 5 8" xfId="2856" xr:uid="{00000000-0005-0000-0000-000050190000}"/>
    <cellStyle name="Check Cell 6 5 8 2" xfId="10236" xr:uid="{00000000-0005-0000-0000-000051190000}"/>
    <cellStyle name="Check Cell 6 5 9" xfId="3203" xr:uid="{00000000-0005-0000-0000-000052190000}"/>
    <cellStyle name="Check Cell 6 5 9 2" xfId="16011" xr:uid="{00000000-0005-0000-0000-000053190000}"/>
    <cellStyle name="Check Cell 6 6" xfId="982" xr:uid="{00000000-0005-0000-0000-000054190000}"/>
    <cellStyle name="Check Cell 6 6 10" xfId="3335" xr:uid="{00000000-0005-0000-0000-000055190000}"/>
    <cellStyle name="Check Cell 6 6 10 2" xfId="16143" xr:uid="{00000000-0005-0000-0000-000056190000}"/>
    <cellStyle name="Check Cell 6 6 11" xfId="4405" xr:uid="{00000000-0005-0000-0000-000057190000}"/>
    <cellStyle name="Check Cell 6 6 11 2" xfId="17213" xr:uid="{00000000-0005-0000-0000-000058190000}"/>
    <cellStyle name="Check Cell 6 6 12" xfId="4830" xr:uid="{00000000-0005-0000-0000-000059190000}"/>
    <cellStyle name="Check Cell 6 6 12 2" xfId="17638" xr:uid="{00000000-0005-0000-0000-00005A190000}"/>
    <cellStyle name="Check Cell 6 6 13" xfId="7280" xr:uid="{00000000-0005-0000-0000-00005B190000}"/>
    <cellStyle name="Check Cell 6 6 13 2" xfId="20044" xr:uid="{00000000-0005-0000-0000-00005C190000}"/>
    <cellStyle name="Check Cell 6 6 14" xfId="7237" xr:uid="{00000000-0005-0000-0000-00005D190000}"/>
    <cellStyle name="Check Cell 6 6 14 2" xfId="20002" xr:uid="{00000000-0005-0000-0000-00005E190000}"/>
    <cellStyle name="Check Cell 6 6 15" xfId="14615" xr:uid="{00000000-0005-0000-0000-00005F190000}"/>
    <cellStyle name="Check Cell 6 6 16" xfId="14382" xr:uid="{00000000-0005-0000-0000-000060190000}"/>
    <cellStyle name="Check Cell 6 6 17" xfId="8454" xr:uid="{00000000-0005-0000-0000-000061190000}"/>
    <cellStyle name="Check Cell 6 6 2" xfId="1009" xr:uid="{00000000-0005-0000-0000-000062190000}"/>
    <cellStyle name="Check Cell 6 6 2 2" xfId="7438" xr:uid="{00000000-0005-0000-0000-000063190000}"/>
    <cellStyle name="Check Cell 6 6 2 2 2" xfId="20202" xr:uid="{00000000-0005-0000-0000-000064190000}"/>
    <cellStyle name="Check Cell 6 6 2 3" xfId="7581" xr:uid="{00000000-0005-0000-0000-000065190000}"/>
    <cellStyle name="Check Cell 6 6 2 3 2" xfId="20345" xr:uid="{00000000-0005-0000-0000-000066190000}"/>
    <cellStyle name="Check Cell 6 6 2 4" xfId="146" xr:uid="{00000000-0005-0000-0000-000067190000}"/>
    <cellStyle name="Check Cell 6 6 2 5" xfId="10083" xr:uid="{00000000-0005-0000-0000-000068190000}"/>
    <cellStyle name="Check Cell 6 6 2 6" xfId="10571" xr:uid="{00000000-0005-0000-0000-000069190000}"/>
    <cellStyle name="Check Cell 6 6 3" xfId="963" xr:uid="{00000000-0005-0000-0000-00006A190000}"/>
    <cellStyle name="Check Cell 6 6 3 2" xfId="15348" xr:uid="{00000000-0005-0000-0000-00006B190000}"/>
    <cellStyle name="Check Cell 6 6 4" xfId="2195" xr:uid="{00000000-0005-0000-0000-00006C190000}"/>
    <cellStyle name="Check Cell 6 6 4 2" xfId="8945" xr:uid="{00000000-0005-0000-0000-00006D190000}"/>
    <cellStyle name="Check Cell 6 6 5" xfId="1547" xr:uid="{00000000-0005-0000-0000-00006E190000}"/>
    <cellStyle name="Check Cell 6 6 5 2" xfId="15290" xr:uid="{00000000-0005-0000-0000-00006F190000}"/>
    <cellStyle name="Check Cell 6 6 6" xfId="1509" xr:uid="{00000000-0005-0000-0000-000070190000}"/>
    <cellStyle name="Check Cell 6 6 6 2" xfId="9129" xr:uid="{00000000-0005-0000-0000-000071190000}"/>
    <cellStyle name="Check Cell 6 6 7" xfId="2492" xr:uid="{00000000-0005-0000-0000-000072190000}"/>
    <cellStyle name="Check Cell 6 6 7 2" xfId="11177" xr:uid="{00000000-0005-0000-0000-000073190000}"/>
    <cellStyle name="Check Cell 6 6 8" xfId="2639" xr:uid="{00000000-0005-0000-0000-000074190000}"/>
    <cellStyle name="Check Cell 6 6 8 2" xfId="10980" xr:uid="{00000000-0005-0000-0000-000075190000}"/>
    <cellStyle name="Check Cell 6 6 9" xfId="2996" xr:uid="{00000000-0005-0000-0000-000076190000}"/>
    <cellStyle name="Check Cell 6 6 9 2" xfId="11960" xr:uid="{00000000-0005-0000-0000-000077190000}"/>
    <cellStyle name="Check Cell 6 7" xfId="1014" xr:uid="{00000000-0005-0000-0000-000078190000}"/>
    <cellStyle name="Check Cell 6 7 10" xfId="3898" xr:uid="{00000000-0005-0000-0000-000079190000}"/>
    <cellStyle name="Check Cell 6 7 10 2" xfId="16706" xr:uid="{00000000-0005-0000-0000-00007A190000}"/>
    <cellStyle name="Check Cell 6 7 11" xfId="4430" xr:uid="{00000000-0005-0000-0000-00007B190000}"/>
    <cellStyle name="Check Cell 6 7 11 2" xfId="17238" xr:uid="{00000000-0005-0000-0000-00007C190000}"/>
    <cellStyle name="Check Cell 6 7 12" xfId="4855" xr:uid="{00000000-0005-0000-0000-00007D190000}"/>
    <cellStyle name="Check Cell 6 7 12 2" xfId="17663" xr:uid="{00000000-0005-0000-0000-00007E190000}"/>
    <cellStyle name="Check Cell 6 7 13" xfId="7302" xr:uid="{00000000-0005-0000-0000-00007F190000}"/>
    <cellStyle name="Check Cell 6 7 13 2" xfId="20066" xr:uid="{00000000-0005-0000-0000-000080190000}"/>
    <cellStyle name="Check Cell 6 7 14" xfId="7197" xr:uid="{00000000-0005-0000-0000-000081190000}"/>
    <cellStyle name="Check Cell 6 7 14 2" xfId="19962" xr:uid="{00000000-0005-0000-0000-000082190000}"/>
    <cellStyle name="Check Cell 6 7 15" xfId="13997" xr:uid="{00000000-0005-0000-0000-000083190000}"/>
    <cellStyle name="Check Cell 6 7 16" xfId="10435" xr:uid="{00000000-0005-0000-0000-000084190000}"/>
    <cellStyle name="Check Cell 6 7 17" xfId="8457" xr:uid="{00000000-0005-0000-0000-000085190000}"/>
    <cellStyle name="Check Cell 6 7 2" xfId="836" xr:uid="{00000000-0005-0000-0000-000086190000}"/>
    <cellStyle name="Check Cell 6 7 2 2" xfId="7455" xr:uid="{00000000-0005-0000-0000-000087190000}"/>
    <cellStyle name="Check Cell 6 7 2 2 2" xfId="20219" xr:uid="{00000000-0005-0000-0000-000088190000}"/>
    <cellStyle name="Check Cell 6 7 2 3" xfId="7598" xr:uid="{00000000-0005-0000-0000-000089190000}"/>
    <cellStyle name="Check Cell 6 7 2 3 2" xfId="20362" xr:uid="{00000000-0005-0000-0000-00008A190000}"/>
    <cellStyle name="Check Cell 6 7 2 4" xfId="9995" xr:uid="{00000000-0005-0000-0000-00008B190000}"/>
    <cellStyle name="Check Cell 6 7 2 5" xfId="10783" xr:uid="{00000000-0005-0000-0000-00008C190000}"/>
    <cellStyle name="Check Cell 6 7 2 6" xfId="9780" xr:uid="{00000000-0005-0000-0000-00008D190000}"/>
    <cellStyle name="Check Cell 6 7 3" xfId="1220" xr:uid="{00000000-0005-0000-0000-00008E190000}"/>
    <cellStyle name="Check Cell 6 7 3 2" xfId="8790" xr:uid="{00000000-0005-0000-0000-00008F190000}"/>
    <cellStyle name="Check Cell 6 7 4" xfId="2226" xr:uid="{00000000-0005-0000-0000-000090190000}"/>
    <cellStyle name="Check Cell 6 7 4 2" xfId="10011" xr:uid="{00000000-0005-0000-0000-000091190000}"/>
    <cellStyle name="Check Cell 6 7 5" xfId="1518" xr:uid="{00000000-0005-0000-0000-000092190000}"/>
    <cellStyle name="Check Cell 6 7 5 2" xfId="11051" xr:uid="{00000000-0005-0000-0000-000093190000}"/>
    <cellStyle name="Check Cell 6 7 6" xfId="2275" xr:uid="{00000000-0005-0000-0000-000094190000}"/>
    <cellStyle name="Check Cell 6 7 6 2" xfId="10238" xr:uid="{00000000-0005-0000-0000-000095190000}"/>
    <cellStyle name="Check Cell 6 7 7" xfId="2933" xr:uid="{00000000-0005-0000-0000-000096190000}"/>
    <cellStyle name="Check Cell 6 7 7 2" xfId="12723" xr:uid="{00000000-0005-0000-0000-000097190000}"/>
    <cellStyle name="Check Cell 6 7 8" xfId="3275" xr:uid="{00000000-0005-0000-0000-000098190000}"/>
    <cellStyle name="Check Cell 6 7 8 2" xfId="16083" xr:uid="{00000000-0005-0000-0000-000099190000}"/>
    <cellStyle name="Check Cell 6 7 9" xfId="3601" xr:uid="{00000000-0005-0000-0000-00009A190000}"/>
    <cellStyle name="Check Cell 6 7 9 2" xfId="16409" xr:uid="{00000000-0005-0000-0000-00009B190000}"/>
    <cellStyle name="Check Cell 6 8" xfId="996" xr:uid="{00000000-0005-0000-0000-00009C190000}"/>
    <cellStyle name="Check Cell 6 8 10" xfId="3416" xr:uid="{00000000-0005-0000-0000-00009D190000}"/>
    <cellStyle name="Check Cell 6 8 10 2" xfId="16224" xr:uid="{00000000-0005-0000-0000-00009E190000}"/>
    <cellStyle name="Check Cell 6 8 11" xfId="4416" xr:uid="{00000000-0005-0000-0000-00009F190000}"/>
    <cellStyle name="Check Cell 6 8 11 2" xfId="17224" xr:uid="{00000000-0005-0000-0000-0000A0190000}"/>
    <cellStyle name="Check Cell 6 8 12" xfId="4841" xr:uid="{00000000-0005-0000-0000-0000A1190000}"/>
    <cellStyle name="Check Cell 6 8 12 2" xfId="17649" xr:uid="{00000000-0005-0000-0000-0000A2190000}"/>
    <cellStyle name="Check Cell 6 8 13" xfId="7291" xr:uid="{00000000-0005-0000-0000-0000A3190000}"/>
    <cellStyle name="Check Cell 6 8 13 2" xfId="20055" xr:uid="{00000000-0005-0000-0000-0000A4190000}"/>
    <cellStyle name="Check Cell 6 8 14" xfId="7321" xr:uid="{00000000-0005-0000-0000-0000A5190000}"/>
    <cellStyle name="Check Cell 6 8 14 2" xfId="20085" xr:uid="{00000000-0005-0000-0000-0000A6190000}"/>
    <cellStyle name="Check Cell 6 8 15" xfId="10116" xr:uid="{00000000-0005-0000-0000-0000A7190000}"/>
    <cellStyle name="Check Cell 6 8 16" xfId="14678" xr:uid="{00000000-0005-0000-0000-0000A8190000}"/>
    <cellStyle name="Check Cell 6 8 17" xfId="10748" xr:uid="{00000000-0005-0000-0000-0000A9190000}"/>
    <cellStyle name="Check Cell 6 8 2" xfId="1174" xr:uid="{00000000-0005-0000-0000-0000AA190000}"/>
    <cellStyle name="Check Cell 6 8 2 2" xfId="7444" xr:uid="{00000000-0005-0000-0000-0000AB190000}"/>
    <cellStyle name="Check Cell 6 8 2 2 2" xfId="20208" xr:uid="{00000000-0005-0000-0000-0000AC190000}"/>
    <cellStyle name="Check Cell 6 8 2 3" xfId="7587" xr:uid="{00000000-0005-0000-0000-0000AD190000}"/>
    <cellStyle name="Check Cell 6 8 2 3 2" xfId="20351" xr:uid="{00000000-0005-0000-0000-0000AE190000}"/>
    <cellStyle name="Check Cell 6 8 2 4" xfId="9778" xr:uid="{00000000-0005-0000-0000-0000AF190000}"/>
    <cellStyle name="Check Cell 6 8 2 5" xfId="11715" xr:uid="{00000000-0005-0000-0000-0000B0190000}"/>
    <cellStyle name="Check Cell 6 8 2 6" xfId="10087" xr:uid="{00000000-0005-0000-0000-0000B1190000}"/>
    <cellStyle name="Check Cell 6 8 3" xfId="1191" xr:uid="{00000000-0005-0000-0000-0000B2190000}"/>
    <cellStyle name="Check Cell 6 8 3 2" xfId="15468" xr:uid="{00000000-0005-0000-0000-0000B3190000}"/>
    <cellStyle name="Check Cell 6 8 4" xfId="2209" xr:uid="{00000000-0005-0000-0000-0000B4190000}"/>
    <cellStyle name="Check Cell 6 8 4 2" xfId="9683" xr:uid="{00000000-0005-0000-0000-0000B5190000}"/>
    <cellStyle name="Check Cell 6 8 5" xfId="1534" xr:uid="{00000000-0005-0000-0000-0000B6190000}"/>
    <cellStyle name="Check Cell 6 8 5 2" xfId="13313" xr:uid="{00000000-0005-0000-0000-0000B7190000}"/>
    <cellStyle name="Check Cell 6 8 6" xfId="1951" xr:uid="{00000000-0005-0000-0000-0000B8190000}"/>
    <cellStyle name="Check Cell 6 8 6 2" xfId="11020" xr:uid="{00000000-0005-0000-0000-0000B9190000}"/>
    <cellStyle name="Check Cell 6 8 7" xfId="2250" xr:uid="{00000000-0005-0000-0000-0000BA190000}"/>
    <cellStyle name="Check Cell 6 8 7 2" xfId="10697" xr:uid="{00000000-0005-0000-0000-0000BB190000}"/>
    <cellStyle name="Check Cell 6 8 8" xfId="2726" xr:uid="{00000000-0005-0000-0000-0000BC190000}"/>
    <cellStyle name="Check Cell 6 8 8 2" xfId="9121" xr:uid="{00000000-0005-0000-0000-0000BD190000}"/>
    <cellStyle name="Check Cell 6 8 9" xfId="3078" xr:uid="{00000000-0005-0000-0000-0000BE190000}"/>
    <cellStyle name="Check Cell 6 8 9 2" xfId="8115" xr:uid="{00000000-0005-0000-0000-0000BF190000}"/>
    <cellStyle name="Check Cell 6 9" xfId="1002" xr:uid="{00000000-0005-0000-0000-0000C0190000}"/>
    <cellStyle name="Check Cell 6 9 10" xfId="2934" xr:uid="{00000000-0005-0000-0000-0000C1190000}"/>
    <cellStyle name="Check Cell 6 9 10 2" xfId="12171" xr:uid="{00000000-0005-0000-0000-0000C2190000}"/>
    <cellStyle name="Check Cell 6 9 11" xfId="4421" xr:uid="{00000000-0005-0000-0000-0000C3190000}"/>
    <cellStyle name="Check Cell 6 9 11 2" xfId="17229" xr:uid="{00000000-0005-0000-0000-0000C4190000}"/>
    <cellStyle name="Check Cell 6 9 12" xfId="4846" xr:uid="{00000000-0005-0000-0000-0000C5190000}"/>
    <cellStyle name="Check Cell 6 9 12 2" xfId="17654" xr:uid="{00000000-0005-0000-0000-0000C6190000}"/>
    <cellStyle name="Check Cell 6 9 13" xfId="7293" xr:uid="{00000000-0005-0000-0000-0000C7190000}"/>
    <cellStyle name="Check Cell 6 9 13 2" xfId="20057" xr:uid="{00000000-0005-0000-0000-0000C8190000}"/>
    <cellStyle name="Check Cell 6 9 14" xfId="7206" xr:uid="{00000000-0005-0000-0000-0000C9190000}"/>
    <cellStyle name="Check Cell 6 9 14 2" xfId="19971" xr:uid="{00000000-0005-0000-0000-0000CA190000}"/>
    <cellStyle name="Check Cell 6 9 15" xfId="15699" xr:uid="{00000000-0005-0000-0000-0000CB190000}"/>
    <cellStyle name="Check Cell 6 9 16" xfId="15865" xr:uid="{00000000-0005-0000-0000-0000CC190000}"/>
    <cellStyle name="Check Cell 6 9 17" xfId="9185" xr:uid="{00000000-0005-0000-0000-0000CD190000}"/>
    <cellStyle name="Check Cell 6 9 2" xfId="1251" xr:uid="{00000000-0005-0000-0000-0000CE190000}"/>
    <cellStyle name="Check Cell 6 9 2 2" xfId="7446" xr:uid="{00000000-0005-0000-0000-0000CF190000}"/>
    <cellStyle name="Check Cell 6 9 2 2 2" xfId="20210" xr:uid="{00000000-0005-0000-0000-0000D0190000}"/>
    <cellStyle name="Check Cell 6 9 2 3" xfId="7589" xr:uid="{00000000-0005-0000-0000-0000D1190000}"/>
    <cellStyle name="Check Cell 6 9 2 3 2" xfId="20353" xr:uid="{00000000-0005-0000-0000-0000D2190000}"/>
    <cellStyle name="Check Cell 6 9 2 4" xfId="10351" xr:uid="{00000000-0005-0000-0000-0000D3190000}"/>
    <cellStyle name="Check Cell 6 9 2 5" xfId="9786" xr:uid="{00000000-0005-0000-0000-0000D4190000}"/>
    <cellStyle name="Check Cell 6 9 2 6" xfId="10876" xr:uid="{00000000-0005-0000-0000-0000D5190000}"/>
    <cellStyle name="Check Cell 6 9 3" xfId="1111" xr:uid="{00000000-0005-0000-0000-0000D6190000}"/>
    <cellStyle name="Check Cell 6 9 3 2" xfId="10997" xr:uid="{00000000-0005-0000-0000-0000D7190000}"/>
    <cellStyle name="Check Cell 6 9 4" xfId="2215" xr:uid="{00000000-0005-0000-0000-0000D8190000}"/>
    <cellStyle name="Check Cell 6 9 4 2" xfId="9692" xr:uid="{00000000-0005-0000-0000-0000D9190000}"/>
    <cellStyle name="Check Cell 6 9 5" xfId="1528" xr:uid="{00000000-0005-0000-0000-0000DA190000}"/>
    <cellStyle name="Check Cell 6 9 5 2" xfId="15379" xr:uid="{00000000-0005-0000-0000-0000DB190000}"/>
    <cellStyle name="Check Cell 6 9 6" xfId="1957" xr:uid="{00000000-0005-0000-0000-0000DC190000}"/>
    <cellStyle name="Check Cell 6 9 6 2" xfId="15312" xr:uid="{00000000-0005-0000-0000-0000DD190000}"/>
    <cellStyle name="Check Cell 6 9 7" xfId="1895" xr:uid="{00000000-0005-0000-0000-0000DE190000}"/>
    <cellStyle name="Check Cell 6 9 7 2" xfId="11159" xr:uid="{00000000-0005-0000-0000-0000DF190000}"/>
    <cellStyle name="Check Cell 6 9 8" xfId="1643" xr:uid="{00000000-0005-0000-0000-0000E0190000}"/>
    <cellStyle name="Check Cell 6 9 8 2" xfId="11113" xr:uid="{00000000-0005-0000-0000-0000E1190000}"/>
    <cellStyle name="Check Cell 6 9 9" xfId="2163" xr:uid="{00000000-0005-0000-0000-0000E2190000}"/>
    <cellStyle name="Check Cell 6 9 9 2" xfId="10286" xr:uid="{00000000-0005-0000-0000-0000E3190000}"/>
    <cellStyle name="Check Cell 7" xfId="519" xr:uid="{00000000-0005-0000-0000-0000E4190000}"/>
    <cellStyle name="Check Cell 7 10" xfId="825" xr:uid="{00000000-0005-0000-0000-0000E5190000}"/>
    <cellStyle name="Check Cell 7 10 10" xfId="4740" xr:uid="{00000000-0005-0000-0000-0000E6190000}"/>
    <cellStyle name="Check Cell 7 10 10 2" xfId="17548" xr:uid="{00000000-0005-0000-0000-0000E7190000}"/>
    <cellStyle name="Check Cell 7 10 11" xfId="7424" xr:uid="{00000000-0005-0000-0000-0000E8190000}"/>
    <cellStyle name="Check Cell 7 10 11 2" xfId="20188" xr:uid="{00000000-0005-0000-0000-0000E9190000}"/>
    <cellStyle name="Check Cell 7 10 12" xfId="7567" xr:uid="{00000000-0005-0000-0000-0000EA190000}"/>
    <cellStyle name="Check Cell 7 10 12 2" xfId="20331" xr:uid="{00000000-0005-0000-0000-0000EB190000}"/>
    <cellStyle name="Check Cell 7 10 13" xfId="11432" xr:uid="{00000000-0005-0000-0000-0000EC190000}"/>
    <cellStyle name="Check Cell 7 10 14" xfId="8982" xr:uid="{00000000-0005-0000-0000-0000ED190000}"/>
    <cellStyle name="Check Cell 7 10 15" xfId="9911" xr:uid="{00000000-0005-0000-0000-0000EE190000}"/>
    <cellStyle name="Check Cell 7 10 2" xfId="2049" xr:uid="{00000000-0005-0000-0000-0000EF190000}"/>
    <cellStyle name="Check Cell 7 10 2 2" xfId="10471" xr:uid="{00000000-0005-0000-0000-0000F0190000}"/>
    <cellStyle name="Check Cell 7 10 3" xfId="1685" xr:uid="{00000000-0005-0000-0000-0000F1190000}"/>
    <cellStyle name="Check Cell 7 10 3 2" xfId="13462" xr:uid="{00000000-0005-0000-0000-0000F2190000}"/>
    <cellStyle name="Check Cell 7 10 4" xfId="2350" xr:uid="{00000000-0005-0000-0000-0000F3190000}"/>
    <cellStyle name="Check Cell 7 10 4 2" xfId="8443" xr:uid="{00000000-0005-0000-0000-0000F4190000}"/>
    <cellStyle name="Check Cell 7 10 5" xfId="1440" xr:uid="{00000000-0005-0000-0000-0000F5190000}"/>
    <cellStyle name="Check Cell 7 10 5 2" xfId="9563" xr:uid="{00000000-0005-0000-0000-0000F6190000}"/>
    <cellStyle name="Check Cell 7 10 6" xfId="1715" xr:uid="{00000000-0005-0000-0000-0000F7190000}"/>
    <cellStyle name="Check Cell 7 10 6 2" xfId="15238" xr:uid="{00000000-0005-0000-0000-0000F8190000}"/>
    <cellStyle name="Check Cell 7 10 7" xfId="1853" xr:uid="{00000000-0005-0000-0000-0000F9190000}"/>
    <cellStyle name="Check Cell 7 10 7 2" xfId="9612" xr:uid="{00000000-0005-0000-0000-0000FA190000}"/>
    <cellStyle name="Check Cell 7 10 8" xfId="1563" xr:uid="{00000000-0005-0000-0000-0000FB190000}"/>
    <cellStyle name="Check Cell 7 10 8 2" xfId="15265" xr:uid="{00000000-0005-0000-0000-0000FC190000}"/>
    <cellStyle name="Check Cell 7 10 9" xfId="4139" xr:uid="{00000000-0005-0000-0000-0000FD190000}"/>
    <cellStyle name="Check Cell 7 10 9 2" xfId="16947" xr:uid="{00000000-0005-0000-0000-0000FE190000}"/>
    <cellStyle name="Check Cell 7 11" xfId="1178" xr:uid="{00000000-0005-0000-0000-0000FF190000}"/>
    <cellStyle name="Check Cell 7 11 2" xfId="15214" xr:uid="{00000000-0005-0000-0000-0000001A0000}"/>
    <cellStyle name="Check Cell 7 12" xfId="884" xr:uid="{00000000-0005-0000-0000-0000011A0000}"/>
    <cellStyle name="Check Cell 7 12 2" xfId="11121" xr:uid="{00000000-0005-0000-0000-0000021A0000}"/>
    <cellStyle name="Check Cell 7 13" xfId="1157" xr:uid="{00000000-0005-0000-0000-0000031A0000}"/>
    <cellStyle name="Check Cell 7 13 10" xfId="4938" xr:uid="{00000000-0005-0000-0000-0000041A0000}"/>
    <cellStyle name="Check Cell 7 13 10 2" xfId="17746" xr:uid="{00000000-0005-0000-0000-0000051A0000}"/>
    <cellStyle name="Check Cell 7 13 11" xfId="8999" xr:uid="{00000000-0005-0000-0000-0000061A0000}"/>
    <cellStyle name="Check Cell 7 13 2" xfId="2357" xr:uid="{00000000-0005-0000-0000-0000071A0000}"/>
    <cellStyle name="Check Cell 7 13 2 2" xfId="10048" xr:uid="{00000000-0005-0000-0000-0000081A0000}"/>
    <cellStyle name="Check Cell 7 13 3" xfId="2727" xr:uid="{00000000-0005-0000-0000-0000091A0000}"/>
    <cellStyle name="Check Cell 7 13 3 2" xfId="11223" xr:uid="{00000000-0005-0000-0000-00000A1A0000}"/>
    <cellStyle name="Check Cell 7 13 4" xfId="3079" xr:uid="{00000000-0005-0000-0000-00000B1A0000}"/>
    <cellStyle name="Check Cell 7 13 4 2" xfId="100" xr:uid="{00000000-0005-0000-0000-00000C1A0000}"/>
    <cellStyle name="Check Cell 7 13 5" xfId="3417" xr:uid="{00000000-0005-0000-0000-00000D1A0000}"/>
    <cellStyle name="Check Cell 7 13 5 2" xfId="16225" xr:uid="{00000000-0005-0000-0000-00000E1A0000}"/>
    <cellStyle name="Check Cell 7 13 6" xfId="3726" xr:uid="{00000000-0005-0000-0000-00000F1A0000}"/>
    <cellStyle name="Check Cell 7 13 6 2" xfId="16534" xr:uid="{00000000-0005-0000-0000-0000101A0000}"/>
    <cellStyle name="Check Cell 7 13 7" xfId="4021" xr:uid="{00000000-0005-0000-0000-0000111A0000}"/>
    <cellStyle name="Check Cell 7 13 7 2" xfId="16829" xr:uid="{00000000-0005-0000-0000-0000121A0000}"/>
    <cellStyle name="Check Cell 7 13 8" xfId="4276" xr:uid="{00000000-0005-0000-0000-0000131A0000}"/>
    <cellStyle name="Check Cell 7 13 8 2" xfId="17084" xr:uid="{00000000-0005-0000-0000-0000141A0000}"/>
    <cellStyle name="Check Cell 7 13 9" xfId="4513" xr:uid="{00000000-0005-0000-0000-0000151A0000}"/>
    <cellStyle name="Check Cell 7 13 9 2" xfId="17321" xr:uid="{00000000-0005-0000-0000-0000161A0000}"/>
    <cellStyle name="Check Cell 7 14" xfId="979" xr:uid="{00000000-0005-0000-0000-0000171A0000}"/>
    <cellStyle name="Check Cell 7 14 10" xfId="4827" xr:uid="{00000000-0005-0000-0000-0000181A0000}"/>
    <cellStyle name="Check Cell 7 14 10 2" xfId="17635" xr:uid="{00000000-0005-0000-0000-0000191A0000}"/>
    <cellStyle name="Check Cell 7 14 11" xfId="15279" xr:uid="{00000000-0005-0000-0000-00001A1A0000}"/>
    <cellStyle name="Check Cell 7 14 2" xfId="2192" xr:uid="{00000000-0005-0000-0000-00001B1A0000}"/>
    <cellStyle name="Check Cell 7 14 2 2" xfId="9090" xr:uid="{00000000-0005-0000-0000-00001C1A0000}"/>
    <cellStyle name="Check Cell 7 14 3" xfId="1550" xr:uid="{00000000-0005-0000-0000-00001D1A0000}"/>
    <cellStyle name="Check Cell 7 14 3 2" xfId="10003" xr:uid="{00000000-0005-0000-0000-00001E1A0000}"/>
    <cellStyle name="Check Cell 7 14 4" xfId="2061" xr:uid="{00000000-0005-0000-0000-00001F1A0000}"/>
    <cellStyle name="Check Cell 7 14 4 2" xfId="8827" xr:uid="{00000000-0005-0000-0000-0000201A0000}"/>
    <cellStyle name="Check Cell 7 14 5" xfId="2953" xr:uid="{00000000-0005-0000-0000-0000211A0000}"/>
    <cellStyle name="Check Cell 7 14 5 2" xfId="13259" xr:uid="{00000000-0005-0000-0000-0000221A0000}"/>
    <cellStyle name="Check Cell 7 14 6" xfId="3294" xr:uid="{00000000-0005-0000-0000-0000231A0000}"/>
    <cellStyle name="Check Cell 7 14 6 2" xfId="16102" xr:uid="{00000000-0005-0000-0000-0000241A0000}"/>
    <cellStyle name="Check Cell 7 14 7" xfId="3613" xr:uid="{00000000-0005-0000-0000-0000251A0000}"/>
    <cellStyle name="Check Cell 7 14 7 2" xfId="16421" xr:uid="{00000000-0005-0000-0000-0000261A0000}"/>
    <cellStyle name="Check Cell 7 14 8" xfId="3913" xr:uid="{00000000-0005-0000-0000-0000271A0000}"/>
    <cellStyle name="Check Cell 7 14 8 2" xfId="16721" xr:uid="{00000000-0005-0000-0000-0000281A0000}"/>
    <cellStyle name="Check Cell 7 14 9" xfId="4402" xr:uid="{00000000-0005-0000-0000-0000291A0000}"/>
    <cellStyle name="Check Cell 7 14 9 2" xfId="17210" xr:uid="{00000000-0005-0000-0000-00002A1A0000}"/>
    <cellStyle name="Check Cell 7 15" xfId="865" xr:uid="{00000000-0005-0000-0000-00002B1A0000}"/>
    <cellStyle name="Check Cell 7 15 10" xfId="4762" xr:uid="{00000000-0005-0000-0000-00002C1A0000}"/>
    <cellStyle name="Check Cell 7 15 10 2" xfId="17570" xr:uid="{00000000-0005-0000-0000-00002D1A0000}"/>
    <cellStyle name="Check Cell 7 15 11" xfId="10464" xr:uid="{00000000-0005-0000-0000-00002E1A0000}"/>
    <cellStyle name="Check Cell 7 15 2" xfId="2086" xr:uid="{00000000-0005-0000-0000-00002F1A0000}"/>
    <cellStyle name="Check Cell 7 15 2 2" xfId="13482" xr:uid="{00000000-0005-0000-0000-0000301A0000}"/>
    <cellStyle name="Check Cell 7 15 3" xfId="1647" xr:uid="{00000000-0005-0000-0000-0000311A0000}"/>
    <cellStyle name="Check Cell 7 15 3 2" xfId="10861" xr:uid="{00000000-0005-0000-0000-0000321A0000}"/>
    <cellStyle name="Check Cell 7 15 4" xfId="2204" xr:uid="{00000000-0005-0000-0000-0000331A0000}"/>
    <cellStyle name="Check Cell 7 15 4 2" xfId="9274" xr:uid="{00000000-0005-0000-0000-0000341A0000}"/>
    <cellStyle name="Check Cell 7 15 5" xfId="2830" xr:uid="{00000000-0005-0000-0000-0000351A0000}"/>
    <cellStyle name="Check Cell 7 15 5 2" xfId="9859" xr:uid="{00000000-0005-0000-0000-0000361A0000}"/>
    <cellStyle name="Check Cell 7 15 6" xfId="3178" xr:uid="{00000000-0005-0000-0000-0000371A0000}"/>
    <cellStyle name="Check Cell 7 15 6 2" xfId="15986" xr:uid="{00000000-0005-0000-0000-0000381A0000}"/>
    <cellStyle name="Check Cell 7 15 7" xfId="3511" xr:uid="{00000000-0005-0000-0000-0000391A0000}"/>
    <cellStyle name="Check Cell 7 15 7 2" xfId="16319" xr:uid="{00000000-0005-0000-0000-00003A1A0000}"/>
    <cellStyle name="Check Cell 7 15 8" xfId="3816" xr:uid="{00000000-0005-0000-0000-00003B1A0000}"/>
    <cellStyle name="Check Cell 7 15 8 2" xfId="16624" xr:uid="{00000000-0005-0000-0000-00003C1A0000}"/>
    <cellStyle name="Check Cell 7 15 9" xfId="4153" xr:uid="{00000000-0005-0000-0000-00003D1A0000}"/>
    <cellStyle name="Check Cell 7 15 9 2" xfId="16961" xr:uid="{00000000-0005-0000-0000-00003E1A0000}"/>
    <cellStyle name="Check Cell 7 16" xfId="1767" xr:uid="{00000000-0005-0000-0000-00003F1A0000}"/>
    <cellStyle name="Check Cell 7 16 2" xfId="13309" xr:uid="{00000000-0005-0000-0000-0000401A0000}"/>
    <cellStyle name="Check Cell 7 17" xfId="1817" xr:uid="{00000000-0005-0000-0000-0000411A0000}"/>
    <cellStyle name="Check Cell 7 17 2" xfId="9077" xr:uid="{00000000-0005-0000-0000-0000421A0000}"/>
    <cellStyle name="Check Cell 7 18" xfId="2466" xr:uid="{00000000-0005-0000-0000-0000431A0000}"/>
    <cellStyle name="Check Cell 7 18 2" xfId="10282" xr:uid="{00000000-0005-0000-0000-0000441A0000}"/>
    <cellStyle name="Check Cell 7 19" xfId="1807" xr:uid="{00000000-0005-0000-0000-0000451A0000}"/>
    <cellStyle name="Check Cell 7 19 2" xfId="10589" xr:uid="{00000000-0005-0000-0000-0000461A0000}"/>
    <cellStyle name="Check Cell 7 2" xfId="949" xr:uid="{00000000-0005-0000-0000-0000471A0000}"/>
    <cellStyle name="Check Cell 7 2 10" xfId="3470" xr:uid="{00000000-0005-0000-0000-0000481A0000}"/>
    <cellStyle name="Check Cell 7 2 10 2" xfId="16278" xr:uid="{00000000-0005-0000-0000-0000491A0000}"/>
    <cellStyle name="Check Cell 7 2 11" xfId="3871" xr:uid="{00000000-0005-0000-0000-00004A1A0000}"/>
    <cellStyle name="Check Cell 7 2 11 2" xfId="16679" xr:uid="{00000000-0005-0000-0000-00004B1A0000}"/>
    <cellStyle name="Check Cell 7 2 12" xfId="4807" xr:uid="{00000000-0005-0000-0000-00004C1A0000}"/>
    <cellStyle name="Check Cell 7 2 12 2" xfId="17615" xr:uid="{00000000-0005-0000-0000-00004D1A0000}"/>
    <cellStyle name="Check Cell 7 2 13" xfId="7344" xr:uid="{00000000-0005-0000-0000-00004E1A0000}"/>
    <cellStyle name="Check Cell 7 2 13 2" xfId="20108" xr:uid="{00000000-0005-0000-0000-00004F1A0000}"/>
    <cellStyle name="Check Cell 7 2 14" xfId="7282" xr:uid="{00000000-0005-0000-0000-0000501A0000}"/>
    <cellStyle name="Check Cell 7 2 14 2" xfId="20046" xr:uid="{00000000-0005-0000-0000-0000511A0000}"/>
    <cellStyle name="Check Cell 7 2 15" xfId="14515" xr:uid="{00000000-0005-0000-0000-0000521A0000}"/>
    <cellStyle name="Check Cell 7 2 16" xfId="8951" xr:uid="{00000000-0005-0000-0000-0000531A0000}"/>
    <cellStyle name="Check Cell 7 2 17" xfId="9615" xr:uid="{00000000-0005-0000-0000-0000541A0000}"/>
    <cellStyle name="Check Cell 7 2 2" xfId="856" xr:uid="{00000000-0005-0000-0000-0000551A0000}"/>
    <cellStyle name="Check Cell 7 2 2 2" xfId="7479" xr:uid="{00000000-0005-0000-0000-0000561A0000}"/>
    <cellStyle name="Check Cell 7 2 2 2 2" xfId="20243" xr:uid="{00000000-0005-0000-0000-0000571A0000}"/>
    <cellStyle name="Check Cell 7 2 2 3" xfId="7622" xr:uid="{00000000-0005-0000-0000-0000581A0000}"/>
    <cellStyle name="Check Cell 7 2 2 3 2" xfId="20386" xr:uid="{00000000-0005-0000-0000-0000591A0000}"/>
    <cellStyle name="Check Cell 7 2 2 4" xfId="10489" xr:uid="{00000000-0005-0000-0000-00005A1A0000}"/>
    <cellStyle name="Check Cell 7 2 2 5" xfId="11017" xr:uid="{00000000-0005-0000-0000-00005B1A0000}"/>
    <cellStyle name="Check Cell 7 2 2 6" xfId="8468" xr:uid="{00000000-0005-0000-0000-00005C1A0000}"/>
    <cellStyle name="Check Cell 7 2 3" xfId="1092" xr:uid="{00000000-0005-0000-0000-00005D1A0000}"/>
    <cellStyle name="Check Cell 7 2 3 2" xfId="9395" xr:uid="{00000000-0005-0000-0000-00005E1A0000}"/>
    <cellStyle name="Check Cell 7 2 4" xfId="2166" xr:uid="{00000000-0005-0000-0000-00005F1A0000}"/>
    <cellStyle name="Check Cell 7 2 4 2" xfId="9691" xr:uid="{00000000-0005-0000-0000-0000601A0000}"/>
    <cellStyle name="Check Cell 7 2 5" xfId="1576" xr:uid="{00000000-0005-0000-0000-0000611A0000}"/>
    <cellStyle name="Check Cell 7 2 5 2" xfId="15369" xr:uid="{00000000-0005-0000-0000-0000621A0000}"/>
    <cellStyle name="Check Cell 7 2 6" xfId="1508" xr:uid="{00000000-0005-0000-0000-0000631A0000}"/>
    <cellStyle name="Check Cell 7 2 6 2" xfId="10305" xr:uid="{00000000-0005-0000-0000-0000641A0000}"/>
    <cellStyle name="Check Cell 7 2 7" xfId="2144" xr:uid="{00000000-0005-0000-0000-0000651A0000}"/>
    <cellStyle name="Check Cell 7 2 7 2" xfId="9636" xr:uid="{00000000-0005-0000-0000-0000661A0000}"/>
    <cellStyle name="Check Cell 7 2 8" xfId="2784" xr:uid="{00000000-0005-0000-0000-0000671A0000}"/>
    <cellStyle name="Check Cell 7 2 8 2" xfId="9239" xr:uid="{00000000-0005-0000-0000-0000681A0000}"/>
    <cellStyle name="Check Cell 7 2 9" xfId="3135" xr:uid="{00000000-0005-0000-0000-0000691A0000}"/>
    <cellStyle name="Check Cell 7 2 9 2" xfId="8599" xr:uid="{00000000-0005-0000-0000-00006A1A0000}"/>
    <cellStyle name="Check Cell 7 20" xfId="1489" xr:uid="{00000000-0005-0000-0000-00006B1A0000}"/>
    <cellStyle name="Check Cell 7 20 2" xfId="8522" xr:uid="{00000000-0005-0000-0000-00006C1A0000}"/>
    <cellStyle name="Check Cell 7 21" xfId="1434" xr:uid="{00000000-0005-0000-0000-00006D1A0000}"/>
    <cellStyle name="Check Cell 7 21 2" xfId="9474" xr:uid="{00000000-0005-0000-0000-00006E1A0000}"/>
    <cellStyle name="Check Cell 7 22" xfId="2016" xr:uid="{00000000-0005-0000-0000-00006F1A0000}"/>
    <cellStyle name="Check Cell 7 22 2" xfId="10704" xr:uid="{00000000-0005-0000-0000-0000701A0000}"/>
    <cellStyle name="Check Cell 7 23" xfId="2084" xr:uid="{00000000-0005-0000-0000-0000711A0000}"/>
    <cellStyle name="Check Cell 7 23 2" xfId="181" xr:uid="{00000000-0005-0000-0000-0000721A0000}"/>
    <cellStyle name="Check Cell 7 24" xfId="4680" xr:uid="{00000000-0005-0000-0000-0000731A0000}"/>
    <cellStyle name="Check Cell 7 24 2" xfId="17488" xr:uid="{00000000-0005-0000-0000-0000741A0000}"/>
    <cellStyle name="Check Cell 7 25" xfId="7261" xr:uid="{00000000-0005-0000-0000-0000751A0000}"/>
    <cellStyle name="Check Cell 7 25 2" xfId="20025" xr:uid="{00000000-0005-0000-0000-0000761A0000}"/>
    <cellStyle name="Check Cell 7 26" xfId="7329" xr:uid="{00000000-0005-0000-0000-0000771A0000}"/>
    <cellStyle name="Check Cell 7 26 2" xfId="20093" xr:uid="{00000000-0005-0000-0000-0000781A0000}"/>
    <cellStyle name="Check Cell 7 27" xfId="10701" xr:uid="{00000000-0005-0000-0000-0000791A0000}"/>
    <cellStyle name="Check Cell 7 28" xfId="14539" xr:uid="{00000000-0005-0000-0000-00007A1A0000}"/>
    <cellStyle name="Check Cell 7 29" xfId="15593" xr:uid="{00000000-0005-0000-0000-00007B1A0000}"/>
    <cellStyle name="Check Cell 7 3" xfId="1029" xr:uid="{00000000-0005-0000-0000-00007C1A0000}"/>
    <cellStyle name="Check Cell 7 3 10" xfId="4182" xr:uid="{00000000-0005-0000-0000-00007D1A0000}"/>
    <cellStyle name="Check Cell 7 3 10 2" xfId="16990" xr:uid="{00000000-0005-0000-0000-00007E1A0000}"/>
    <cellStyle name="Check Cell 7 3 11" xfId="4439" xr:uid="{00000000-0005-0000-0000-00007F1A0000}"/>
    <cellStyle name="Check Cell 7 3 11 2" xfId="17247" xr:uid="{00000000-0005-0000-0000-0000801A0000}"/>
    <cellStyle name="Check Cell 7 3 12" xfId="4864" xr:uid="{00000000-0005-0000-0000-0000811A0000}"/>
    <cellStyle name="Check Cell 7 3 12 2" xfId="17672" xr:uid="{00000000-0005-0000-0000-0000821A0000}"/>
    <cellStyle name="Check Cell 7 3 13" xfId="7312" xr:uid="{00000000-0005-0000-0000-0000831A0000}"/>
    <cellStyle name="Check Cell 7 3 13 2" xfId="20076" xr:uid="{00000000-0005-0000-0000-0000841A0000}"/>
    <cellStyle name="Check Cell 7 3 14" xfId="7177" xr:uid="{00000000-0005-0000-0000-0000851A0000}"/>
    <cellStyle name="Check Cell 7 3 14 2" xfId="19942" xr:uid="{00000000-0005-0000-0000-0000861A0000}"/>
    <cellStyle name="Check Cell 7 3 15" xfId="10914" xr:uid="{00000000-0005-0000-0000-0000871A0000}"/>
    <cellStyle name="Check Cell 7 3 16" xfId="10742" xr:uid="{00000000-0005-0000-0000-0000881A0000}"/>
    <cellStyle name="Check Cell 7 3 17" xfId="13442" xr:uid="{00000000-0005-0000-0000-0000891A0000}"/>
    <cellStyle name="Check Cell 7 3 2" xfId="306" xr:uid="{00000000-0005-0000-0000-00008A1A0000}"/>
    <cellStyle name="Check Cell 7 3 2 2" xfId="7462" xr:uid="{00000000-0005-0000-0000-00008B1A0000}"/>
    <cellStyle name="Check Cell 7 3 2 2 2" xfId="20226" xr:uid="{00000000-0005-0000-0000-00008C1A0000}"/>
    <cellStyle name="Check Cell 7 3 2 3" xfId="7605" xr:uid="{00000000-0005-0000-0000-00008D1A0000}"/>
    <cellStyle name="Check Cell 7 3 2 3 2" xfId="20369" xr:uid="{00000000-0005-0000-0000-00008E1A0000}"/>
    <cellStyle name="Check Cell 7 3 2 4" xfId="12248" xr:uid="{00000000-0005-0000-0000-00008F1A0000}"/>
    <cellStyle name="Check Cell 7 3 2 5" xfId="10163" xr:uid="{00000000-0005-0000-0000-0000901A0000}"/>
    <cellStyle name="Check Cell 7 3 2 6" xfId="9361" xr:uid="{00000000-0005-0000-0000-0000911A0000}"/>
    <cellStyle name="Check Cell 7 3 3" xfId="375" xr:uid="{00000000-0005-0000-0000-0000921A0000}"/>
    <cellStyle name="Check Cell 7 3 3 2" xfId="15020" xr:uid="{00000000-0005-0000-0000-0000931A0000}"/>
    <cellStyle name="Check Cell 7 3 4" xfId="2240" xr:uid="{00000000-0005-0000-0000-0000941A0000}"/>
    <cellStyle name="Check Cell 7 3 4 2" xfId="15409" xr:uid="{00000000-0005-0000-0000-0000951A0000}"/>
    <cellStyle name="Check Cell 7 3 5" xfId="2608" xr:uid="{00000000-0005-0000-0000-0000961A0000}"/>
    <cellStyle name="Check Cell 7 3 5 2" xfId="8485" xr:uid="{00000000-0005-0000-0000-0000971A0000}"/>
    <cellStyle name="Check Cell 7 3 6" xfId="2966" xr:uid="{00000000-0005-0000-0000-0000981A0000}"/>
    <cellStyle name="Check Cell 7 3 6 2" xfId="13722" xr:uid="{00000000-0005-0000-0000-0000991A0000}"/>
    <cellStyle name="Check Cell 7 3 7" xfId="3305" xr:uid="{00000000-0005-0000-0000-00009A1A0000}"/>
    <cellStyle name="Check Cell 7 3 7 2" xfId="16113" xr:uid="{00000000-0005-0000-0000-00009B1A0000}"/>
    <cellStyle name="Check Cell 7 3 8" xfId="3623" xr:uid="{00000000-0005-0000-0000-00009C1A0000}"/>
    <cellStyle name="Check Cell 7 3 8 2" xfId="16431" xr:uid="{00000000-0005-0000-0000-00009D1A0000}"/>
    <cellStyle name="Check Cell 7 3 9" xfId="3925" xr:uid="{00000000-0005-0000-0000-00009E1A0000}"/>
    <cellStyle name="Check Cell 7 3 9 2" xfId="16733" xr:uid="{00000000-0005-0000-0000-00009F1A0000}"/>
    <cellStyle name="Check Cell 7 30" xfId="41497" xr:uid="{00000000-0005-0000-0000-0000A01A0000}"/>
    <cellStyle name="Check Cell 7 31" xfId="41505" xr:uid="{00000000-0005-0000-0000-0000A11A0000}"/>
    <cellStyle name="Check Cell 7 32" xfId="41414" xr:uid="{00000000-0005-0000-0000-0000A21A0000}"/>
    <cellStyle name="Check Cell 7 33" xfId="41561" xr:uid="{00000000-0005-0000-0000-0000A31A0000}"/>
    <cellStyle name="Check Cell 7 34" xfId="41389" xr:uid="{00000000-0005-0000-0000-0000A41A0000}"/>
    <cellStyle name="Check Cell 7 35" xfId="41607" xr:uid="{00000000-0005-0000-0000-0000A51A0000}"/>
    <cellStyle name="Check Cell 7 36" xfId="41351" xr:uid="{00000000-0005-0000-0000-0000A61A0000}"/>
    <cellStyle name="Check Cell 7 37" xfId="41464" xr:uid="{00000000-0005-0000-0000-0000A71A0000}"/>
    <cellStyle name="Check Cell 7 4" xfId="1012" xr:uid="{00000000-0005-0000-0000-0000A81A0000}"/>
    <cellStyle name="Check Cell 7 4 10" xfId="1499" xr:uid="{00000000-0005-0000-0000-0000A91A0000}"/>
    <cellStyle name="Check Cell 7 4 10 2" xfId="15451" xr:uid="{00000000-0005-0000-0000-0000AA1A0000}"/>
    <cellStyle name="Check Cell 7 4 11" xfId="4428" xr:uid="{00000000-0005-0000-0000-0000AB1A0000}"/>
    <cellStyle name="Check Cell 7 4 11 2" xfId="17236" xr:uid="{00000000-0005-0000-0000-0000AC1A0000}"/>
    <cellStyle name="Check Cell 7 4 12" xfId="4853" xr:uid="{00000000-0005-0000-0000-0000AD1A0000}"/>
    <cellStyle name="Check Cell 7 4 12 2" xfId="17661" xr:uid="{00000000-0005-0000-0000-0000AE1A0000}"/>
    <cellStyle name="Check Cell 7 4 13" xfId="7300" xr:uid="{00000000-0005-0000-0000-0000AF1A0000}"/>
    <cellStyle name="Check Cell 7 4 13 2" xfId="20064" xr:uid="{00000000-0005-0000-0000-0000B01A0000}"/>
    <cellStyle name="Check Cell 7 4 14" xfId="7204" xr:uid="{00000000-0005-0000-0000-0000B11A0000}"/>
    <cellStyle name="Check Cell 7 4 14 2" xfId="19969" xr:uid="{00000000-0005-0000-0000-0000B21A0000}"/>
    <cellStyle name="Check Cell 7 4 15" xfId="14838" xr:uid="{00000000-0005-0000-0000-0000B31A0000}"/>
    <cellStyle name="Check Cell 7 4 16" xfId="15732" xr:uid="{00000000-0005-0000-0000-0000B41A0000}"/>
    <cellStyle name="Check Cell 7 4 17" xfId="8841" xr:uid="{00000000-0005-0000-0000-0000B51A0000}"/>
    <cellStyle name="Check Cell 7 4 2" xfId="1250" xr:uid="{00000000-0005-0000-0000-0000B61A0000}"/>
    <cellStyle name="Check Cell 7 4 2 2" xfId="7453" xr:uid="{00000000-0005-0000-0000-0000B71A0000}"/>
    <cellStyle name="Check Cell 7 4 2 2 2" xfId="20217" xr:uid="{00000000-0005-0000-0000-0000B81A0000}"/>
    <cellStyle name="Check Cell 7 4 2 3" xfId="7596" xr:uid="{00000000-0005-0000-0000-0000B91A0000}"/>
    <cellStyle name="Check Cell 7 4 2 3 2" xfId="20360" xr:uid="{00000000-0005-0000-0000-0000BA1A0000}"/>
    <cellStyle name="Check Cell 7 4 2 4" xfId="8916" xr:uid="{00000000-0005-0000-0000-0000BB1A0000}"/>
    <cellStyle name="Check Cell 7 4 2 5" xfId="15457" xr:uid="{00000000-0005-0000-0000-0000BC1A0000}"/>
    <cellStyle name="Check Cell 7 4 2 6" xfId="8871" xr:uid="{00000000-0005-0000-0000-0000BD1A0000}"/>
    <cellStyle name="Check Cell 7 4 3" xfId="863" xr:uid="{00000000-0005-0000-0000-0000BE1A0000}"/>
    <cellStyle name="Check Cell 7 4 3 2" xfId="9578" xr:uid="{00000000-0005-0000-0000-0000BF1A0000}"/>
    <cellStyle name="Check Cell 7 4 4" xfId="2224" xr:uid="{00000000-0005-0000-0000-0000C01A0000}"/>
    <cellStyle name="Check Cell 7 4 4 2" xfId="9490" xr:uid="{00000000-0005-0000-0000-0000C11A0000}"/>
    <cellStyle name="Check Cell 7 4 5" xfId="1520" xr:uid="{00000000-0005-0000-0000-0000C21A0000}"/>
    <cellStyle name="Check Cell 7 4 5 2" xfId="10514" xr:uid="{00000000-0005-0000-0000-0000C31A0000}"/>
    <cellStyle name="Check Cell 7 4 6" xfId="2000" xr:uid="{00000000-0005-0000-0000-0000C41A0000}"/>
    <cellStyle name="Check Cell 7 4 6 2" xfId="10497" xr:uid="{00000000-0005-0000-0000-0000C51A0000}"/>
    <cellStyle name="Check Cell 7 4 7" xfId="1727" xr:uid="{00000000-0005-0000-0000-0000C61A0000}"/>
    <cellStyle name="Check Cell 7 4 7 2" xfId="10389" xr:uid="{00000000-0005-0000-0000-0000C71A0000}"/>
    <cellStyle name="Check Cell 7 4 8" xfId="2434" xr:uid="{00000000-0005-0000-0000-0000C81A0000}"/>
    <cellStyle name="Check Cell 7 4 8 2" xfId="9535" xr:uid="{00000000-0005-0000-0000-0000C91A0000}"/>
    <cellStyle name="Check Cell 7 4 9" xfId="1694" xr:uid="{00000000-0005-0000-0000-0000CA1A0000}"/>
    <cellStyle name="Check Cell 7 4 9 2" xfId="9416" xr:uid="{00000000-0005-0000-0000-0000CB1A0000}"/>
    <cellStyle name="Check Cell 7 5" xfId="968" xr:uid="{00000000-0005-0000-0000-0000CC1A0000}"/>
    <cellStyle name="Check Cell 7 5 10" xfId="3064" xr:uid="{00000000-0005-0000-0000-0000CD1A0000}"/>
    <cellStyle name="Check Cell 7 5 10 2" xfId="8616" xr:uid="{00000000-0005-0000-0000-0000CE1A0000}"/>
    <cellStyle name="Check Cell 7 5 11" xfId="4393" xr:uid="{00000000-0005-0000-0000-0000CF1A0000}"/>
    <cellStyle name="Check Cell 7 5 11 2" xfId="17201" xr:uid="{00000000-0005-0000-0000-0000D01A0000}"/>
    <cellStyle name="Check Cell 7 5 12" xfId="4818" xr:uid="{00000000-0005-0000-0000-0000D11A0000}"/>
    <cellStyle name="Check Cell 7 5 12 2" xfId="17626" xr:uid="{00000000-0005-0000-0000-0000D21A0000}"/>
    <cellStyle name="Check Cell 7 5 13" xfId="7269" xr:uid="{00000000-0005-0000-0000-0000D31A0000}"/>
    <cellStyle name="Check Cell 7 5 13 2" xfId="20033" xr:uid="{00000000-0005-0000-0000-0000D41A0000}"/>
    <cellStyle name="Check Cell 7 5 14" xfId="7181" xr:uid="{00000000-0005-0000-0000-0000D51A0000}"/>
    <cellStyle name="Check Cell 7 5 14 2" xfId="19946" xr:uid="{00000000-0005-0000-0000-0000D61A0000}"/>
    <cellStyle name="Check Cell 7 5 15" xfId="8167" xr:uid="{00000000-0005-0000-0000-0000D71A0000}"/>
    <cellStyle name="Check Cell 7 5 16" xfId="8629" xr:uid="{00000000-0005-0000-0000-0000D81A0000}"/>
    <cellStyle name="Check Cell 7 5 17" xfId="9756" xr:uid="{00000000-0005-0000-0000-0000D91A0000}"/>
    <cellStyle name="Check Cell 7 5 2" xfId="1056" xr:uid="{00000000-0005-0000-0000-0000DA1A0000}"/>
    <cellStyle name="Check Cell 7 5 2 2" xfId="7429" xr:uid="{00000000-0005-0000-0000-0000DB1A0000}"/>
    <cellStyle name="Check Cell 7 5 2 2 2" xfId="20193" xr:uid="{00000000-0005-0000-0000-0000DC1A0000}"/>
    <cellStyle name="Check Cell 7 5 2 3" xfId="7572" xr:uid="{00000000-0005-0000-0000-0000DD1A0000}"/>
    <cellStyle name="Check Cell 7 5 2 3 2" xfId="20336" xr:uid="{00000000-0005-0000-0000-0000DE1A0000}"/>
    <cellStyle name="Check Cell 7 5 2 4" xfId="15421" xr:uid="{00000000-0005-0000-0000-0000DF1A0000}"/>
    <cellStyle name="Check Cell 7 5 2 5" xfId="8430" xr:uid="{00000000-0005-0000-0000-0000E01A0000}"/>
    <cellStyle name="Check Cell 7 5 2 6" xfId="15399" xr:uid="{00000000-0005-0000-0000-0000E11A0000}"/>
    <cellStyle name="Check Cell 7 5 3" xfId="1232" xr:uid="{00000000-0005-0000-0000-0000E21A0000}"/>
    <cellStyle name="Check Cell 7 5 3 2" xfId="9920" xr:uid="{00000000-0005-0000-0000-0000E31A0000}"/>
    <cellStyle name="Check Cell 7 5 4" xfId="2182" xr:uid="{00000000-0005-0000-0000-0000E41A0000}"/>
    <cellStyle name="Check Cell 7 5 4 2" xfId="13267" xr:uid="{00000000-0005-0000-0000-0000E51A0000}"/>
    <cellStyle name="Check Cell 7 5 5" xfId="1560" xr:uid="{00000000-0005-0000-0000-0000E61A0000}"/>
    <cellStyle name="Check Cell 7 5 5 2" xfId="15373" xr:uid="{00000000-0005-0000-0000-0000E71A0000}"/>
    <cellStyle name="Check Cell 7 5 6" xfId="2038" xr:uid="{00000000-0005-0000-0000-0000E81A0000}"/>
    <cellStyle name="Check Cell 7 5 6 2" xfId="10369" xr:uid="{00000000-0005-0000-0000-0000E91A0000}"/>
    <cellStyle name="Check Cell 7 5 7" xfId="1674" xr:uid="{00000000-0005-0000-0000-0000EA1A0000}"/>
    <cellStyle name="Check Cell 7 5 7 2" xfId="8722" xr:uid="{00000000-0005-0000-0000-0000EB1A0000}"/>
    <cellStyle name="Check Cell 7 5 8" xfId="2258" xr:uid="{00000000-0005-0000-0000-0000EC1A0000}"/>
    <cellStyle name="Check Cell 7 5 8 2" xfId="8946" xr:uid="{00000000-0005-0000-0000-0000ED1A0000}"/>
    <cellStyle name="Check Cell 7 5 9" xfId="2712" xr:uid="{00000000-0005-0000-0000-0000EE1A0000}"/>
    <cellStyle name="Check Cell 7 5 9 2" xfId="15205" xr:uid="{00000000-0005-0000-0000-0000EF1A0000}"/>
    <cellStyle name="Check Cell 7 6" xfId="983" xr:uid="{00000000-0005-0000-0000-0000F01A0000}"/>
    <cellStyle name="Check Cell 7 6 10" xfId="3311" xr:uid="{00000000-0005-0000-0000-0000F11A0000}"/>
    <cellStyle name="Check Cell 7 6 10 2" xfId="16119" xr:uid="{00000000-0005-0000-0000-0000F21A0000}"/>
    <cellStyle name="Check Cell 7 6 11" xfId="4406" xr:uid="{00000000-0005-0000-0000-0000F31A0000}"/>
    <cellStyle name="Check Cell 7 6 11 2" xfId="17214" xr:uid="{00000000-0005-0000-0000-0000F41A0000}"/>
    <cellStyle name="Check Cell 7 6 12" xfId="4831" xr:uid="{00000000-0005-0000-0000-0000F51A0000}"/>
    <cellStyle name="Check Cell 7 6 12 2" xfId="17639" xr:uid="{00000000-0005-0000-0000-0000F61A0000}"/>
    <cellStyle name="Check Cell 7 6 13" xfId="7281" xr:uid="{00000000-0005-0000-0000-0000F71A0000}"/>
    <cellStyle name="Check Cell 7 6 13 2" xfId="20045" xr:uid="{00000000-0005-0000-0000-0000F81A0000}"/>
    <cellStyle name="Check Cell 7 6 14" xfId="7222" xr:uid="{00000000-0005-0000-0000-0000F91A0000}"/>
    <cellStyle name="Check Cell 7 6 14 2" xfId="19987" xr:uid="{00000000-0005-0000-0000-0000FA1A0000}"/>
    <cellStyle name="Check Cell 7 6 15" xfId="13143" xr:uid="{00000000-0005-0000-0000-0000FB1A0000}"/>
    <cellStyle name="Check Cell 7 6 16" xfId="14541" xr:uid="{00000000-0005-0000-0000-0000FC1A0000}"/>
    <cellStyle name="Check Cell 7 6 17" xfId="8886" xr:uid="{00000000-0005-0000-0000-0000FD1A0000}"/>
    <cellStyle name="Check Cell 7 6 2" xfId="1010" xr:uid="{00000000-0005-0000-0000-0000FE1A0000}"/>
    <cellStyle name="Check Cell 7 6 2 2" xfId="7439" xr:uid="{00000000-0005-0000-0000-0000FF1A0000}"/>
    <cellStyle name="Check Cell 7 6 2 2 2" xfId="20203" xr:uid="{00000000-0005-0000-0000-0000001B0000}"/>
    <cellStyle name="Check Cell 7 6 2 3" xfId="7582" xr:uid="{00000000-0005-0000-0000-0000011B0000}"/>
    <cellStyle name="Check Cell 7 6 2 3 2" xfId="20346" xr:uid="{00000000-0005-0000-0000-0000021B0000}"/>
    <cellStyle name="Check Cell 7 6 2 4" xfId="9085" xr:uid="{00000000-0005-0000-0000-0000031B0000}"/>
    <cellStyle name="Check Cell 7 6 2 5" xfId="9709" xr:uid="{00000000-0005-0000-0000-0000041B0000}"/>
    <cellStyle name="Check Cell 7 6 2 6" xfId="15232" xr:uid="{00000000-0005-0000-0000-0000051B0000}"/>
    <cellStyle name="Check Cell 7 6 3" xfId="927" xr:uid="{00000000-0005-0000-0000-0000061B0000}"/>
    <cellStyle name="Check Cell 7 6 3 2" xfId="13295" xr:uid="{00000000-0005-0000-0000-0000071B0000}"/>
    <cellStyle name="Check Cell 7 6 4" xfId="2196" xr:uid="{00000000-0005-0000-0000-0000081B0000}"/>
    <cellStyle name="Check Cell 7 6 4 2" xfId="9400" xr:uid="{00000000-0005-0000-0000-0000091B0000}"/>
    <cellStyle name="Check Cell 7 6 5" xfId="1546" xr:uid="{00000000-0005-0000-0000-00000A1B0000}"/>
    <cellStyle name="Check Cell 7 6 5 2" xfId="15201" xr:uid="{00000000-0005-0000-0000-00000B1B0000}"/>
    <cellStyle name="Check Cell 7 6 6" xfId="2595" xr:uid="{00000000-0005-0000-0000-00000C1B0000}"/>
    <cellStyle name="Check Cell 7 6 6 2" xfId="10184" xr:uid="{00000000-0005-0000-0000-00000D1B0000}"/>
    <cellStyle name="Check Cell 7 6 7" xfId="2354" xr:uid="{00000000-0005-0000-0000-00000E1B0000}"/>
    <cellStyle name="Check Cell 7 6 7 2" xfId="15499" xr:uid="{00000000-0005-0000-0000-00000F1B0000}"/>
    <cellStyle name="Check Cell 7 6 8" xfId="2614" xr:uid="{00000000-0005-0000-0000-0000101B0000}"/>
    <cellStyle name="Check Cell 7 6 8 2" xfId="8737" xr:uid="{00000000-0005-0000-0000-0000111B0000}"/>
    <cellStyle name="Check Cell 7 6 9" xfId="2972" xr:uid="{00000000-0005-0000-0000-0000121B0000}"/>
    <cellStyle name="Check Cell 7 6 9 2" xfId="8146" xr:uid="{00000000-0005-0000-0000-0000131B0000}"/>
    <cellStyle name="Check Cell 7 7" xfId="1013" xr:uid="{00000000-0005-0000-0000-0000141B0000}"/>
    <cellStyle name="Check Cell 7 7 10" xfId="1825" xr:uid="{00000000-0005-0000-0000-0000151B0000}"/>
    <cellStyle name="Check Cell 7 7 10 2" xfId="10433" xr:uid="{00000000-0005-0000-0000-0000161B0000}"/>
    <cellStyle name="Check Cell 7 7 11" xfId="4429" xr:uid="{00000000-0005-0000-0000-0000171B0000}"/>
    <cellStyle name="Check Cell 7 7 11 2" xfId="17237" xr:uid="{00000000-0005-0000-0000-0000181B0000}"/>
    <cellStyle name="Check Cell 7 7 12" xfId="4854" xr:uid="{00000000-0005-0000-0000-0000191B0000}"/>
    <cellStyle name="Check Cell 7 7 12 2" xfId="17662" xr:uid="{00000000-0005-0000-0000-00001A1B0000}"/>
    <cellStyle name="Check Cell 7 7 13" xfId="7301" xr:uid="{00000000-0005-0000-0000-00001B1B0000}"/>
    <cellStyle name="Check Cell 7 7 13 2" xfId="20065" xr:uid="{00000000-0005-0000-0000-00001C1B0000}"/>
    <cellStyle name="Check Cell 7 7 14" xfId="7194" xr:uid="{00000000-0005-0000-0000-00001D1B0000}"/>
    <cellStyle name="Check Cell 7 7 14 2" xfId="19959" xr:uid="{00000000-0005-0000-0000-00001E1B0000}"/>
    <cellStyle name="Check Cell 7 7 15" xfId="9915" xr:uid="{00000000-0005-0000-0000-00001F1B0000}"/>
    <cellStyle name="Check Cell 7 7 16" xfId="9170" xr:uid="{00000000-0005-0000-0000-0000201B0000}"/>
    <cellStyle name="Check Cell 7 7 17" xfId="13476" xr:uid="{00000000-0005-0000-0000-0000211B0000}"/>
    <cellStyle name="Check Cell 7 7 2" xfId="817" xr:uid="{00000000-0005-0000-0000-0000221B0000}"/>
    <cellStyle name="Check Cell 7 7 2 2" xfId="7454" xr:uid="{00000000-0005-0000-0000-0000231B0000}"/>
    <cellStyle name="Check Cell 7 7 2 2 2" xfId="20218" xr:uid="{00000000-0005-0000-0000-0000241B0000}"/>
    <cellStyle name="Check Cell 7 7 2 3" xfId="7597" xr:uid="{00000000-0005-0000-0000-0000251B0000}"/>
    <cellStyle name="Check Cell 7 7 2 3 2" xfId="20361" xr:uid="{00000000-0005-0000-0000-0000261B0000}"/>
    <cellStyle name="Check Cell 7 7 2 4" xfId="10620" xr:uid="{00000000-0005-0000-0000-0000271B0000}"/>
    <cellStyle name="Check Cell 7 7 2 5" xfId="15364" xr:uid="{00000000-0005-0000-0000-0000281B0000}"/>
    <cellStyle name="Check Cell 7 7 2 6" xfId="8631" xr:uid="{00000000-0005-0000-0000-0000291B0000}"/>
    <cellStyle name="Check Cell 7 7 3" xfId="1223" xr:uid="{00000000-0005-0000-0000-00002A1B0000}"/>
    <cellStyle name="Check Cell 7 7 3 2" xfId="15482" xr:uid="{00000000-0005-0000-0000-00002B1B0000}"/>
    <cellStyle name="Check Cell 7 7 4" xfId="2225" xr:uid="{00000000-0005-0000-0000-00002C1B0000}"/>
    <cellStyle name="Check Cell 7 7 4 2" xfId="8431" xr:uid="{00000000-0005-0000-0000-00002D1B0000}"/>
    <cellStyle name="Check Cell 7 7 5" xfId="1519" xr:uid="{00000000-0005-0000-0000-00002E1B0000}"/>
    <cellStyle name="Check Cell 7 7 5 2" xfId="9710" xr:uid="{00000000-0005-0000-0000-00002F1B0000}"/>
    <cellStyle name="Check Cell 7 7 6" xfId="2107" xr:uid="{00000000-0005-0000-0000-0000301B0000}"/>
    <cellStyle name="Check Cell 7 7 6 2" xfId="10906" xr:uid="{00000000-0005-0000-0000-0000311B0000}"/>
    <cellStyle name="Check Cell 7 7 7" xfId="1698" xr:uid="{00000000-0005-0000-0000-0000321B0000}"/>
    <cellStyle name="Check Cell 7 7 7 2" xfId="10190" xr:uid="{00000000-0005-0000-0000-0000331B0000}"/>
    <cellStyle name="Check Cell 7 7 8" xfId="1867" xr:uid="{00000000-0005-0000-0000-0000341B0000}"/>
    <cellStyle name="Check Cell 7 7 8 2" xfId="10026" xr:uid="{00000000-0005-0000-0000-0000351B0000}"/>
    <cellStyle name="Check Cell 7 7 9" xfId="2236" xr:uid="{00000000-0005-0000-0000-0000361B0000}"/>
    <cellStyle name="Check Cell 7 7 9 2" xfId="8476" xr:uid="{00000000-0005-0000-0000-0000371B0000}"/>
    <cellStyle name="Check Cell 7 8" xfId="997" xr:uid="{00000000-0005-0000-0000-0000381B0000}"/>
    <cellStyle name="Check Cell 7 8 10" xfId="3317" xr:uid="{00000000-0005-0000-0000-0000391B0000}"/>
    <cellStyle name="Check Cell 7 8 10 2" xfId="16125" xr:uid="{00000000-0005-0000-0000-00003A1B0000}"/>
    <cellStyle name="Check Cell 7 8 11" xfId="4417" xr:uid="{00000000-0005-0000-0000-00003B1B0000}"/>
    <cellStyle name="Check Cell 7 8 11 2" xfId="17225" xr:uid="{00000000-0005-0000-0000-00003C1B0000}"/>
    <cellStyle name="Check Cell 7 8 12" xfId="4842" xr:uid="{00000000-0005-0000-0000-00003D1B0000}"/>
    <cellStyle name="Check Cell 7 8 12 2" xfId="17650" xr:uid="{00000000-0005-0000-0000-00003E1B0000}"/>
    <cellStyle name="Check Cell 7 8 13" xfId="7292" xr:uid="{00000000-0005-0000-0000-00003F1B0000}"/>
    <cellStyle name="Check Cell 7 8 13 2" xfId="20056" xr:uid="{00000000-0005-0000-0000-0000401B0000}"/>
    <cellStyle name="Check Cell 7 8 14" xfId="7375" xr:uid="{00000000-0005-0000-0000-0000411B0000}"/>
    <cellStyle name="Check Cell 7 8 14 2" xfId="20139" xr:uid="{00000000-0005-0000-0000-0000421B0000}"/>
    <cellStyle name="Check Cell 7 8 15" xfId="15599" xr:uid="{00000000-0005-0000-0000-0000431B0000}"/>
    <cellStyle name="Check Cell 7 8 16" xfId="9092" xr:uid="{00000000-0005-0000-0000-0000441B0000}"/>
    <cellStyle name="Check Cell 7 8 17" xfId="10460" xr:uid="{00000000-0005-0000-0000-0000451B0000}"/>
    <cellStyle name="Check Cell 7 8 2" xfId="649" xr:uid="{00000000-0005-0000-0000-0000461B0000}"/>
    <cellStyle name="Check Cell 7 8 2 2" xfId="7445" xr:uid="{00000000-0005-0000-0000-0000471B0000}"/>
    <cellStyle name="Check Cell 7 8 2 2 2" xfId="20209" xr:uid="{00000000-0005-0000-0000-0000481B0000}"/>
    <cellStyle name="Check Cell 7 8 2 3" xfId="7588" xr:uid="{00000000-0005-0000-0000-0000491B0000}"/>
    <cellStyle name="Check Cell 7 8 2 3 2" xfId="20352" xr:uid="{00000000-0005-0000-0000-00004A1B0000}"/>
    <cellStyle name="Check Cell 7 8 2 4" xfId="9306" xr:uid="{00000000-0005-0000-0000-00004B1B0000}"/>
    <cellStyle name="Check Cell 7 8 2 5" xfId="10809" xr:uid="{00000000-0005-0000-0000-00004C1B0000}"/>
    <cellStyle name="Check Cell 7 8 2 6" xfId="12957" xr:uid="{00000000-0005-0000-0000-00004D1B0000}"/>
    <cellStyle name="Check Cell 7 8 3" xfId="1289" xr:uid="{00000000-0005-0000-0000-00004E1B0000}"/>
    <cellStyle name="Check Cell 7 8 3 2" xfId="9662" xr:uid="{00000000-0005-0000-0000-00004F1B0000}"/>
    <cellStyle name="Check Cell 7 8 4" xfId="2210" xr:uid="{00000000-0005-0000-0000-0000501B0000}"/>
    <cellStyle name="Check Cell 7 8 4 2" xfId="13698" xr:uid="{00000000-0005-0000-0000-0000511B0000}"/>
    <cellStyle name="Check Cell 7 8 5" xfId="1457" xr:uid="{00000000-0005-0000-0000-0000521B0000}"/>
    <cellStyle name="Check Cell 7 8 5 2" xfId="10617" xr:uid="{00000000-0005-0000-0000-0000531B0000}"/>
    <cellStyle name="Check Cell 7 8 6" xfId="1952" xr:uid="{00000000-0005-0000-0000-0000541B0000}"/>
    <cellStyle name="Check Cell 7 8 6 2" xfId="10641" xr:uid="{00000000-0005-0000-0000-0000551B0000}"/>
    <cellStyle name="Check Cell 7 8 7" xfId="2092" xr:uid="{00000000-0005-0000-0000-0000561B0000}"/>
    <cellStyle name="Check Cell 7 8 7 2" xfId="8636" xr:uid="{00000000-0005-0000-0000-0000571B0000}"/>
    <cellStyle name="Check Cell 7 8 8" xfId="2620" xr:uid="{00000000-0005-0000-0000-0000581B0000}"/>
    <cellStyle name="Check Cell 7 8 8 2" xfId="10859" xr:uid="{00000000-0005-0000-0000-0000591B0000}"/>
    <cellStyle name="Check Cell 7 8 9" xfId="2978" xr:uid="{00000000-0005-0000-0000-00005A1B0000}"/>
    <cellStyle name="Check Cell 7 8 9 2" xfId="12592" xr:uid="{00000000-0005-0000-0000-00005B1B0000}"/>
    <cellStyle name="Check Cell 7 9" xfId="1196" xr:uid="{00000000-0005-0000-0000-00005C1B0000}"/>
    <cellStyle name="Check Cell 7 9 10" xfId="4303" xr:uid="{00000000-0005-0000-0000-00005D1B0000}"/>
    <cellStyle name="Check Cell 7 9 10 2" xfId="17111" xr:uid="{00000000-0005-0000-0000-00005E1B0000}"/>
    <cellStyle name="Check Cell 7 9 11" xfId="4538" xr:uid="{00000000-0005-0000-0000-00005F1B0000}"/>
    <cellStyle name="Check Cell 7 9 11 2" xfId="17346" xr:uid="{00000000-0005-0000-0000-0000601B0000}"/>
    <cellStyle name="Check Cell 7 9 12" xfId="4963" xr:uid="{00000000-0005-0000-0000-0000611B0000}"/>
    <cellStyle name="Check Cell 7 9 12 2" xfId="17771" xr:uid="{00000000-0005-0000-0000-0000621B0000}"/>
    <cellStyle name="Check Cell 7 9 13" xfId="7389" xr:uid="{00000000-0005-0000-0000-0000631B0000}"/>
    <cellStyle name="Check Cell 7 9 13 2" xfId="20153" xr:uid="{00000000-0005-0000-0000-0000641B0000}"/>
    <cellStyle name="Check Cell 7 9 14" xfId="7532" xr:uid="{00000000-0005-0000-0000-0000651B0000}"/>
    <cellStyle name="Check Cell 7 9 14 2" xfId="20296" xr:uid="{00000000-0005-0000-0000-0000661B0000}"/>
    <cellStyle name="Check Cell 7 9 15" xfId="10645" xr:uid="{00000000-0005-0000-0000-0000671B0000}"/>
    <cellStyle name="Check Cell 7 9 16" xfId="10532" xr:uid="{00000000-0005-0000-0000-0000681B0000}"/>
    <cellStyle name="Check Cell 7 9 17" xfId="11162" xr:uid="{00000000-0005-0000-0000-0000691B0000}"/>
    <cellStyle name="Check Cell 7 9 2" xfId="1317" xr:uid="{00000000-0005-0000-0000-00006A1B0000}"/>
    <cellStyle name="Check Cell 7 9 2 2" xfId="7507" xr:uid="{00000000-0005-0000-0000-00006B1B0000}"/>
    <cellStyle name="Check Cell 7 9 2 2 2" xfId="20271" xr:uid="{00000000-0005-0000-0000-00006C1B0000}"/>
    <cellStyle name="Check Cell 7 9 2 3" xfId="7650" xr:uid="{00000000-0005-0000-0000-00006D1B0000}"/>
    <cellStyle name="Check Cell 7 9 2 3 2" xfId="20414" xr:uid="{00000000-0005-0000-0000-00006E1B0000}"/>
    <cellStyle name="Check Cell 7 9 2 4" xfId="9007" xr:uid="{00000000-0005-0000-0000-00006F1B0000}"/>
    <cellStyle name="Check Cell 7 9 2 5" xfId="9336" xr:uid="{00000000-0005-0000-0000-0000701B0000}"/>
    <cellStyle name="Check Cell 7 9 2 6" xfId="11093" xr:uid="{00000000-0005-0000-0000-0000711B0000}"/>
    <cellStyle name="Check Cell 7 9 3" xfId="1375" xr:uid="{00000000-0005-0000-0000-0000721B0000}"/>
    <cellStyle name="Check Cell 7 9 3 2" xfId="15467" xr:uid="{00000000-0005-0000-0000-0000731B0000}"/>
    <cellStyle name="Check Cell 7 9 4" xfId="2393" xr:uid="{00000000-0005-0000-0000-0000741B0000}"/>
    <cellStyle name="Check Cell 7 9 4 2" xfId="10584" xr:uid="{00000000-0005-0000-0000-0000751B0000}"/>
    <cellStyle name="Check Cell 7 9 5" xfId="2762" xr:uid="{00000000-0005-0000-0000-0000761B0000}"/>
    <cellStyle name="Check Cell 7 9 5 2" xfId="10540" xr:uid="{00000000-0005-0000-0000-0000771B0000}"/>
    <cellStyle name="Check Cell 7 9 6" xfId="3113" xr:uid="{00000000-0005-0000-0000-0000781B0000}"/>
    <cellStyle name="Check Cell 7 9 6 2" xfId="12626" xr:uid="{00000000-0005-0000-0000-0000791B0000}"/>
    <cellStyle name="Check Cell 7 9 7" xfId="3449" xr:uid="{00000000-0005-0000-0000-00007A1B0000}"/>
    <cellStyle name="Check Cell 7 9 7 2" xfId="16257" xr:uid="{00000000-0005-0000-0000-00007B1B0000}"/>
    <cellStyle name="Check Cell 7 9 8" xfId="3756" xr:uid="{00000000-0005-0000-0000-00007C1B0000}"/>
    <cellStyle name="Check Cell 7 9 8 2" xfId="16564" xr:uid="{00000000-0005-0000-0000-00007D1B0000}"/>
    <cellStyle name="Check Cell 7 9 9" xfId="4048" xr:uid="{00000000-0005-0000-0000-00007E1B0000}"/>
    <cellStyle name="Check Cell 7 9 9 2" xfId="16856" xr:uid="{00000000-0005-0000-0000-00007F1B0000}"/>
    <cellStyle name="Check Cell 8" xfId="520" xr:uid="{00000000-0005-0000-0000-0000801B0000}"/>
    <cellStyle name="Check Cell 8 10" xfId="1816" xr:uid="{00000000-0005-0000-0000-0000811B0000}"/>
    <cellStyle name="Check Cell 8 10 2" xfId="15412" xr:uid="{00000000-0005-0000-0000-0000821B0000}"/>
    <cellStyle name="Check Cell 8 11" xfId="1778" xr:uid="{00000000-0005-0000-0000-0000831B0000}"/>
    <cellStyle name="Check Cell 8 11 2" xfId="9981" xr:uid="{00000000-0005-0000-0000-0000841B0000}"/>
    <cellStyle name="Check Cell 8 12" xfId="1806" xr:uid="{00000000-0005-0000-0000-0000851B0000}"/>
    <cellStyle name="Check Cell 8 12 2" xfId="8872" xr:uid="{00000000-0005-0000-0000-0000861B0000}"/>
    <cellStyle name="Check Cell 8 13" xfId="1490" xr:uid="{00000000-0005-0000-0000-0000871B0000}"/>
    <cellStyle name="Check Cell 8 13 2" xfId="10916" xr:uid="{00000000-0005-0000-0000-0000881B0000}"/>
    <cellStyle name="Check Cell 8 14" xfId="1511" xr:uid="{00000000-0005-0000-0000-0000891B0000}"/>
    <cellStyle name="Check Cell 8 14 2" xfId="15489" xr:uid="{00000000-0005-0000-0000-00008A1B0000}"/>
    <cellStyle name="Check Cell 8 15" xfId="2007" xr:uid="{00000000-0005-0000-0000-00008B1B0000}"/>
    <cellStyle name="Check Cell 8 15 2" xfId="10442" xr:uid="{00000000-0005-0000-0000-00008C1B0000}"/>
    <cellStyle name="Check Cell 8 16" xfId="2664" xr:uid="{00000000-0005-0000-0000-00008D1B0000}"/>
    <cellStyle name="Check Cell 8 16 2" xfId="9519" xr:uid="{00000000-0005-0000-0000-00008E1B0000}"/>
    <cellStyle name="Check Cell 8 17" xfId="4681" xr:uid="{00000000-0005-0000-0000-00008F1B0000}"/>
    <cellStyle name="Check Cell 8 17 2" xfId="17489" xr:uid="{00000000-0005-0000-0000-0000901B0000}"/>
    <cellStyle name="Check Cell 8 18" xfId="7345" xr:uid="{00000000-0005-0000-0000-0000911B0000}"/>
    <cellStyle name="Check Cell 8 18 2" xfId="20109" xr:uid="{00000000-0005-0000-0000-0000921B0000}"/>
    <cellStyle name="Check Cell 8 19" xfId="7254" xr:uid="{00000000-0005-0000-0000-0000931B0000}"/>
    <cellStyle name="Check Cell 8 19 2" xfId="20018" xr:uid="{00000000-0005-0000-0000-0000941B0000}"/>
    <cellStyle name="Check Cell 8 2" xfId="1077" xr:uid="{00000000-0005-0000-0000-0000951B0000}"/>
    <cellStyle name="Check Cell 8 2 10" xfId="4892" xr:uid="{00000000-0005-0000-0000-0000961B0000}"/>
    <cellStyle name="Check Cell 8 2 10 2" xfId="17700" xr:uid="{00000000-0005-0000-0000-0000971B0000}"/>
    <cellStyle name="Check Cell 8 2 11" xfId="7480" xr:uid="{00000000-0005-0000-0000-0000981B0000}"/>
    <cellStyle name="Check Cell 8 2 11 2" xfId="20244" xr:uid="{00000000-0005-0000-0000-0000991B0000}"/>
    <cellStyle name="Check Cell 8 2 12" xfId="7623" xr:uid="{00000000-0005-0000-0000-00009A1B0000}"/>
    <cellStyle name="Check Cell 8 2 12 2" xfId="20387" xr:uid="{00000000-0005-0000-0000-00009B1B0000}"/>
    <cellStyle name="Check Cell 8 2 13" xfId="9445" xr:uid="{00000000-0005-0000-0000-00009C1B0000}"/>
    <cellStyle name="Check Cell 8 2 14" xfId="11201" xr:uid="{00000000-0005-0000-0000-00009D1B0000}"/>
    <cellStyle name="Check Cell 8 2 15" xfId="9379" xr:uid="{00000000-0005-0000-0000-00009E1B0000}"/>
    <cellStyle name="Check Cell 8 2 2" xfId="2285" xr:uid="{00000000-0005-0000-0000-00009F1B0000}"/>
    <cellStyle name="Check Cell 8 2 2 2" xfId="9638" xr:uid="{00000000-0005-0000-0000-0000A01B0000}"/>
    <cellStyle name="Check Cell 8 2 3" xfId="2652" xr:uid="{00000000-0005-0000-0000-0000A11B0000}"/>
    <cellStyle name="Check Cell 8 2 3 2" xfId="10217" xr:uid="{00000000-0005-0000-0000-0000A21B0000}"/>
    <cellStyle name="Check Cell 8 2 4" xfId="3008" xr:uid="{00000000-0005-0000-0000-0000A31B0000}"/>
    <cellStyle name="Check Cell 8 2 4 2" xfId="11609" xr:uid="{00000000-0005-0000-0000-0000A41B0000}"/>
    <cellStyle name="Check Cell 8 2 5" xfId="3348" xr:uid="{00000000-0005-0000-0000-0000A51B0000}"/>
    <cellStyle name="Check Cell 8 2 5 2" xfId="16156" xr:uid="{00000000-0005-0000-0000-0000A61B0000}"/>
    <cellStyle name="Check Cell 8 2 6" xfId="3663" xr:uid="{00000000-0005-0000-0000-0000A71B0000}"/>
    <cellStyle name="Check Cell 8 2 6 2" xfId="16471" xr:uid="{00000000-0005-0000-0000-0000A81B0000}"/>
    <cellStyle name="Check Cell 8 2 7" xfId="3961" xr:uid="{00000000-0005-0000-0000-0000A91B0000}"/>
    <cellStyle name="Check Cell 8 2 7 2" xfId="16769" xr:uid="{00000000-0005-0000-0000-0000AA1B0000}"/>
    <cellStyle name="Check Cell 8 2 8" xfId="4217" xr:uid="{00000000-0005-0000-0000-0000AB1B0000}"/>
    <cellStyle name="Check Cell 8 2 8 2" xfId="17025" xr:uid="{00000000-0005-0000-0000-0000AC1B0000}"/>
    <cellStyle name="Check Cell 8 2 9" xfId="4467" xr:uid="{00000000-0005-0000-0000-0000AD1B0000}"/>
    <cellStyle name="Check Cell 8 2 9 2" xfId="17275" xr:uid="{00000000-0005-0000-0000-0000AE1B0000}"/>
    <cellStyle name="Check Cell 8 20" xfId="8369" xr:uid="{00000000-0005-0000-0000-0000AF1B0000}"/>
    <cellStyle name="Check Cell 8 21" xfId="8891" xr:uid="{00000000-0005-0000-0000-0000B01B0000}"/>
    <cellStyle name="Check Cell 8 22" xfId="9606" xr:uid="{00000000-0005-0000-0000-0000B11B0000}"/>
    <cellStyle name="Check Cell 8 23" xfId="41498" xr:uid="{00000000-0005-0000-0000-0000B21B0000}"/>
    <cellStyle name="Check Cell 8 24" xfId="41504" xr:uid="{00000000-0005-0000-0000-0000B31B0000}"/>
    <cellStyle name="Check Cell 8 25" xfId="41415" xr:uid="{00000000-0005-0000-0000-0000B41B0000}"/>
    <cellStyle name="Check Cell 8 26" xfId="41560" xr:uid="{00000000-0005-0000-0000-0000B51B0000}"/>
    <cellStyle name="Check Cell 8 27" xfId="41390" xr:uid="{00000000-0005-0000-0000-0000B61B0000}"/>
    <cellStyle name="Check Cell 8 28" xfId="41606" xr:uid="{00000000-0005-0000-0000-0000B71B0000}"/>
    <cellStyle name="Check Cell 8 29" xfId="41352" xr:uid="{00000000-0005-0000-0000-0000B81B0000}"/>
    <cellStyle name="Check Cell 8 3" xfId="557" xr:uid="{00000000-0005-0000-0000-0000B91B0000}"/>
    <cellStyle name="Check Cell 8 3 10" xfId="4684" xr:uid="{00000000-0005-0000-0000-0000BA1B0000}"/>
    <cellStyle name="Check Cell 8 3 10 2" xfId="17492" xr:uid="{00000000-0005-0000-0000-0000BB1B0000}"/>
    <cellStyle name="Check Cell 8 3 11" xfId="14941" xr:uid="{00000000-0005-0000-0000-0000BC1B0000}"/>
    <cellStyle name="Check Cell 8 3 2" xfId="1797" xr:uid="{00000000-0005-0000-0000-0000BD1B0000}"/>
    <cellStyle name="Check Cell 8 3 2 2" xfId="9792" xr:uid="{00000000-0005-0000-0000-0000BE1B0000}"/>
    <cellStyle name="Check Cell 8 3 3" xfId="1493" xr:uid="{00000000-0005-0000-0000-0000BF1B0000}"/>
    <cellStyle name="Check Cell 8 3 3 2" xfId="11617" xr:uid="{00000000-0005-0000-0000-0000C01B0000}"/>
    <cellStyle name="Check Cell 8 3 4" xfId="1796" xr:uid="{00000000-0005-0000-0000-0000C11B0000}"/>
    <cellStyle name="Check Cell 8 3 4 2" xfId="15303" xr:uid="{00000000-0005-0000-0000-0000C21B0000}"/>
    <cellStyle name="Check Cell 8 3 5" xfId="1982" xr:uid="{00000000-0005-0000-0000-0000C31B0000}"/>
    <cellStyle name="Check Cell 8 3 5 2" xfId="10567" xr:uid="{00000000-0005-0000-0000-0000C41B0000}"/>
    <cellStyle name="Check Cell 8 3 6" xfId="1438" xr:uid="{00000000-0005-0000-0000-0000C51B0000}"/>
    <cellStyle name="Check Cell 8 3 6 2" xfId="140" xr:uid="{00000000-0005-0000-0000-0000C61B0000}"/>
    <cellStyle name="Check Cell 8 3 7" xfId="1725" xr:uid="{00000000-0005-0000-0000-0000C71B0000}"/>
    <cellStyle name="Check Cell 8 3 7 2" xfId="9892" xr:uid="{00000000-0005-0000-0000-0000C81B0000}"/>
    <cellStyle name="Check Cell 8 3 8" xfId="2424" xr:uid="{00000000-0005-0000-0000-0000C91B0000}"/>
    <cellStyle name="Check Cell 8 3 8 2" xfId="10732" xr:uid="{00000000-0005-0000-0000-0000CA1B0000}"/>
    <cellStyle name="Check Cell 8 3 9" xfId="1741" xr:uid="{00000000-0005-0000-0000-0000CB1B0000}"/>
    <cellStyle name="Check Cell 8 3 9 2" xfId="11067" xr:uid="{00000000-0005-0000-0000-0000CC1B0000}"/>
    <cellStyle name="Check Cell 8 30" xfId="41463" xr:uid="{00000000-0005-0000-0000-0000CD1B0000}"/>
    <cellStyle name="Check Cell 8 4" xfId="822" xr:uid="{00000000-0005-0000-0000-0000CE1B0000}"/>
    <cellStyle name="Check Cell 8 4 2" xfId="10162" xr:uid="{00000000-0005-0000-0000-0000CF1B0000}"/>
    <cellStyle name="Check Cell 8 5" xfId="864" xr:uid="{00000000-0005-0000-0000-0000D01B0000}"/>
    <cellStyle name="Check Cell 8 5 2" xfId="9047" xr:uid="{00000000-0005-0000-0000-0000D11B0000}"/>
    <cellStyle name="Check Cell 8 6" xfId="843" xr:uid="{00000000-0005-0000-0000-0000D21B0000}"/>
    <cellStyle name="Check Cell 8 6 10" xfId="4751" xr:uid="{00000000-0005-0000-0000-0000D31B0000}"/>
    <cellStyle name="Check Cell 8 6 10 2" xfId="17559" xr:uid="{00000000-0005-0000-0000-0000D41B0000}"/>
    <cellStyle name="Check Cell 8 6 11" xfId="11104" xr:uid="{00000000-0005-0000-0000-0000D51B0000}"/>
    <cellStyle name="Check Cell 8 6 2" xfId="2066" xr:uid="{00000000-0005-0000-0000-0000D61B0000}"/>
    <cellStyle name="Check Cell 8 6 2 2" xfId="8547" xr:uid="{00000000-0005-0000-0000-0000D71B0000}"/>
    <cellStyle name="Check Cell 8 6 3" xfId="1669" xr:uid="{00000000-0005-0000-0000-0000D81B0000}"/>
    <cellStyle name="Check Cell 8 6 3 2" xfId="8682" xr:uid="{00000000-0005-0000-0000-0000D91B0000}"/>
    <cellStyle name="Check Cell 8 6 4" xfId="2535" xr:uid="{00000000-0005-0000-0000-0000DA1B0000}"/>
    <cellStyle name="Check Cell 8 6 4 2" xfId="10418" xr:uid="{00000000-0005-0000-0000-0000DB1B0000}"/>
    <cellStyle name="Check Cell 8 6 5" xfId="2925" xr:uid="{00000000-0005-0000-0000-0000DC1B0000}"/>
    <cellStyle name="Check Cell 8 6 5 2" xfId="12380" xr:uid="{00000000-0005-0000-0000-0000DD1B0000}"/>
    <cellStyle name="Check Cell 8 6 6" xfId="3268" xr:uid="{00000000-0005-0000-0000-0000DE1B0000}"/>
    <cellStyle name="Check Cell 8 6 6 2" xfId="16076" xr:uid="{00000000-0005-0000-0000-0000DF1B0000}"/>
    <cellStyle name="Check Cell 8 6 7" xfId="3595" xr:uid="{00000000-0005-0000-0000-0000E01B0000}"/>
    <cellStyle name="Check Cell 8 6 7 2" xfId="16403" xr:uid="{00000000-0005-0000-0000-0000E11B0000}"/>
    <cellStyle name="Check Cell 8 6 8" xfId="3891" xr:uid="{00000000-0005-0000-0000-0000E21B0000}"/>
    <cellStyle name="Check Cell 8 6 8 2" xfId="16699" xr:uid="{00000000-0005-0000-0000-0000E31B0000}"/>
    <cellStyle name="Check Cell 8 6 9" xfId="2956" xr:uid="{00000000-0005-0000-0000-0000E41B0000}"/>
    <cellStyle name="Check Cell 8 6 9 2" xfId="11512" xr:uid="{00000000-0005-0000-0000-0000E51B0000}"/>
    <cellStyle name="Check Cell 8 7" xfId="1244" xr:uid="{00000000-0005-0000-0000-0000E61B0000}"/>
    <cellStyle name="Check Cell 8 7 10" xfId="4986" xr:uid="{00000000-0005-0000-0000-0000E71B0000}"/>
    <cellStyle name="Check Cell 8 7 10 2" xfId="17794" xr:uid="{00000000-0005-0000-0000-0000E81B0000}"/>
    <cellStyle name="Check Cell 8 7 11" xfId="10831" xr:uid="{00000000-0005-0000-0000-0000E91B0000}"/>
    <cellStyle name="Check Cell 8 7 2" xfId="2436" xr:uid="{00000000-0005-0000-0000-0000EA1B0000}"/>
    <cellStyle name="Check Cell 8 7 2 2" xfId="9967" xr:uid="{00000000-0005-0000-0000-0000EB1B0000}"/>
    <cellStyle name="Check Cell 8 7 3" xfId="2801" xr:uid="{00000000-0005-0000-0000-0000EC1B0000}"/>
    <cellStyle name="Check Cell 8 7 3 2" xfId="11526" xr:uid="{00000000-0005-0000-0000-0000ED1B0000}"/>
    <cellStyle name="Check Cell 8 7 4" xfId="3152" xr:uid="{00000000-0005-0000-0000-0000EE1B0000}"/>
    <cellStyle name="Check Cell 8 7 4 2" xfId="11756" xr:uid="{00000000-0005-0000-0000-0000EF1B0000}"/>
    <cellStyle name="Check Cell 8 7 5" xfId="3485" xr:uid="{00000000-0005-0000-0000-0000F01B0000}"/>
    <cellStyle name="Check Cell 8 7 5 2" xfId="16293" xr:uid="{00000000-0005-0000-0000-0000F11B0000}"/>
    <cellStyle name="Check Cell 8 7 6" xfId="3793" xr:uid="{00000000-0005-0000-0000-0000F21B0000}"/>
    <cellStyle name="Check Cell 8 7 6 2" xfId="16601" xr:uid="{00000000-0005-0000-0000-0000F31B0000}"/>
    <cellStyle name="Check Cell 8 7 7" xfId="4077" xr:uid="{00000000-0005-0000-0000-0000F41B0000}"/>
    <cellStyle name="Check Cell 8 7 7 2" xfId="16885" xr:uid="{00000000-0005-0000-0000-0000F51B0000}"/>
    <cellStyle name="Check Cell 8 7 8" xfId="4328" xr:uid="{00000000-0005-0000-0000-0000F61B0000}"/>
    <cellStyle name="Check Cell 8 7 8 2" xfId="17136" xr:uid="{00000000-0005-0000-0000-0000F71B0000}"/>
    <cellStyle name="Check Cell 8 7 9" xfId="4561" xr:uid="{00000000-0005-0000-0000-0000F81B0000}"/>
    <cellStyle name="Check Cell 8 7 9 2" xfId="17369" xr:uid="{00000000-0005-0000-0000-0000F91B0000}"/>
    <cellStyle name="Check Cell 8 8" xfId="414" xr:uid="{00000000-0005-0000-0000-0000FA1B0000}"/>
    <cellStyle name="Check Cell 8 8 10" xfId="4657" xr:uid="{00000000-0005-0000-0000-0000FB1B0000}"/>
    <cellStyle name="Check Cell 8 8 10 2" xfId="17465" xr:uid="{00000000-0005-0000-0000-0000FC1B0000}"/>
    <cellStyle name="Check Cell 8 8 11" xfId="9485" xr:uid="{00000000-0005-0000-0000-0000FD1B0000}"/>
    <cellStyle name="Check Cell 8 8 2" xfId="1666" xr:uid="{00000000-0005-0000-0000-0000FE1B0000}"/>
    <cellStyle name="Check Cell 8 8 2 2" xfId="13310" xr:uid="{00000000-0005-0000-0000-0000FF1B0000}"/>
    <cellStyle name="Check Cell 8 8 3" xfId="2339" xr:uid="{00000000-0005-0000-0000-0000001C0000}"/>
    <cellStyle name="Check Cell 8 8 3 2" xfId="10110" xr:uid="{00000000-0005-0000-0000-0000011C0000}"/>
    <cellStyle name="Check Cell 8 8 4" xfId="2540" xr:uid="{00000000-0005-0000-0000-0000021C0000}"/>
    <cellStyle name="Check Cell 8 8 4 2" xfId="10671" xr:uid="{00000000-0005-0000-0000-0000031C0000}"/>
    <cellStyle name="Check Cell 8 8 5" xfId="2749" xr:uid="{00000000-0005-0000-0000-0000041C0000}"/>
    <cellStyle name="Check Cell 8 8 5 2" xfId="9624" xr:uid="{00000000-0005-0000-0000-0000051C0000}"/>
    <cellStyle name="Check Cell 8 8 6" xfId="3100" xr:uid="{00000000-0005-0000-0000-0000061C0000}"/>
    <cellStyle name="Check Cell 8 8 6 2" xfId="8593" xr:uid="{00000000-0005-0000-0000-0000071C0000}"/>
    <cellStyle name="Check Cell 8 8 7" xfId="3437" xr:uid="{00000000-0005-0000-0000-0000081C0000}"/>
    <cellStyle name="Check Cell 8 8 7 2" xfId="16245" xr:uid="{00000000-0005-0000-0000-0000091C0000}"/>
    <cellStyle name="Check Cell 8 8 8" xfId="3746" xr:uid="{00000000-0005-0000-0000-00000A1C0000}"/>
    <cellStyle name="Check Cell 8 8 8 2" xfId="16554" xr:uid="{00000000-0005-0000-0000-00000B1C0000}"/>
    <cellStyle name="Check Cell 8 8 9" xfId="4080" xr:uid="{00000000-0005-0000-0000-00000C1C0000}"/>
    <cellStyle name="Check Cell 8 8 9 2" xfId="16888" xr:uid="{00000000-0005-0000-0000-00000D1C0000}"/>
    <cellStyle name="Check Cell 8 9" xfId="1768" xr:uid="{00000000-0005-0000-0000-00000E1C0000}"/>
    <cellStyle name="Check Cell 8 9 2" xfId="13405" xr:uid="{00000000-0005-0000-0000-00000F1C0000}"/>
    <cellStyle name="Check Cell 9" xfId="521" xr:uid="{00000000-0005-0000-0000-0000101C0000}"/>
    <cellStyle name="Check Cell 9 10" xfId="1815" xr:uid="{00000000-0005-0000-0000-0000111C0000}"/>
    <cellStyle name="Check Cell 9 10 2" xfId="15504" xr:uid="{00000000-0005-0000-0000-0000121C0000}"/>
    <cellStyle name="Check Cell 9 11" xfId="1779" xr:uid="{00000000-0005-0000-0000-0000131C0000}"/>
    <cellStyle name="Check Cell 9 11 2" xfId="15202" xr:uid="{00000000-0005-0000-0000-0000141C0000}"/>
    <cellStyle name="Check Cell 9 12" xfId="1805" xr:uid="{00000000-0005-0000-0000-0000151C0000}"/>
    <cellStyle name="Check Cell 9 12 2" xfId="8473" xr:uid="{00000000-0005-0000-0000-0000161C0000}"/>
    <cellStyle name="Check Cell 9 13" xfId="1491" xr:uid="{00000000-0005-0000-0000-0000171C0000}"/>
    <cellStyle name="Check Cell 9 13 2" xfId="10666" xr:uid="{00000000-0005-0000-0000-0000181C0000}"/>
    <cellStyle name="Check Cell 9 14" xfId="2414" xr:uid="{00000000-0005-0000-0000-0000191C0000}"/>
    <cellStyle name="Check Cell 9 14 2" xfId="11045" xr:uid="{00000000-0005-0000-0000-00001A1C0000}"/>
    <cellStyle name="Check Cell 9 15" xfId="1702" xr:uid="{00000000-0005-0000-0000-00001B1C0000}"/>
    <cellStyle name="Check Cell 9 15 2" xfId="9048" xr:uid="{00000000-0005-0000-0000-00001C1C0000}"/>
    <cellStyle name="Check Cell 9 16" xfId="1938" xr:uid="{00000000-0005-0000-0000-00001D1C0000}"/>
    <cellStyle name="Check Cell 9 16 2" xfId="15464" xr:uid="{00000000-0005-0000-0000-00001E1C0000}"/>
    <cellStyle name="Check Cell 9 17" xfId="4682" xr:uid="{00000000-0005-0000-0000-00001F1C0000}"/>
    <cellStyle name="Check Cell 9 17 2" xfId="17490" xr:uid="{00000000-0005-0000-0000-0000201C0000}"/>
    <cellStyle name="Check Cell 9 18" xfId="7346" xr:uid="{00000000-0005-0000-0000-0000211C0000}"/>
    <cellStyle name="Check Cell 9 18 2" xfId="20110" xr:uid="{00000000-0005-0000-0000-0000221C0000}"/>
    <cellStyle name="Check Cell 9 19" xfId="7242" xr:uid="{00000000-0005-0000-0000-0000231C0000}"/>
    <cellStyle name="Check Cell 9 19 2" xfId="20007" xr:uid="{00000000-0005-0000-0000-0000241C0000}"/>
    <cellStyle name="Check Cell 9 2" xfId="1078" xr:uid="{00000000-0005-0000-0000-0000251C0000}"/>
    <cellStyle name="Check Cell 9 2 10" xfId="4893" xr:uid="{00000000-0005-0000-0000-0000261C0000}"/>
    <cellStyle name="Check Cell 9 2 10 2" xfId="17701" xr:uid="{00000000-0005-0000-0000-0000271C0000}"/>
    <cellStyle name="Check Cell 9 2 11" xfId="7481" xr:uid="{00000000-0005-0000-0000-0000281C0000}"/>
    <cellStyle name="Check Cell 9 2 11 2" xfId="20245" xr:uid="{00000000-0005-0000-0000-0000291C0000}"/>
    <cellStyle name="Check Cell 9 2 12" xfId="7624" xr:uid="{00000000-0005-0000-0000-00002A1C0000}"/>
    <cellStyle name="Check Cell 9 2 12 2" xfId="20388" xr:uid="{00000000-0005-0000-0000-00002B1C0000}"/>
    <cellStyle name="Check Cell 9 2 13" xfId="9115" xr:uid="{00000000-0005-0000-0000-00002C1C0000}"/>
    <cellStyle name="Check Cell 9 2 14" xfId="9300" xr:uid="{00000000-0005-0000-0000-00002D1C0000}"/>
    <cellStyle name="Check Cell 9 2 15" xfId="15508" xr:uid="{00000000-0005-0000-0000-00002E1C0000}"/>
    <cellStyle name="Check Cell 9 2 2" xfId="2286" xr:uid="{00000000-0005-0000-0000-00002F1C0000}"/>
    <cellStyle name="Check Cell 9 2 2 2" xfId="8724" xr:uid="{00000000-0005-0000-0000-0000301C0000}"/>
    <cellStyle name="Check Cell 9 2 3" xfId="2653" xr:uid="{00000000-0005-0000-0000-0000311C0000}"/>
    <cellStyle name="Check Cell 9 2 3 2" xfId="10714" xr:uid="{00000000-0005-0000-0000-0000321C0000}"/>
    <cellStyle name="Check Cell 9 2 4" xfId="3009" xr:uid="{00000000-0005-0000-0000-0000331C0000}"/>
    <cellStyle name="Check Cell 9 2 4 2" xfId="8609" xr:uid="{00000000-0005-0000-0000-0000341C0000}"/>
    <cellStyle name="Check Cell 9 2 5" xfId="3349" xr:uid="{00000000-0005-0000-0000-0000351C0000}"/>
    <cellStyle name="Check Cell 9 2 5 2" xfId="16157" xr:uid="{00000000-0005-0000-0000-0000361C0000}"/>
    <cellStyle name="Check Cell 9 2 6" xfId="3664" xr:uid="{00000000-0005-0000-0000-0000371C0000}"/>
    <cellStyle name="Check Cell 9 2 6 2" xfId="16472" xr:uid="{00000000-0005-0000-0000-0000381C0000}"/>
    <cellStyle name="Check Cell 9 2 7" xfId="3962" xr:uid="{00000000-0005-0000-0000-0000391C0000}"/>
    <cellStyle name="Check Cell 9 2 7 2" xfId="16770" xr:uid="{00000000-0005-0000-0000-00003A1C0000}"/>
    <cellStyle name="Check Cell 9 2 8" xfId="4218" xr:uid="{00000000-0005-0000-0000-00003B1C0000}"/>
    <cellStyle name="Check Cell 9 2 8 2" xfId="17026" xr:uid="{00000000-0005-0000-0000-00003C1C0000}"/>
    <cellStyle name="Check Cell 9 2 9" xfId="4468" xr:uid="{00000000-0005-0000-0000-00003D1C0000}"/>
    <cellStyle name="Check Cell 9 2 9 2" xfId="17276" xr:uid="{00000000-0005-0000-0000-00003E1C0000}"/>
    <cellStyle name="Check Cell 9 20" xfId="9365" xr:uid="{00000000-0005-0000-0000-00003F1C0000}"/>
    <cellStyle name="Check Cell 9 21" xfId="8276" xr:uid="{00000000-0005-0000-0000-0000401C0000}"/>
    <cellStyle name="Check Cell 9 22" xfId="13972" xr:uid="{00000000-0005-0000-0000-0000411C0000}"/>
    <cellStyle name="Check Cell 9 23" xfId="41499" xr:uid="{00000000-0005-0000-0000-0000421C0000}"/>
    <cellStyle name="Check Cell 9 24" xfId="41503" xr:uid="{00000000-0005-0000-0000-0000431C0000}"/>
    <cellStyle name="Check Cell 9 25" xfId="41416" xr:uid="{00000000-0005-0000-0000-0000441C0000}"/>
    <cellStyle name="Check Cell 9 26" xfId="41559" xr:uid="{00000000-0005-0000-0000-0000451C0000}"/>
    <cellStyle name="Check Cell 9 27" xfId="41391" xr:uid="{00000000-0005-0000-0000-0000461C0000}"/>
    <cellStyle name="Check Cell 9 28" xfId="41605" xr:uid="{00000000-0005-0000-0000-0000471C0000}"/>
    <cellStyle name="Check Cell 9 29" xfId="41353" xr:uid="{00000000-0005-0000-0000-0000481C0000}"/>
    <cellStyle name="Check Cell 9 3" xfId="987" xr:uid="{00000000-0005-0000-0000-0000491C0000}"/>
    <cellStyle name="Check Cell 9 3 10" xfId="4833" xr:uid="{00000000-0005-0000-0000-00004A1C0000}"/>
    <cellStyle name="Check Cell 9 3 10 2" xfId="17641" xr:uid="{00000000-0005-0000-0000-00004B1C0000}"/>
    <cellStyle name="Check Cell 9 3 11" xfId="9189" xr:uid="{00000000-0005-0000-0000-00004C1C0000}"/>
    <cellStyle name="Check Cell 9 3 2" xfId="2200" xr:uid="{00000000-0005-0000-0000-00004D1C0000}"/>
    <cellStyle name="Check Cell 9 3 2 2" xfId="9900" xr:uid="{00000000-0005-0000-0000-00004E1C0000}"/>
    <cellStyle name="Check Cell 9 3 3" xfId="1543" xr:uid="{00000000-0005-0000-0000-00004F1C0000}"/>
    <cellStyle name="Check Cell 9 3 3 2" xfId="15486" xr:uid="{00000000-0005-0000-0000-0000501C0000}"/>
    <cellStyle name="Check Cell 9 3 4" xfId="2181" xr:uid="{00000000-0005-0000-0000-0000511C0000}"/>
    <cellStyle name="Check Cell 9 3 4 2" xfId="10383" xr:uid="{00000000-0005-0000-0000-0000521C0000}"/>
    <cellStyle name="Check Cell 9 3 5" xfId="2958" xr:uid="{00000000-0005-0000-0000-0000531C0000}"/>
    <cellStyle name="Check Cell 9 3 5 2" xfId="12265" xr:uid="{00000000-0005-0000-0000-0000541C0000}"/>
    <cellStyle name="Check Cell 9 3 6" xfId="3298" xr:uid="{00000000-0005-0000-0000-0000551C0000}"/>
    <cellStyle name="Check Cell 9 3 6 2" xfId="16106" xr:uid="{00000000-0005-0000-0000-0000561C0000}"/>
    <cellStyle name="Check Cell 9 3 7" xfId="3616" xr:uid="{00000000-0005-0000-0000-0000571C0000}"/>
    <cellStyle name="Check Cell 9 3 7 2" xfId="16424" xr:uid="{00000000-0005-0000-0000-0000581C0000}"/>
    <cellStyle name="Check Cell 9 3 8" xfId="3918" xr:uid="{00000000-0005-0000-0000-0000591C0000}"/>
    <cellStyle name="Check Cell 9 3 8 2" xfId="16726" xr:uid="{00000000-0005-0000-0000-00005A1C0000}"/>
    <cellStyle name="Check Cell 9 3 9" xfId="4408" xr:uid="{00000000-0005-0000-0000-00005B1C0000}"/>
    <cellStyle name="Check Cell 9 3 9 2" xfId="17216" xr:uid="{00000000-0005-0000-0000-00005C1C0000}"/>
    <cellStyle name="Check Cell 9 30" xfId="41457" xr:uid="{00000000-0005-0000-0000-00005D1C0000}"/>
    <cellStyle name="Check Cell 9 4" xfId="820" xr:uid="{00000000-0005-0000-0000-00005E1C0000}"/>
    <cellStyle name="Check Cell 9 4 2" xfId="11208" xr:uid="{00000000-0005-0000-0000-00005F1C0000}"/>
    <cellStyle name="Check Cell 9 5" xfId="1255" xr:uid="{00000000-0005-0000-0000-0000601C0000}"/>
    <cellStyle name="Check Cell 9 5 2" xfId="13268" xr:uid="{00000000-0005-0000-0000-0000611C0000}"/>
    <cellStyle name="Check Cell 9 6" xfId="1187" xr:uid="{00000000-0005-0000-0000-0000621C0000}"/>
    <cellStyle name="Check Cell 9 6 10" xfId="4958" xr:uid="{00000000-0005-0000-0000-0000631C0000}"/>
    <cellStyle name="Check Cell 9 6 10 2" xfId="17766" xr:uid="{00000000-0005-0000-0000-0000641C0000}"/>
    <cellStyle name="Check Cell 9 6 11" xfId="8976" xr:uid="{00000000-0005-0000-0000-0000651C0000}"/>
    <cellStyle name="Check Cell 9 6 2" xfId="2384" xr:uid="{00000000-0005-0000-0000-0000661C0000}"/>
    <cellStyle name="Check Cell 9 6 2 2" xfId="9642" xr:uid="{00000000-0005-0000-0000-0000671C0000}"/>
    <cellStyle name="Check Cell 9 6 3" xfId="2755" xr:uid="{00000000-0005-0000-0000-0000681C0000}"/>
    <cellStyle name="Check Cell 9 6 3 2" xfId="13491" xr:uid="{00000000-0005-0000-0000-0000691C0000}"/>
    <cellStyle name="Check Cell 9 6 4" xfId="3106" xr:uid="{00000000-0005-0000-0000-00006A1C0000}"/>
    <cellStyle name="Check Cell 9 6 4 2" xfId="11550" xr:uid="{00000000-0005-0000-0000-00006B1C0000}"/>
    <cellStyle name="Check Cell 9 6 5" xfId="3443" xr:uid="{00000000-0005-0000-0000-00006C1C0000}"/>
    <cellStyle name="Check Cell 9 6 5 2" xfId="16251" xr:uid="{00000000-0005-0000-0000-00006D1C0000}"/>
    <cellStyle name="Check Cell 9 6 6" xfId="3750" xr:uid="{00000000-0005-0000-0000-00006E1C0000}"/>
    <cellStyle name="Check Cell 9 6 6 2" xfId="16558" xr:uid="{00000000-0005-0000-0000-00006F1C0000}"/>
    <cellStyle name="Check Cell 9 6 7" xfId="4042" xr:uid="{00000000-0005-0000-0000-0000701C0000}"/>
    <cellStyle name="Check Cell 9 6 7 2" xfId="16850" xr:uid="{00000000-0005-0000-0000-0000711C0000}"/>
    <cellStyle name="Check Cell 9 6 8" xfId="4298" xr:uid="{00000000-0005-0000-0000-0000721C0000}"/>
    <cellStyle name="Check Cell 9 6 8 2" xfId="17106" xr:uid="{00000000-0005-0000-0000-0000731C0000}"/>
    <cellStyle name="Check Cell 9 6 9" xfId="4533" xr:uid="{00000000-0005-0000-0000-0000741C0000}"/>
    <cellStyle name="Check Cell 9 6 9 2" xfId="17341" xr:uid="{00000000-0005-0000-0000-0000751C0000}"/>
    <cellStyle name="Check Cell 9 7" xfId="821" xr:uid="{00000000-0005-0000-0000-0000761C0000}"/>
    <cellStyle name="Check Cell 9 7 10" xfId="4739" xr:uid="{00000000-0005-0000-0000-0000771C0000}"/>
    <cellStyle name="Check Cell 9 7 10 2" xfId="17547" xr:uid="{00000000-0005-0000-0000-0000781C0000}"/>
    <cellStyle name="Check Cell 9 7 11" xfId="9593" xr:uid="{00000000-0005-0000-0000-0000791C0000}"/>
    <cellStyle name="Check Cell 9 7 2" xfId="2045" xr:uid="{00000000-0005-0000-0000-00007A1C0000}"/>
    <cellStyle name="Check Cell 9 7 2 2" xfId="9936" xr:uid="{00000000-0005-0000-0000-00007B1C0000}"/>
    <cellStyle name="Check Cell 9 7 3" xfId="1688" xr:uid="{00000000-0005-0000-0000-00007C1C0000}"/>
    <cellStyle name="Check Cell 9 7 3 2" xfId="15436" xr:uid="{00000000-0005-0000-0000-00007D1C0000}"/>
    <cellStyle name="Check Cell 9 7 4" xfId="1500" xr:uid="{00000000-0005-0000-0000-00007E1C0000}"/>
    <cellStyle name="Check Cell 9 7 4 2" xfId="15359" xr:uid="{00000000-0005-0000-0000-00007F1C0000}"/>
    <cellStyle name="Check Cell 9 7 5" xfId="1974" xr:uid="{00000000-0005-0000-0000-0000801C0000}"/>
    <cellStyle name="Check Cell 9 7 5 2" xfId="15282" xr:uid="{00000000-0005-0000-0000-0000811C0000}"/>
    <cellStyle name="Check Cell 9 7 6" xfId="2069" xr:uid="{00000000-0005-0000-0000-0000821C0000}"/>
    <cellStyle name="Check Cell 9 7 6 2" xfId="13323" xr:uid="{00000000-0005-0000-0000-0000831C0000}"/>
    <cellStyle name="Check Cell 9 7 7" xfId="1574" xr:uid="{00000000-0005-0000-0000-0000841C0000}"/>
    <cellStyle name="Check Cell 9 7 7 2" xfId="9882" xr:uid="{00000000-0005-0000-0000-0000851C0000}"/>
    <cellStyle name="Check Cell 9 7 8" xfId="1927" xr:uid="{00000000-0005-0000-0000-0000861C0000}"/>
    <cellStyle name="Check Cell 9 7 8 2" xfId="9997" xr:uid="{00000000-0005-0000-0000-0000871C0000}"/>
    <cellStyle name="Check Cell 9 7 9" xfId="4155" xr:uid="{00000000-0005-0000-0000-0000881C0000}"/>
    <cellStyle name="Check Cell 9 7 9 2" xfId="16963" xr:uid="{00000000-0005-0000-0000-0000891C0000}"/>
    <cellStyle name="Check Cell 9 8" xfId="965" xr:uid="{00000000-0005-0000-0000-00008A1C0000}"/>
    <cellStyle name="Check Cell 9 8 10" xfId="4816" xr:uid="{00000000-0005-0000-0000-00008B1C0000}"/>
    <cellStyle name="Check Cell 9 8 10 2" xfId="17624" xr:uid="{00000000-0005-0000-0000-00008C1C0000}"/>
    <cellStyle name="Check Cell 9 8 11" xfId="10897" xr:uid="{00000000-0005-0000-0000-00008D1C0000}"/>
    <cellStyle name="Check Cell 9 8 2" xfId="2179" xr:uid="{00000000-0005-0000-0000-00008E1C0000}"/>
    <cellStyle name="Check Cell 9 8 2 2" xfId="9783" xr:uid="{00000000-0005-0000-0000-00008F1C0000}"/>
    <cellStyle name="Check Cell 9 8 3" xfId="1562" xr:uid="{00000000-0005-0000-0000-0000901C0000}"/>
    <cellStyle name="Check Cell 9 8 3 2" xfId="15203" xr:uid="{00000000-0005-0000-0000-0000911C0000}"/>
    <cellStyle name="Check Cell 9 8 4" xfId="1998" xr:uid="{00000000-0005-0000-0000-0000921C0000}"/>
    <cellStyle name="Check Cell 9 8 4 2" xfId="10059" xr:uid="{00000000-0005-0000-0000-0000931C0000}"/>
    <cellStyle name="Check Cell 9 8 5" xfId="1661" xr:uid="{00000000-0005-0000-0000-0000941C0000}"/>
    <cellStyle name="Check Cell 9 8 5 2" xfId="9734" xr:uid="{00000000-0005-0000-0000-0000951C0000}"/>
    <cellStyle name="Check Cell 9 8 6" xfId="2564" xr:uid="{00000000-0005-0000-0000-0000961C0000}"/>
    <cellStyle name="Check Cell 9 8 6 2" xfId="8741" xr:uid="{00000000-0005-0000-0000-0000971C0000}"/>
    <cellStyle name="Check Cell 9 8 7" xfId="1603" xr:uid="{00000000-0005-0000-0000-0000981C0000}"/>
    <cellStyle name="Check Cell 9 8 7 2" xfId="9611" xr:uid="{00000000-0005-0000-0000-0000991C0000}"/>
    <cellStyle name="Check Cell 9 8 8" xfId="2528" xr:uid="{00000000-0005-0000-0000-00009A1C0000}"/>
    <cellStyle name="Check Cell 9 8 8 2" xfId="9518" xr:uid="{00000000-0005-0000-0000-00009B1C0000}"/>
    <cellStyle name="Check Cell 9 8 9" xfId="3094" xr:uid="{00000000-0005-0000-0000-00009C1C0000}"/>
    <cellStyle name="Check Cell 9 8 9 2" xfId="10972" xr:uid="{00000000-0005-0000-0000-00009D1C0000}"/>
    <cellStyle name="Check Cell 9 9" xfId="1769" xr:uid="{00000000-0005-0000-0000-00009E1C0000}"/>
    <cellStyle name="Check Cell 9 9 2" xfId="10808" xr:uid="{00000000-0005-0000-0000-00009F1C0000}"/>
    <cellStyle name="Comma" xfId="4" builtinId="3"/>
    <cellStyle name="Comma 10" xfId="522" xr:uid="{00000000-0005-0000-0000-0000A01C0000}"/>
    <cellStyle name="Comma 11" xfId="42579" xr:uid="{B181F349-F7BE-425D-8832-3DE0A9DD6886}"/>
    <cellStyle name="Comma 13" xfId="472" xr:uid="{00000000-0005-0000-0000-0000A11C0000}"/>
    <cellStyle name="Comma 14" xfId="523" xr:uid="{00000000-0005-0000-0000-0000A21C0000}"/>
    <cellStyle name="Comma 15" xfId="1414" xr:uid="{00000000-0005-0000-0000-0000A31C0000}"/>
    <cellStyle name="Comma 16" xfId="42578" xr:uid="{23CCCC8B-5FEC-4AB1-95CF-A9DABA221796}"/>
    <cellStyle name="Comma 2" xfId="5" xr:uid="{00000000-0005-0000-0000-0000A41C0000}"/>
    <cellStyle name="Comma 2 10" xfId="524" xr:uid="{00000000-0005-0000-0000-0000A51C0000}"/>
    <cellStyle name="Comma 2 11" xfId="525" xr:uid="{00000000-0005-0000-0000-0000A61C0000}"/>
    <cellStyle name="Comma 2 12" xfId="526" xr:uid="{00000000-0005-0000-0000-0000A71C0000}"/>
    <cellStyle name="Comma 2 13" xfId="527" xr:uid="{00000000-0005-0000-0000-0000A81C0000}"/>
    <cellStyle name="Comma 2 14" xfId="528" xr:uid="{00000000-0005-0000-0000-0000A91C0000}"/>
    <cellStyle name="Comma 2 15" xfId="4620" xr:uid="{00000000-0005-0000-0000-0000AA1C0000}"/>
    <cellStyle name="Comma 2 15 2" xfId="41506" xr:uid="{00000000-0005-0000-0000-0000AB1C0000}"/>
    <cellStyle name="Comma 2 15 3" xfId="41473" xr:uid="{00000000-0005-0000-0000-0000AC1C0000}"/>
    <cellStyle name="Comma 2 15 4" xfId="41423" xr:uid="{00000000-0005-0000-0000-0000AD1C0000}"/>
    <cellStyle name="Comma 2 15 5" xfId="41550" xr:uid="{00000000-0005-0000-0000-0000AE1C0000}"/>
    <cellStyle name="Comma 2 15 6" xfId="41418" xr:uid="{00000000-0005-0000-0000-0000AF1C0000}"/>
    <cellStyle name="Comma 2 15 7" xfId="41589" xr:uid="{00000000-0005-0000-0000-0000B01C0000}"/>
    <cellStyle name="Comma 2 15 8" xfId="41355" xr:uid="{00000000-0005-0000-0000-0000B11C0000}"/>
    <cellStyle name="Comma 2 15 9" xfId="41448" xr:uid="{00000000-0005-0000-0000-0000B21C0000}"/>
    <cellStyle name="Comma 2 16" xfId="235" xr:uid="{00000000-0005-0000-0000-0000B31C0000}"/>
    <cellStyle name="Comma 2 16 2" xfId="41507" xr:uid="{00000000-0005-0000-0000-0000B41C0000}"/>
    <cellStyle name="Comma 2 16 3" xfId="41472" xr:uid="{00000000-0005-0000-0000-0000B51C0000}"/>
    <cellStyle name="Comma 2 16 4" xfId="41424" xr:uid="{00000000-0005-0000-0000-0000B61C0000}"/>
    <cellStyle name="Comma 2 16 5" xfId="41549" xr:uid="{00000000-0005-0000-0000-0000B71C0000}"/>
    <cellStyle name="Comma 2 16 6" xfId="41419" xr:uid="{00000000-0005-0000-0000-0000B81C0000}"/>
    <cellStyle name="Comma 2 16 7" xfId="41588" xr:uid="{00000000-0005-0000-0000-0000B91C0000}"/>
    <cellStyle name="Comma 2 16 8" xfId="41356" xr:uid="{00000000-0005-0000-0000-0000BA1C0000}"/>
    <cellStyle name="Comma 2 16 9" xfId="41447" xr:uid="{00000000-0005-0000-0000-0000BB1C0000}"/>
    <cellStyle name="Comma 2 17" xfId="200" xr:uid="{00000000-0005-0000-0000-0000BC1C0000}"/>
    <cellStyle name="Comma 2 18" xfId="5453" xr:uid="{00000000-0005-0000-0000-0000BD1C0000}"/>
    <cellStyle name="Comma 2 19" xfId="5285" xr:uid="{00000000-0005-0000-0000-0000BE1C0000}"/>
    <cellStyle name="Comma 2 2" xfId="21" xr:uid="{00000000-0005-0000-0000-0000BF1C0000}"/>
    <cellStyle name="Comma 2 2 10" xfId="814" xr:uid="{00000000-0005-0000-0000-0000C01C0000}"/>
    <cellStyle name="Comma 2 2 11" xfId="4621" xr:uid="{00000000-0005-0000-0000-0000C11C0000}"/>
    <cellStyle name="Comma 2 2 12" xfId="238" xr:uid="{00000000-0005-0000-0000-0000C21C0000}"/>
    <cellStyle name="Comma 2 2 12 10" xfId="5684" xr:uid="{00000000-0005-0000-0000-0000C31C0000}"/>
    <cellStyle name="Comma 2 2 12 2" xfId="7167" xr:uid="{00000000-0005-0000-0000-0000C41C0000}"/>
    <cellStyle name="Comma 2 2 12 3" xfId="7711" xr:uid="{00000000-0005-0000-0000-0000C51C0000}"/>
    <cellStyle name="Comma 2 2 12 4" xfId="6706" xr:uid="{00000000-0005-0000-0000-0000C61C0000}"/>
    <cellStyle name="Comma 2 2 12 5" xfId="5297" xr:uid="{00000000-0005-0000-0000-0000C71C0000}"/>
    <cellStyle name="Comma 2 2 12 6" xfId="6335" xr:uid="{00000000-0005-0000-0000-0000C81C0000}"/>
    <cellStyle name="Comma 2 2 12 7" xfId="6984" xr:uid="{00000000-0005-0000-0000-0000C91C0000}"/>
    <cellStyle name="Comma 2 2 12 8" xfId="7948" xr:uid="{00000000-0005-0000-0000-0000CA1C0000}"/>
    <cellStyle name="Comma 2 2 12 9" xfId="7779" xr:uid="{00000000-0005-0000-0000-0000CB1C0000}"/>
    <cellStyle name="Comma 2 2 13" xfId="5264" xr:uid="{00000000-0005-0000-0000-0000CC1C0000}"/>
    <cellStyle name="Comma 2 2 13 10" xfId="7113" xr:uid="{00000000-0005-0000-0000-0000CD1C0000}"/>
    <cellStyle name="Comma 2 2 13 2" xfId="7171" xr:uid="{00000000-0005-0000-0000-0000CE1C0000}"/>
    <cellStyle name="Comma 2 2 13 3" xfId="7715" xr:uid="{00000000-0005-0000-0000-0000CF1C0000}"/>
    <cellStyle name="Comma 2 2 13 4" xfId="6472" xr:uid="{00000000-0005-0000-0000-0000D01C0000}"/>
    <cellStyle name="Comma 2 2 13 5" xfId="5695" xr:uid="{00000000-0005-0000-0000-0000D11C0000}"/>
    <cellStyle name="Comma 2 2 13 6" xfId="6271" xr:uid="{00000000-0005-0000-0000-0000D21C0000}"/>
    <cellStyle name="Comma 2 2 13 7" xfId="5482" xr:uid="{00000000-0005-0000-0000-0000D31C0000}"/>
    <cellStyle name="Comma 2 2 13 8" xfId="5042" xr:uid="{00000000-0005-0000-0000-0000D41C0000}"/>
    <cellStyle name="Comma 2 2 13 9" xfId="7829" xr:uid="{00000000-0005-0000-0000-0000D51C0000}"/>
    <cellStyle name="Comma 2 2 14" xfId="5996" xr:uid="{00000000-0005-0000-0000-0000D61C0000}"/>
    <cellStyle name="Comma 2 2 15" xfId="6005" xr:uid="{00000000-0005-0000-0000-0000D71C0000}"/>
    <cellStyle name="Comma 2 2 16" xfId="5813" xr:uid="{00000000-0005-0000-0000-0000D81C0000}"/>
    <cellStyle name="Comma 2 2 17" xfId="5187" xr:uid="{00000000-0005-0000-0000-0000D91C0000}"/>
    <cellStyle name="Comma 2 2 18" xfId="5834" xr:uid="{00000000-0005-0000-0000-0000DA1C0000}"/>
    <cellStyle name="Comma 2 2 19" xfId="6965" xr:uid="{00000000-0005-0000-0000-0000DB1C0000}"/>
    <cellStyle name="Comma 2 2 2" xfId="61" xr:uid="{00000000-0005-0000-0000-0000DC1C0000}"/>
    <cellStyle name="Comma 2 2 2 10" xfId="41547" xr:uid="{00000000-0005-0000-0000-0000DD1C0000}"/>
    <cellStyle name="Comma 2 2 2 11" xfId="41421" xr:uid="{00000000-0005-0000-0000-0000DE1C0000}"/>
    <cellStyle name="Comma 2 2 2 12" xfId="41586" xr:uid="{00000000-0005-0000-0000-0000DF1C0000}"/>
    <cellStyle name="Comma 2 2 2 13" xfId="41358" xr:uid="{00000000-0005-0000-0000-0000E01C0000}"/>
    <cellStyle name="Comma 2 2 2 14" xfId="41446" xr:uid="{00000000-0005-0000-0000-0000E11C0000}"/>
    <cellStyle name="Comma 2 2 2 2" xfId="215" xr:uid="{00000000-0005-0000-0000-0000E21C0000}"/>
    <cellStyle name="Comma 2 2 2 2 2" xfId="4622" xr:uid="{00000000-0005-0000-0000-0000E31C0000}"/>
    <cellStyle name="Comma 2 2 2 3" xfId="41191" xr:uid="{00000000-0005-0000-0000-0000E41C0000}"/>
    <cellStyle name="Comma 2 2 2 4" xfId="41208" xr:uid="{00000000-0005-0000-0000-0000E51C0000}"/>
    <cellStyle name="Comma 2 2 2 5" xfId="41234" xr:uid="{00000000-0005-0000-0000-0000E61C0000}"/>
    <cellStyle name="Comma 2 2 2 6" xfId="41238" xr:uid="{00000000-0005-0000-0000-0000E71C0000}"/>
    <cellStyle name="Comma 2 2 2 7" xfId="41509" xr:uid="{00000000-0005-0000-0000-0000E81C0000}"/>
    <cellStyle name="Comma 2 2 2 8" xfId="41470" xr:uid="{00000000-0005-0000-0000-0000E91C0000}"/>
    <cellStyle name="Comma 2 2 2 9" xfId="41425" xr:uid="{00000000-0005-0000-0000-0000EA1C0000}"/>
    <cellStyle name="Comma 2 2 20" xfId="6426" xr:uid="{00000000-0005-0000-0000-0000EB1C0000}"/>
    <cellStyle name="Comma 2 2 21" xfId="7758" xr:uid="{00000000-0005-0000-0000-0000EC1C0000}"/>
    <cellStyle name="Comma 2 2 22" xfId="7856" xr:uid="{00000000-0005-0000-0000-0000ED1C0000}"/>
    <cellStyle name="Comma 2 2 23" xfId="7858" xr:uid="{00000000-0005-0000-0000-0000EE1C0000}"/>
    <cellStyle name="Comma 2 2 24" xfId="14758" xr:uid="{00000000-0005-0000-0000-0000EF1C0000}"/>
    <cellStyle name="Comma 2 2 25" xfId="10883" xr:uid="{00000000-0005-0000-0000-0000F01C0000}"/>
    <cellStyle name="Comma 2 2 3" xfId="529" xr:uid="{00000000-0005-0000-0000-0000F11C0000}"/>
    <cellStyle name="Comma 2 2 4" xfId="749" xr:uid="{00000000-0005-0000-0000-0000F21C0000}"/>
    <cellStyle name="Comma 2 2 5" xfId="642" xr:uid="{00000000-0005-0000-0000-0000F31C0000}"/>
    <cellStyle name="Comma 2 2 6" xfId="945" xr:uid="{00000000-0005-0000-0000-0000F41C0000}"/>
    <cellStyle name="Comma 2 2 7" xfId="1237" xr:uid="{00000000-0005-0000-0000-0000F51C0000}"/>
    <cellStyle name="Comma 2 2 8" xfId="1019" xr:uid="{00000000-0005-0000-0000-0000F61C0000}"/>
    <cellStyle name="Comma 2 2 9" xfId="1276" xr:uid="{00000000-0005-0000-0000-0000F71C0000}"/>
    <cellStyle name="Comma 2 20" xfId="6354" xr:uid="{00000000-0005-0000-0000-0000F81C0000}"/>
    <cellStyle name="Comma 2 21" xfId="5560" xr:uid="{00000000-0005-0000-0000-0000F91C0000}"/>
    <cellStyle name="Comma 2 22" xfId="6502" xr:uid="{00000000-0005-0000-0000-0000FA1C0000}"/>
    <cellStyle name="Comma 2 23" xfId="5742" xr:uid="{00000000-0005-0000-0000-0000FB1C0000}"/>
    <cellStyle name="Comma 2 24" xfId="6567" xr:uid="{00000000-0005-0000-0000-0000FC1C0000}"/>
    <cellStyle name="Comma 2 25" xfId="5615" xr:uid="{00000000-0005-0000-0000-0000FD1C0000}"/>
    <cellStyle name="Comma 2 26" xfId="7871" xr:uid="{00000000-0005-0000-0000-0000FE1C0000}"/>
    <cellStyle name="Comma 2 27" xfId="6862" xr:uid="{00000000-0005-0000-0000-0000FF1C0000}"/>
    <cellStyle name="Comma 2 28" xfId="42568" xr:uid="{00000000-0005-0000-0000-0000001D0000}"/>
    <cellStyle name="Comma 2 3" xfId="62" xr:uid="{00000000-0005-0000-0000-0000011D0000}"/>
    <cellStyle name="Comma 2 3 10" xfId="5599" xr:uid="{00000000-0005-0000-0000-0000021D0000}"/>
    <cellStyle name="Comma 2 3 11" xfId="5333" xr:uid="{00000000-0005-0000-0000-0000031D0000}"/>
    <cellStyle name="Comma 2 3 12" xfId="5888" xr:uid="{00000000-0005-0000-0000-0000041D0000}"/>
    <cellStyle name="Comma 2 3 13" xfId="6385" xr:uid="{00000000-0005-0000-0000-0000051D0000}"/>
    <cellStyle name="Comma 2 3 14" xfId="6627" xr:uid="{00000000-0005-0000-0000-0000061D0000}"/>
    <cellStyle name="Comma 2 3 15" xfId="11160" xr:uid="{00000000-0005-0000-0000-0000071D0000}"/>
    <cellStyle name="Comma 2 3 16" xfId="13443" xr:uid="{00000000-0005-0000-0000-0000081D0000}"/>
    <cellStyle name="Comma 2 3 17" xfId="41511" xr:uid="{00000000-0005-0000-0000-0000091D0000}"/>
    <cellStyle name="Comma 2 3 18" xfId="41468" xr:uid="{00000000-0005-0000-0000-00000A1D0000}"/>
    <cellStyle name="Comma 2 3 19" xfId="41427" xr:uid="{00000000-0005-0000-0000-00000B1D0000}"/>
    <cellStyle name="Comma 2 3 2" xfId="530" xr:uid="{00000000-0005-0000-0000-00000C1D0000}"/>
    <cellStyle name="Comma 2 3 2 10" xfId="6968" xr:uid="{00000000-0005-0000-0000-00000D1D0000}"/>
    <cellStyle name="Comma 2 3 2 11" xfId="6856" xr:uid="{00000000-0005-0000-0000-00000E1D0000}"/>
    <cellStyle name="Comma 2 3 2 12" xfId="5905" xr:uid="{00000000-0005-0000-0000-00000F1D0000}"/>
    <cellStyle name="Comma 2 3 2 13" xfId="6478" xr:uid="{00000000-0005-0000-0000-0000101D0000}"/>
    <cellStyle name="Comma 2 3 2 14" xfId="8017" xr:uid="{00000000-0005-0000-0000-0000111D0000}"/>
    <cellStyle name="Comma 2 3 2 2" xfId="4623" xr:uid="{00000000-0005-0000-0000-0000121D0000}"/>
    <cellStyle name="Comma 2 3 2 3" xfId="6756" xr:uid="{00000000-0005-0000-0000-0000131D0000}"/>
    <cellStyle name="Comma 2 3 2 4" xfId="5125" xr:uid="{00000000-0005-0000-0000-0000141D0000}"/>
    <cellStyle name="Comma 2 3 2 5" xfId="5869" xr:uid="{00000000-0005-0000-0000-0000151D0000}"/>
    <cellStyle name="Comma 2 3 2 6" xfId="5271" xr:uid="{00000000-0005-0000-0000-0000161D0000}"/>
    <cellStyle name="Comma 2 3 2 7" xfId="5784" xr:uid="{00000000-0005-0000-0000-0000171D0000}"/>
    <cellStyle name="Comma 2 3 2 8" xfId="6056" xr:uid="{00000000-0005-0000-0000-0000181D0000}"/>
    <cellStyle name="Comma 2 3 2 9" xfId="5425" xr:uid="{00000000-0005-0000-0000-0000191D0000}"/>
    <cellStyle name="Comma 2 3 20" xfId="41501" xr:uid="{00000000-0005-0000-0000-00001A1D0000}"/>
    <cellStyle name="Comma 2 3 21" xfId="41422" xr:uid="{00000000-0005-0000-0000-00001B1D0000}"/>
    <cellStyle name="Comma 2 3 22" xfId="41584" xr:uid="{00000000-0005-0000-0000-00001C1D0000}"/>
    <cellStyle name="Comma 2 3 23" xfId="41392" xr:uid="{00000000-0005-0000-0000-00001D1D0000}"/>
    <cellStyle name="Comma 2 3 24" xfId="41445" xr:uid="{00000000-0005-0000-0000-00001E1D0000}"/>
    <cellStyle name="Comma 2 3 3" xfId="5171" xr:uid="{00000000-0005-0000-0000-00001F1D0000}"/>
    <cellStyle name="Comma 2 3 4" xfId="6563" xr:uid="{00000000-0005-0000-0000-0000201D0000}"/>
    <cellStyle name="Comma 2 3 5" xfId="6712" xr:uid="{00000000-0005-0000-0000-0000211D0000}"/>
    <cellStyle name="Comma 2 3 6" xfId="6937" xr:uid="{00000000-0005-0000-0000-0000221D0000}"/>
    <cellStyle name="Comma 2 3 7" xfId="7122" xr:uid="{00000000-0005-0000-0000-0000231D0000}"/>
    <cellStyle name="Comma 2 3 8" xfId="6232" xr:uid="{00000000-0005-0000-0000-0000241D0000}"/>
    <cellStyle name="Comma 2 3 9" xfId="7803" xr:uid="{00000000-0005-0000-0000-0000251D0000}"/>
    <cellStyle name="Comma 2 4" xfId="218" xr:uid="{00000000-0005-0000-0000-0000261D0000}"/>
    <cellStyle name="Comma 2 4 10" xfId="7156" xr:uid="{00000000-0005-0000-0000-0000271D0000}"/>
    <cellStyle name="Comma 2 4 11" xfId="5308" xr:uid="{00000000-0005-0000-0000-0000281D0000}"/>
    <cellStyle name="Comma 2 4 12" xfId="5071" xr:uid="{00000000-0005-0000-0000-0000291D0000}"/>
    <cellStyle name="Comma 2 4 13" xfId="6797" xr:uid="{00000000-0005-0000-0000-00002A1D0000}"/>
    <cellStyle name="Comma 2 4 14" xfId="7670" xr:uid="{00000000-0005-0000-0000-00002B1D0000}"/>
    <cellStyle name="Comma 2 4 15" xfId="8168" xr:uid="{00000000-0005-0000-0000-00002C1D0000}"/>
    <cellStyle name="Comma 2 4 16" xfId="15814" xr:uid="{00000000-0005-0000-0000-00002D1D0000}"/>
    <cellStyle name="Comma 2 4 17" xfId="41192" xr:uid="{00000000-0005-0000-0000-00002E1D0000}"/>
    <cellStyle name="Comma 2 4 18" xfId="41206" xr:uid="{00000000-0005-0000-0000-00002F1D0000}"/>
    <cellStyle name="Comma 2 4 19" xfId="41233" xr:uid="{00000000-0005-0000-0000-0000301D0000}"/>
    <cellStyle name="Comma 2 4 2" xfId="531" xr:uid="{00000000-0005-0000-0000-0000311D0000}"/>
    <cellStyle name="Comma 2 4 20" xfId="41237" xr:uid="{00000000-0005-0000-0000-0000321D0000}"/>
    <cellStyle name="Comma 2 4 21" xfId="41513" xr:uid="{00000000-0005-0000-0000-0000331D0000}"/>
    <cellStyle name="Comma 2 4 22" xfId="41466" xr:uid="{00000000-0005-0000-0000-0000341D0000}"/>
    <cellStyle name="Comma 2 4 23" xfId="41428" xr:uid="{00000000-0005-0000-0000-0000351D0000}"/>
    <cellStyle name="Comma 2 4 24" xfId="41477" xr:uid="{00000000-0005-0000-0000-0000361D0000}"/>
    <cellStyle name="Comma 2 4 25" xfId="41426" xr:uid="{00000000-0005-0000-0000-0000371D0000}"/>
    <cellStyle name="Comma 2 4 26" xfId="41556" xr:uid="{00000000-0005-0000-0000-0000381D0000}"/>
    <cellStyle name="Comma 2 4 27" xfId="41393" xr:uid="{00000000-0005-0000-0000-0000391D0000}"/>
    <cellStyle name="Comma 2 4 28" xfId="41444" xr:uid="{00000000-0005-0000-0000-00003A1D0000}"/>
    <cellStyle name="Comma 2 4 3" xfId="5172" xr:uid="{00000000-0005-0000-0000-00003B1D0000}"/>
    <cellStyle name="Comma 2 4 4" xfId="6450" xr:uid="{00000000-0005-0000-0000-00003C1D0000}"/>
    <cellStyle name="Comma 2 4 5" xfId="6594" xr:uid="{00000000-0005-0000-0000-00003D1D0000}"/>
    <cellStyle name="Comma 2 4 6" xfId="5233" xr:uid="{00000000-0005-0000-0000-00003E1D0000}"/>
    <cellStyle name="Comma 2 4 7" xfId="6418" xr:uid="{00000000-0005-0000-0000-00003F1D0000}"/>
    <cellStyle name="Comma 2 4 8" xfId="6587" xr:uid="{00000000-0005-0000-0000-0000401D0000}"/>
    <cellStyle name="Comma 2 4 9" xfId="7760" xr:uid="{00000000-0005-0000-0000-0000411D0000}"/>
    <cellStyle name="Comma 2 5" xfId="532" xr:uid="{00000000-0005-0000-0000-0000421D0000}"/>
    <cellStyle name="Comma 2 6" xfId="533" xr:uid="{00000000-0005-0000-0000-0000431D0000}"/>
    <cellStyle name="Comma 2 7" xfId="534" xr:uid="{00000000-0005-0000-0000-0000441D0000}"/>
    <cellStyle name="Comma 2 8" xfId="535" xr:uid="{00000000-0005-0000-0000-0000451D0000}"/>
    <cellStyle name="Comma 2 9" xfId="536" xr:uid="{00000000-0005-0000-0000-0000461D0000}"/>
    <cellStyle name="Comma 28" xfId="63" xr:uid="{00000000-0005-0000-0000-0000471D0000}"/>
    <cellStyle name="Comma 3" xfId="29" xr:uid="{00000000-0005-0000-0000-0000481D0000}"/>
    <cellStyle name="Comma 3 10" xfId="7825" xr:uid="{00000000-0005-0000-0000-0000491D0000}"/>
    <cellStyle name="Comma 3 11" xfId="7098" xr:uid="{00000000-0005-0000-0000-00004A1D0000}"/>
    <cellStyle name="Comma 3 12" xfId="6048" xr:uid="{00000000-0005-0000-0000-00004B1D0000}"/>
    <cellStyle name="Comma 3 13" xfId="5839" xr:uid="{00000000-0005-0000-0000-00004C1D0000}"/>
    <cellStyle name="Comma 3 14" xfId="6272" xr:uid="{00000000-0005-0000-0000-00004D1D0000}"/>
    <cellStyle name="Comma 3 15" xfId="6950" xr:uid="{00000000-0005-0000-0000-00004E1D0000}"/>
    <cellStyle name="Comma 3 16" xfId="9998" xr:uid="{00000000-0005-0000-0000-00004F1D0000}"/>
    <cellStyle name="Comma 3 17" xfId="14010" xr:uid="{00000000-0005-0000-0000-0000501D0000}"/>
    <cellStyle name="Comma 3 18" xfId="41194" xr:uid="{00000000-0005-0000-0000-0000511D0000}"/>
    <cellStyle name="Comma 3 19" xfId="41203" xr:uid="{00000000-0005-0000-0000-0000521D0000}"/>
    <cellStyle name="Comma 3 2" xfId="30" xr:uid="{00000000-0005-0000-0000-0000531D0000}"/>
    <cellStyle name="Comma 3 2 10" xfId="7886" xr:uid="{00000000-0005-0000-0000-0000541D0000}"/>
    <cellStyle name="Comma 3 2 11" xfId="5613" xr:uid="{00000000-0005-0000-0000-0000551D0000}"/>
    <cellStyle name="Comma 3 2 12" xfId="6254" xr:uid="{00000000-0005-0000-0000-0000561D0000}"/>
    <cellStyle name="Comma 3 2 13" xfId="6636" xr:uid="{00000000-0005-0000-0000-0000571D0000}"/>
    <cellStyle name="Comma 3 2 14" xfId="7969" xr:uid="{00000000-0005-0000-0000-0000581D0000}"/>
    <cellStyle name="Comma 3 2 15" xfId="41526" xr:uid="{00000000-0005-0000-0000-0000591D0000}"/>
    <cellStyle name="Comma 3 2 16" xfId="41454" xr:uid="{00000000-0005-0000-0000-00005A1D0000}"/>
    <cellStyle name="Comma 3 2 17" xfId="41434" xr:uid="{00000000-0005-0000-0000-00005B1D0000}"/>
    <cellStyle name="Comma 3 2 18" xfId="41459" xr:uid="{00000000-0005-0000-0000-00005C1D0000}"/>
    <cellStyle name="Comma 3 2 19" xfId="41436" xr:uid="{00000000-0005-0000-0000-00005D1D0000}"/>
    <cellStyle name="Comma 3 2 2" xfId="4624" xr:uid="{00000000-0005-0000-0000-00005E1D0000}"/>
    <cellStyle name="Comma 3 2 2 2" xfId="41527" xr:uid="{00000000-0005-0000-0000-00005F1D0000}"/>
    <cellStyle name="Comma 3 2 2 3" xfId="41453" xr:uid="{00000000-0005-0000-0000-0000601D0000}"/>
    <cellStyle name="Comma 3 2 2 4" xfId="41435" xr:uid="{00000000-0005-0000-0000-0000611D0000}"/>
    <cellStyle name="Comma 3 2 2 5" xfId="41458" xr:uid="{00000000-0005-0000-0000-0000621D0000}"/>
    <cellStyle name="Comma 3 2 2 6" xfId="41437" xr:uid="{00000000-0005-0000-0000-0000631D0000}"/>
    <cellStyle name="Comma 3 2 2 7" xfId="41467" xr:uid="{00000000-0005-0000-0000-0000641D0000}"/>
    <cellStyle name="Comma 3 2 2 8" xfId="41431" xr:uid="{00000000-0005-0000-0000-0000651D0000}"/>
    <cellStyle name="Comma 3 2 2 9" xfId="41394" xr:uid="{00000000-0005-0000-0000-0000661D0000}"/>
    <cellStyle name="Comma 3 2 20" xfId="41469" xr:uid="{00000000-0005-0000-0000-0000671D0000}"/>
    <cellStyle name="Comma 3 2 21" xfId="41430" xr:uid="{00000000-0005-0000-0000-0000681D0000}"/>
    <cellStyle name="Comma 3 2 22" xfId="41417" xr:uid="{00000000-0005-0000-0000-0000691D0000}"/>
    <cellStyle name="Comma 3 2 3" xfId="6757" xr:uid="{00000000-0005-0000-0000-00006A1D0000}"/>
    <cellStyle name="Comma 3 2 4" xfId="5124" xr:uid="{00000000-0005-0000-0000-00006B1D0000}"/>
    <cellStyle name="Comma 3 2 5" xfId="6012" xr:uid="{00000000-0005-0000-0000-00006C1D0000}"/>
    <cellStyle name="Comma 3 2 6" xfId="6082" xr:uid="{00000000-0005-0000-0000-00006D1D0000}"/>
    <cellStyle name="Comma 3 2 7" xfId="5481" xr:uid="{00000000-0005-0000-0000-00006E1D0000}"/>
    <cellStyle name="Comma 3 2 8" xfId="5368" xr:uid="{00000000-0005-0000-0000-00006F1D0000}"/>
    <cellStyle name="Comma 3 2 9" xfId="7033" xr:uid="{00000000-0005-0000-0000-0000701D0000}"/>
    <cellStyle name="Comma 3 20" xfId="41230" xr:uid="{00000000-0005-0000-0000-0000711D0000}"/>
    <cellStyle name="Comma 3 21" xfId="41205" xr:uid="{00000000-0005-0000-0000-0000721D0000}"/>
    <cellStyle name="Comma 3 22" xfId="41525" xr:uid="{00000000-0005-0000-0000-0000731D0000}"/>
    <cellStyle name="Comma 3 23" xfId="41455" xr:uid="{00000000-0005-0000-0000-0000741D0000}"/>
    <cellStyle name="Comma 3 24" xfId="41433" xr:uid="{00000000-0005-0000-0000-0000751D0000}"/>
    <cellStyle name="Comma 3 25" xfId="41460" xr:uid="{00000000-0005-0000-0000-0000761D0000}"/>
    <cellStyle name="Comma 3 26" xfId="41432" xr:uid="{00000000-0005-0000-0000-0000771D0000}"/>
    <cellStyle name="Comma 3 27" xfId="41471" xr:uid="{00000000-0005-0000-0000-0000781D0000}"/>
    <cellStyle name="Comma 3 28" xfId="41429" xr:uid="{00000000-0005-0000-0000-0000791D0000}"/>
    <cellStyle name="Comma 3 29" xfId="41420" xr:uid="{00000000-0005-0000-0000-00007A1D0000}"/>
    <cellStyle name="Comma 3 3" xfId="230" xr:uid="{00000000-0005-0000-0000-00007B1D0000}"/>
    <cellStyle name="Comma 3 4" xfId="221" xr:uid="{00000000-0005-0000-0000-00007C1D0000}"/>
    <cellStyle name="Comma 3 5" xfId="5252" xr:uid="{00000000-0005-0000-0000-00007D1D0000}"/>
    <cellStyle name="Comma 3 6" xfId="6630" xr:uid="{00000000-0005-0000-0000-00007E1D0000}"/>
    <cellStyle name="Comma 3 7" xfId="6196" xr:uid="{00000000-0005-0000-0000-00007F1D0000}"/>
    <cellStyle name="Comma 3 8" xfId="5917" xr:uid="{00000000-0005-0000-0000-0000801D0000}"/>
    <cellStyle name="Comma 3 9" xfId="5044" xr:uid="{00000000-0005-0000-0000-0000811D0000}"/>
    <cellStyle name="Comma 4" xfId="64" xr:uid="{00000000-0005-0000-0000-0000821D0000}"/>
    <cellStyle name="Comma 4 10" xfId="41462" xr:uid="{00000000-0005-0000-0000-0000831D0000}"/>
    <cellStyle name="Comma 4 11" xfId="41438" xr:uid="{00000000-0005-0000-0000-0000841D0000}"/>
    <cellStyle name="Comma 4 12" xfId="41357" xr:uid="{00000000-0005-0000-0000-0000851D0000}"/>
    <cellStyle name="Comma 4 2" xfId="41531" xr:uid="{00000000-0005-0000-0000-0000861D0000}"/>
    <cellStyle name="Comma 4 2 2" xfId="41532" xr:uid="{00000000-0005-0000-0000-0000871D0000}"/>
    <cellStyle name="Comma 4 2 3" xfId="41449" xr:uid="{00000000-0005-0000-0000-0000881D0000}"/>
    <cellStyle name="Comma 4 2 4" xfId="41440" xr:uid="{00000000-0005-0000-0000-0000891D0000}"/>
    <cellStyle name="Comma 4 2 5" xfId="41451" xr:uid="{00000000-0005-0000-0000-00008A1D0000}"/>
    <cellStyle name="Comma 4 2 6" xfId="41443" xr:uid="{00000000-0005-0000-0000-00008B1D0000}"/>
    <cellStyle name="Comma 4 2 7" xfId="41461" xr:uid="{00000000-0005-0000-0000-00008C1D0000}"/>
    <cellStyle name="Comma 4 2 8" xfId="41441" xr:uid="{00000000-0005-0000-0000-00008D1D0000}"/>
    <cellStyle name="Comma 4 2 9" xfId="41354" xr:uid="{00000000-0005-0000-0000-00008E1D0000}"/>
    <cellStyle name="Comma 4 3" xfId="41533" xr:uid="{00000000-0005-0000-0000-00008F1D0000}"/>
    <cellStyle name="Comma 4 4" xfId="41534" xr:uid="{00000000-0005-0000-0000-0000901D0000}"/>
    <cellStyle name="Comma 4 5" xfId="41535" xr:uid="{00000000-0005-0000-0000-0000911D0000}"/>
    <cellStyle name="Comma 4 6" xfId="41450" xr:uid="{00000000-0005-0000-0000-0000921D0000}"/>
    <cellStyle name="Comma 4 7" xfId="41439" xr:uid="{00000000-0005-0000-0000-0000931D0000}"/>
    <cellStyle name="Comma 4 8" xfId="41452" xr:uid="{00000000-0005-0000-0000-0000941D0000}"/>
    <cellStyle name="Comma 4 9" xfId="41442" xr:uid="{00000000-0005-0000-0000-0000951D0000}"/>
    <cellStyle name="Comma 43 5 2 2" xfId="42581" xr:uid="{5CCEEB22-3418-4C4C-BE4C-02DA691AC43D}"/>
    <cellStyle name="Comma 5" xfId="65" xr:uid="{00000000-0005-0000-0000-0000961D0000}"/>
    <cellStyle name="Comma 6" xfId="41537" xr:uid="{00000000-0005-0000-0000-0000971D0000}"/>
    <cellStyle name="Comma 6 10" xfId="6108" xr:uid="{00000000-0005-0000-0000-0000981D0000}"/>
    <cellStyle name="Comma 6 11" xfId="7833" xr:uid="{00000000-0005-0000-0000-0000991D0000}"/>
    <cellStyle name="Comma 6 12" xfId="6705" xr:uid="{00000000-0005-0000-0000-00009A1D0000}"/>
    <cellStyle name="Comma 6 13" xfId="7749" xr:uid="{00000000-0005-0000-0000-00009B1D0000}"/>
    <cellStyle name="Comma 6 14" xfId="8050" xr:uid="{00000000-0005-0000-0000-00009C1D0000}"/>
    <cellStyle name="Comma 6 2" xfId="697" xr:uid="{00000000-0005-0000-0000-00009D1D0000}"/>
    <cellStyle name="Comma 6 2 10" xfId="7837" xr:uid="{00000000-0005-0000-0000-00009E1D0000}"/>
    <cellStyle name="Comma 6 2 11" xfId="6287" xr:uid="{00000000-0005-0000-0000-00009F1D0000}"/>
    <cellStyle name="Comma 6 2 12" xfId="5901" xr:uid="{00000000-0005-0000-0000-0000A01D0000}"/>
    <cellStyle name="Comma 6 2 13" xfId="6434" xr:uid="{00000000-0005-0000-0000-0000A11D0000}"/>
    <cellStyle name="Comma 6 2 14" xfId="5150" xr:uid="{00000000-0005-0000-0000-0000A21D0000}"/>
    <cellStyle name="Comma 6 2 2" xfId="4625" xr:uid="{00000000-0005-0000-0000-0000A31D0000}"/>
    <cellStyle name="Comma 6 2 3" xfId="6758" xr:uid="{00000000-0005-0000-0000-0000A41D0000}"/>
    <cellStyle name="Comma 6 2 4" xfId="5123" xr:uid="{00000000-0005-0000-0000-0000A51D0000}"/>
    <cellStyle name="Comma 6 2 5" xfId="6147" xr:uid="{00000000-0005-0000-0000-0000A61D0000}"/>
    <cellStyle name="Comma 6 2 6" xfId="6947" xr:uid="{00000000-0005-0000-0000-0000A71D0000}"/>
    <cellStyle name="Comma 6 2 7" xfId="6213" xr:uid="{00000000-0005-0000-0000-0000A81D0000}"/>
    <cellStyle name="Comma 6 2 8" xfId="6251" xr:uid="{00000000-0005-0000-0000-0000A91D0000}"/>
    <cellStyle name="Comma 6 2 9" xfId="6240" xr:uid="{00000000-0005-0000-0000-0000AA1D0000}"/>
    <cellStyle name="Comma 6 3" xfId="5229" xr:uid="{00000000-0005-0000-0000-0000AB1D0000}"/>
    <cellStyle name="Comma 6 4" xfId="5812" xr:uid="{00000000-0005-0000-0000-0000AC1D0000}"/>
    <cellStyle name="Comma 6 5" xfId="6161" xr:uid="{00000000-0005-0000-0000-0000AD1D0000}"/>
    <cellStyle name="Comma 6 6" xfId="5852" xr:uid="{00000000-0005-0000-0000-0000AE1D0000}"/>
    <cellStyle name="Comma 6 7" xfId="5975" xr:uid="{00000000-0005-0000-0000-0000AF1D0000}"/>
    <cellStyle name="Comma 6 8" xfId="7011" xr:uid="{00000000-0005-0000-0000-0000B01D0000}"/>
    <cellStyle name="Comma 6 9" xfId="6182" xr:uid="{00000000-0005-0000-0000-0000B11D0000}"/>
    <cellStyle name="Comma 7" xfId="42566" xr:uid="{00000000-0005-0000-0000-0000B21D0000}"/>
    <cellStyle name="Comma 8" xfId="42569" xr:uid="{00000000-0005-0000-0000-0000B31D0000}"/>
    <cellStyle name="Comma 9" xfId="6499" xr:uid="{00000000-0005-0000-0000-0000B41D0000}"/>
    <cellStyle name="comma zerodec" xfId="41538" xr:uid="{00000000-0005-0000-0000-0000B51D0000}"/>
    <cellStyle name="Comma0" xfId="41539" xr:uid="{00000000-0005-0000-0000-0000B71D0000}"/>
    <cellStyle name="COMMON (0)  D1" xfId="41540" xr:uid="{00000000-0005-0000-0000-0000B81D0000}"/>
    <cellStyle name="Currency 2" xfId="41196" xr:uid="{00000000-0005-0000-0000-0000B91D0000}"/>
    <cellStyle name="Currency0" xfId="41542" xr:uid="{00000000-0005-0000-0000-0000BA1D0000}"/>
    <cellStyle name="Currency1" xfId="41543" xr:uid="{00000000-0005-0000-0000-0000BB1D0000}"/>
    <cellStyle name="Date" xfId="41544" xr:uid="{00000000-0005-0000-0000-0000BC1D0000}"/>
    <cellStyle name="Dollar (zero dec)" xfId="41545" xr:uid="{00000000-0005-0000-0000-0000BD1D0000}"/>
    <cellStyle name="Excel_BuiltIn_Comma 1" xfId="41546" xr:uid="{00000000-0005-0000-0000-0000BE1D0000}"/>
    <cellStyle name="Explanatory Text 10" xfId="539" xr:uid="{00000000-0005-0000-0000-0000BF1D0000}"/>
    <cellStyle name="Explanatory Text 11" xfId="540" xr:uid="{00000000-0005-0000-0000-0000C01D0000}"/>
    <cellStyle name="Explanatory Text 2" xfId="66" xr:uid="{00000000-0005-0000-0000-0000C11D0000}"/>
    <cellStyle name="Explanatory Text 3" xfId="541" xr:uid="{00000000-0005-0000-0000-0000C21D0000}"/>
    <cellStyle name="Explanatory Text 4" xfId="542" xr:uid="{00000000-0005-0000-0000-0000C31D0000}"/>
    <cellStyle name="Explanatory Text 5" xfId="543" xr:uid="{00000000-0005-0000-0000-0000C41D0000}"/>
    <cellStyle name="Explanatory Text 6" xfId="544" xr:uid="{00000000-0005-0000-0000-0000C51D0000}"/>
    <cellStyle name="Explanatory Text 7" xfId="545" xr:uid="{00000000-0005-0000-0000-0000C61D0000}"/>
    <cellStyle name="Explanatory Text 8" xfId="546" xr:uid="{00000000-0005-0000-0000-0000C71D0000}"/>
    <cellStyle name="Explanatory Text 9" xfId="547" xr:uid="{00000000-0005-0000-0000-0000C81D0000}"/>
    <cellStyle name="Fixed" xfId="41558" xr:uid="{00000000-0005-0000-0000-0000C91D0000}"/>
    <cellStyle name="Good 10" xfId="548" xr:uid="{00000000-0005-0000-0000-0000CA1D0000}"/>
    <cellStyle name="Good 11" xfId="549" xr:uid="{00000000-0005-0000-0000-0000CB1D0000}"/>
    <cellStyle name="Good 2" xfId="67" xr:uid="{00000000-0005-0000-0000-0000CC1D0000}"/>
    <cellStyle name="Good 3" xfId="550" xr:uid="{00000000-0005-0000-0000-0000CD1D0000}"/>
    <cellStyle name="Good 4" xfId="551" xr:uid="{00000000-0005-0000-0000-0000CE1D0000}"/>
    <cellStyle name="Good 5" xfId="552" xr:uid="{00000000-0005-0000-0000-0000CF1D0000}"/>
    <cellStyle name="Good 6" xfId="553" xr:uid="{00000000-0005-0000-0000-0000D01D0000}"/>
    <cellStyle name="Good 7" xfId="554" xr:uid="{00000000-0005-0000-0000-0000D11D0000}"/>
    <cellStyle name="Good 8" xfId="555" xr:uid="{00000000-0005-0000-0000-0000D21D0000}"/>
    <cellStyle name="Good 9" xfId="556" xr:uid="{00000000-0005-0000-0000-0000D31D0000}"/>
    <cellStyle name="Grey" xfId="41569" xr:uid="{00000000-0005-0000-0000-0000D41D0000}"/>
    <cellStyle name="Header1" xfId="41570" xr:uid="{00000000-0005-0000-0000-0000D51D0000}"/>
    <cellStyle name="Header2" xfId="41571" xr:uid="{00000000-0005-0000-0000-0000D61D0000}"/>
    <cellStyle name="Heading 1 10" xfId="558" xr:uid="{00000000-0005-0000-0000-0000D71D0000}"/>
    <cellStyle name="Heading 1 11" xfId="559" xr:uid="{00000000-0005-0000-0000-0000D81D0000}"/>
    <cellStyle name="Heading 1 2" xfId="68" xr:uid="{00000000-0005-0000-0000-0000D91D0000}"/>
    <cellStyle name="Heading 1 3" xfId="560" xr:uid="{00000000-0005-0000-0000-0000DA1D0000}"/>
    <cellStyle name="Heading 1 4" xfId="561" xr:uid="{00000000-0005-0000-0000-0000DB1D0000}"/>
    <cellStyle name="Heading 1 5" xfId="562" xr:uid="{00000000-0005-0000-0000-0000DC1D0000}"/>
    <cellStyle name="Heading 1 6" xfId="563" xr:uid="{00000000-0005-0000-0000-0000DD1D0000}"/>
    <cellStyle name="Heading 1 7" xfId="564" xr:uid="{00000000-0005-0000-0000-0000DE1D0000}"/>
    <cellStyle name="Heading 1 8" xfId="565" xr:uid="{00000000-0005-0000-0000-0000DF1D0000}"/>
    <cellStyle name="Heading 1 9" xfId="566" xr:uid="{00000000-0005-0000-0000-0000E01D0000}"/>
    <cellStyle name="Heading 2 10" xfId="567" xr:uid="{00000000-0005-0000-0000-0000E11D0000}"/>
    <cellStyle name="Heading 2 11" xfId="568" xr:uid="{00000000-0005-0000-0000-0000E21D0000}"/>
    <cellStyle name="Heading 2 2" xfId="69" xr:uid="{00000000-0005-0000-0000-0000E31D0000}"/>
    <cellStyle name="Heading 2 3" xfId="569" xr:uid="{00000000-0005-0000-0000-0000E41D0000}"/>
    <cellStyle name="Heading 2 4" xfId="570" xr:uid="{00000000-0005-0000-0000-0000E51D0000}"/>
    <cellStyle name="Heading 2 5" xfId="571" xr:uid="{00000000-0005-0000-0000-0000E61D0000}"/>
    <cellStyle name="Heading 2 6" xfId="572" xr:uid="{00000000-0005-0000-0000-0000E71D0000}"/>
    <cellStyle name="Heading 2 7" xfId="573" xr:uid="{00000000-0005-0000-0000-0000E81D0000}"/>
    <cellStyle name="Heading 2 8" xfId="574" xr:uid="{00000000-0005-0000-0000-0000E91D0000}"/>
    <cellStyle name="Heading 2 9" xfId="575" xr:uid="{00000000-0005-0000-0000-0000EA1D0000}"/>
    <cellStyle name="Heading 3 10" xfId="576" xr:uid="{00000000-0005-0000-0000-0000EB1D0000}"/>
    <cellStyle name="Heading 3 11" xfId="577" xr:uid="{00000000-0005-0000-0000-0000EC1D0000}"/>
    <cellStyle name="Heading 3 2" xfId="70" xr:uid="{00000000-0005-0000-0000-0000ED1D0000}"/>
    <cellStyle name="Heading 3 3" xfId="578" xr:uid="{00000000-0005-0000-0000-0000EE1D0000}"/>
    <cellStyle name="Heading 3 4" xfId="579" xr:uid="{00000000-0005-0000-0000-0000EF1D0000}"/>
    <cellStyle name="Heading 3 5" xfId="580" xr:uid="{00000000-0005-0000-0000-0000F01D0000}"/>
    <cellStyle name="Heading 3 6" xfId="581" xr:uid="{00000000-0005-0000-0000-0000F11D0000}"/>
    <cellStyle name="Heading 3 7" xfId="582" xr:uid="{00000000-0005-0000-0000-0000F21D0000}"/>
    <cellStyle name="Heading 3 8" xfId="583" xr:uid="{00000000-0005-0000-0000-0000F31D0000}"/>
    <cellStyle name="Heading 3 9" xfId="584" xr:uid="{00000000-0005-0000-0000-0000F41D0000}"/>
    <cellStyle name="Heading 4 10" xfId="586" xr:uid="{00000000-0005-0000-0000-0000F51D0000}"/>
    <cellStyle name="Heading 4 11" xfId="587" xr:uid="{00000000-0005-0000-0000-0000F61D0000}"/>
    <cellStyle name="Heading 4 2" xfId="71" xr:uid="{00000000-0005-0000-0000-0000F71D0000}"/>
    <cellStyle name="Heading 4 3" xfId="588" xr:uid="{00000000-0005-0000-0000-0000F81D0000}"/>
    <cellStyle name="Heading 4 4" xfId="589" xr:uid="{00000000-0005-0000-0000-0000F91D0000}"/>
    <cellStyle name="Heading 4 5" xfId="590" xr:uid="{00000000-0005-0000-0000-0000FA1D0000}"/>
    <cellStyle name="Heading 4 6" xfId="591" xr:uid="{00000000-0005-0000-0000-0000FB1D0000}"/>
    <cellStyle name="Heading 4 7" xfId="592" xr:uid="{00000000-0005-0000-0000-0000FC1D0000}"/>
    <cellStyle name="Heading 4 8" xfId="593" xr:uid="{00000000-0005-0000-0000-0000FD1D0000}"/>
    <cellStyle name="Heading 4 9" xfId="594" xr:uid="{00000000-0005-0000-0000-0000FE1D0000}"/>
    <cellStyle name="HEADING1" xfId="41612" xr:uid="{00000000-0005-0000-0000-0000FF1D0000}"/>
    <cellStyle name="HEADING2" xfId="41613" xr:uid="{00000000-0005-0000-0000-0000001E0000}"/>
    <cellStyle name="Input [yellow]" xfId="41615" xr:uid="{00000000-0005-0000-0000-0000011E0000}"/>
    <cellStyle name="Input 10" xfId="596" xr:uid="{00000000-0005-0000-0000-0000021E0000}"/>
    <cellStyle name="Input 10 10" xfId="1451" xr:uid="{00000000-0005-0000-0000-0000031E0000}"/>
    <cellStyle name="Input 10 10 2" xfId="11168" xr:uid="{00000000-0005-0000-0000-0000041E0000}"/>
    <cellStyle name="Input 10 10 3" xfId="21008" xr:uid="{00000000-0005-0000-0000-0000051E0000}"/>
    <cellStyle name="Input 10 10 4" xfId="21685" xr:uid="{00000000-0005-0000-0000-0000061E0000}"/>
    <cellStyle name="Input 10 10 5" xfId="29355" xr:uid="{00000000-0005-0000-0000-0000071E0000}"/>
    <cellStyle name="Input 10 10 6" xfId="33785" xr:uid="{00000000-0005-0000-0000-0000081E0000}"/>
    <cellStyle name="Input 10 11" xfId="1812" xr:uid="{00000000-0005-0000-0000-0000091E0000}"/>
    <cellStyle name="Input 10 11 2" xfId="8519" xr:uid="{00000000-0005-0000-0000-00000A1E0000}"/>
    <cellStyle name="Input 10 11 3" xfId="21361" xr:uid="{00000000-0005-0000-0000-00000B1E0000}"/>
    <cellStyle name="Input 10 11 4" xfId="22376" xr:uid="{00000000-0005-0000-0000-00000C1E0000}"/>
    <cellStyle name="Input 10 11 5" xfId="31759" xr:uid="{00000000-0005-0000-0000-00000D1E0000}"/>
    <cellStyle name="Input 10 11 6" xfId="33786" xr:uid="{00000000-0005-0000-0000-00000E1E0000}"/>
    <cellStyle name="Input 10 12" xfId="1782" xr:uid="{00000000-0005-0000-0000-00000F1E0000}"/>
    <cellStyle name="Input 10 12 2" xfId="8651" xr:uid="{00000000-0005-0000-0000-0000101E0000}"/>
    <cellStyle name="Input 10 12 3" xfId="21332" xr:uid="{00000000-0005-0000-0000-0000111E0000}"/>
    <cellStyle name="Input 10 12 4" xfId="26990" xr:uid="{00000000-0005-0000-0000-0000121E0000}"/>
    <cellStyle name="Input 10 12 5" xfId="29092" xr:uid="{00000000-0005-0000-0000-0000131E0000}"/>
    <cellStyle name="Input 10 12 6" xfId="25214" xr:uid="{00000000-0005-0000-0000-0000141E0000}"/>
    <cellStyle name="Input 10 13" xfId="1802" xr:uid="{00000000-0005-0000-0000-0000151E0000}"/>
    <cellStyle name="Input 10 13 2" xfId="15218" xr:uid="{00000000-0005-0000-0000-0000161E0000}"/>
    <cellStyle name="Input 10 13 3" xfId="21352" xr:uid="{00000000-0005-0000-0000-0000171E0000}"/>
    <cellStyle name="Input 10 13 4" xfId="26716" xr:uid="{00000000-0005-0000-0000-0000181E0000}"/>
    <cellStyle name="Input 10 13 5" xfId="28346" xr:uid="{00000000-0005-0000-0000-0000191E0000}"/>
    <cellStyle name="Input 10 13 6" xfId="26574" xr:uid="{00000000-0005-0000-0000-00001A1E0000}"/>
    <cellStyle name="Input 10 14" xfId="1448" xr:uid="{00000000-0005-0000-0000-00001B1E0000}"/>
    <cellStyle name="Input 10 14 2" xfId="10799" xr:uid="{00000000-0005-0000-0000-00001C1E0000}"/>
    <cellStyle name="Input 10 14 3" xfId="21005" xr:uid="{00000000-0005-0000-0000-00001D1E0000}"/>
    <cellStyle name="Input 10 14 4" xfId="22451" xr:uid="{00000000-0005-0000-0000-00001E1E0000}"/>
    <cellStyle name="Input 10 14 5" xfId="24251" xr:uid="{00000000-0005-0000-0000-00001F1E0000}"/>
    <cellStyle name="Input 10 14 6" xfId="29416" xr:uid="{00000000-0005-0000-0000-0000201E0000}"/>
    <cellStyle name="Input 10 15" xfId="1442" xr:uid="{00000000-0005-0000-0000-0000211E0000}"/>
    <cellStyle name="Input 10 15 2" xfId="10767" xr:uid="{00000000-0005-0000-0000-0000221E0000}"/>
    <cellStyle name="Input 10 15 3" xfId="20999" xr:uid="{00000000-0005-0000-0000-0000231E0000}"/>
    <cellStyle name="Input 10 15 4" xfId="21544" xr:uid="{00000000-0005-0000-0000-0000241E0000}"/>
    <cellStyle name="Input 10 15 5" xfId="19764" xr:uid="{00000000-0005-0000-0000-0000251E0000}"/>
    <cellStyle name="Input 10 15 6" xfId="36517" xr:uid="{00000000-0005-0000-0000-0000261E0000}"/>
    <cellStyle name="Input 10 16" xfId="2294" xr:uid="{00000000-0005-0000-0000-0000271E0000}"/>
    <cellStyle name="Input 10 16 2" xfId="9211" xr:uid="{00000000-0005-0000-0000-0000281E0000}"/>
    <cellStyle name="Input 10 16 3" xfId="21837" xr:uid="{00000000-0005-0000-0000-0000291E0000}"/>
    <cellStyle name="Input 10 16 4" xfId="23321" xr:uid="{00000000-0005-0000-0000-00002A1E0000}"/>
    <cellStyle name="Input 10 16 5" xfId="18051" xr:uid="{00000000-0005-0000-0000-00002B1E0000}"/>
    <cellStyle name="Input 10 16 6" xfId="36770" xr:uid="{00000000-0005-0000-0000-00002C1E0000}"/>
    <cellStyle name="Input 10 17" xfId="4687" xr:uid="{00000000-0005-0000-0000-00002D1E0000}"/>
    <cellStyle name="Input 10 17 2" xfId="17495" xr:uid="{00000000-0005-0000-0000-00002E1E0000}"/>
    <cellStyle name="Input 10 17 3" xfId="24199" xr:uid="{00000000-0005-0000-0000-00002F1E0000}"/>
    <cellStyle name="Input 10 17 4" xfId="29362" xr:uid="{00000000-0005-0000-0000-0000301E0000}"/>
    <cellStyle name="Input 10 17 5" xfId="34265" xr:uid="{00000000-0005-0000-0000-0000311E0000}"/>
    <cellStyle name="Input 10 17 6" xfId="38659" xr:uid="{00000000-0005-0000-0000-0000321E0000}"/>
    <cellStyle name="Input 10 18" xfId="7349" xr:uid="{00000000-0005-0000-0000-0000331E0000}"/>
    <cellStyle name="Input 10 18 2" xfId="20113" xr:uid="{00000000-0005-0000-0000-0000341E0000}"/>
    <cellStyle name="Input 10 18 3" xfId="26750" xr:uid="{00000000-0005-0000-0000-0000351E0000}"/>
    <cellStyle name="Input 10 18 4" xfId="31792" xr:uid="{00000000-0005-0000-0000-0000361E0000}"/>
    <cellStyle name="Input 10 18 5" xfId="36523" xr:uid="{00000000-0005-0000-0000-0000371E0000}"/>
    <cellStyle name="Input 10 18 6" xfId="40642" xr:uid="{00000000-0005-0000-0000-0000381E0000}"/>
    <cellStyle name="Input 10 19" xfId="7275" xr:uid="{00000000-0005-0000-0000-0000391E0000}"/>
    <cellStyle name="Input 10 19 2" xfId="20039" xr:uid="{00000000-0005-0000-0000-00003A1E0000}"/>
    <cellStyle name="Input 10 19 3" xfId="26677" xr:uid="{00000000-0005-0000-0000-00003B1E0000}"/>
    <cellStyle name="Input 10 19 4" xfId="31723" xr:uid="{00000000-0005-0000-0000-00003C1E0000}"/>
    <cellStyle name="Input 10 19 5" xfId="36465" xr:uid="{00000000-0005-0000-0000-00003D1E0000}"/>
    <cellStyle name="Input 10 19 6" xfId="40630" xr:uid="{00000000-0005-0000-0000-00003E1E0000}"/>
    <cellStyle name="Input 10 2" xfId="1100" xr:uid="{00000000-0005-0000-0000-00003F1E0000}"/>
    <cellStyle name="Input 10 2 10" xfId="4903" xr:uid="{00000000-0005-0000-0000-0000401E0000}"/>
    <cellStyle name="Input 10 2 10 2" xfId="17711" xr:uid="{00000000-0005-0000-0000-0000411E0000}"/>
    <cellStyle name="Input 10 2 10 3" xfId="24410" xr:uid="{00000000-0005-0000-0000-0000421E0000}"/>
    <cellStyle name="Input 10 2 10 4" xfId="29567" xr:uid="{00000000-0005-0000-0000-0000431E0000}"/>
    <cellStyle name="Input 10 2 10 5" xfId="34456" xr:uid="{00000000-0005-0000-0000-0000441E0000}"/>
    <cellStyle name="Input 10 2 10 6" xfId="38807" xr:uid="{00000000-0005-0000-0000-0000451E0000}"/>
    <cellStyle name="Input 10 2 11" xfId="7482" xr:uid="{00000000-0005-0000-0000-0000461E0000}"/>
    <cellStyle name="Input 10 2 11 2" xfId="20246" xr:uid="{00000000-0005-0000-0000-0000471E0000}"/>
    <cellStyle name="Input 10 2 11 3" xfId="26879" xr:uid="{00000000-0005-0000-0000-0000481E0000}"/>
    <cellStyle name="Input 10 2 11 4" xfId="31917" xr:uid="{00000000-0005-0000-0000-0000491E0000}"/>
    <cellStyle name="Input 10 2 11 5" xfId="36630" xr:uid="{00000000-0005-0000-0000-00004A1E0000}"/>
    <cellStyle name="Input 10 2 11 6" xfId="40708" xr:uid="{00000000-0005-0000-0000-00004B1E0000}"/>
    <cellStyle name="Input 10 2 12" xfId="7625" xr:uid="{00000000-0005-0000-0000-00004C1E0000}"/>
    <cellStyle name="Input 10 2 12 2" xfId="20389" xr:uid="{00000000-0005-0000-0000-00004D1E0000}"/>
    <cellStyle name="Input 10 2 12 3" xfId="27021" xr:uid="{00000000-0005-0000-0000-00004E1E0000}"/>
    <cellStyle name="Input 10 2 12 4" xfId="32050" xr:uid="{00000000-0005-0000-0000-00004F1E0000}"/>
    <cellStyle name="Input 10 2 12 5" xfId="36753" xr:uid="{00000000-0005-0000-0000-0000501E0000}"/>
    <cellStyle name="Input 10 2 12 6" xfId="40788" xr:uid="{00000000-0005-0000-0000-0000511E0000}"/>
    <cellStyle name="Input 10 2 13" xfId="9409" xr:uid="{00000000-0005-0000-0000-0000521E0000}"/>
    <cellStyle name="Input 10 2 14" xfId="9978" xr:uid="{00000000-0005-0000-0000-0000531E0000}"/>
    <cellStyle name="Input 10 2 15" xfId="15117" xr:uid="{00000000-0005-0000-0000-0000541E0000}"/>
    <cellStyle name="Input 10 2 16" xfId="23120" xr:uid="{00000000-0005-0000-0000-0000551E0000}"/>
    <cellStyle name="Input 10 2 17" xfId="28783" xr:uid="{00000000-0005-0000-0000-0000561E0000}"/>
    <cellStyle name="Input 10 2 18" xfId="31742" xr:uid="{00000000-0005-0000-0000-0000571E0000}"/>
    <cellStyle name="Input 10 2 2" xfId="2303" xr:uid="{00000000-0005-0000-0000-0000581E0000}"/>
    <cellStyle name="Input 10 2 2 2" xfId="8729" xr:uid="{00000000-0005-0000-0000-0000591E0000}"/>
    <cellStyle name="Input 10 2 2 3" xfId="21845" xr:uid="{00000000-0005-0000-0000-00005A1E0000}"/>
    <cellStyle name="Input 10 2 2 4" xfId="23550" xr:uid="{00000000-0005-0000-0000-00005B1E0000}"/>
    <cellStyle name="Input 10 2 2 5" xfId="28789" xr:uid="{00000000-0005-0000-0000-00005C1E0000}"/>
    <cellStyle name="Input 10 2 2 6" xfId="33230" xr:uid="{00000000-0005-0000-0000-00005D1E0000}"/>
    <cellStyle name="Input 10 2 3" xfId="2672" xr:uid="{00000000-0005-0000-0000-00005E1E0000}"/>
    <cellStyle name="Input 10 2 3 2" xfId="13471" xr:uid="{00000000-0005-0000-0000-00005F1E0000}"/>
    <cellStyle name="Input 10 2 3 3" xfId="22210" xr:uid="{00000000-0005-0000-0000-0000601E0000}"/>
    <cellStyle name="Input 10 2 3 4" xfId="19311" xr:uid="{00000000-0005-0000-0000-0000611E0000}"/>
    <cellStyle name="Input 10 2 3 5" xfId="19157" xr:uid="{00000000-0005-0000-0000-0000621E0000}"/>
    <cellStyle name="Input 10 2 3 6" xfId="32254" xr:uid="{00000000-0005-0000-0000-0000631E0000}"/>
    <cellStyle name="Input 10 2 4" xfId="3026" xr:uid="{00000000-0005-0000-0000-0000641E0000}"/>
    <cellStyle name="Input 10 2 4 2" xfId="8566" xr:uid="{00000000-0005-0000-0000-0000651E0000}"/>
    <cellStyle name="Input 10 2 4 3" xfId="22559" xr:uid="{00000000-0005-0000-0000-0000661E0000}"/>
    <cellStyle name="Input 10 2 4 4" xfId="27770" xr:uid="{00000000-0005-0000-0000-0000671E0000}"/>
    <cellStyle name="Input 10 2 4 5" xfId="32756" xr:uid="{00000000-0005-0000-0000-0000681E0000}"/>
    <cellStyle name="Input 10 2 4 6" xfId="37408" xr:uid="{00000000-0005-0000-0000-0000691E0000}"/>
    <cellStyle name="Input 10 2 5" xfId="3366" xr:uid="{00000000-0005-0000-0000-00006A1E0000}"/>
    <cellStyle name="Input 10 2 5 2" xfId="16174" xr:uid="{00000000-0005-0000-0000-00006B1E0000}"/>
    <cellStyle name="Input 10 2 5 3" xfId="22894" xr:uid="{00000000-0005-0000-0000-00006C1E0000}"/>
    <cellStyle name="Input 10 2 5 4" xfId="28096" xr:uid="{00000000-0005-0000-0000-00006D1E0000}"/>
    <cellStyle name="Input 10 2 5 5" xfId="33066" xr:uid="{00000000-0005-0000-0000-00006E1E0000}"/>
    <cellStyle name="Input 10 2 5 6" xfId="37663" xr:uid="{00000000-0005-0000-0000-00006F1E0000}"/>
    <cellStyle name="Input 10 2 6" xfId="3679" xr:uid="{00000000-0005-0000-0000-0000701E0000}"/>
    <cellStyle name="Input 10 2 6 2" xfId="16487" xr:uid="{00000000-0005-0000-0000-0000711E0000}"/>
    <cellStyle name="Input 10 2 6 3" xfId="23202" xr:uid="{00000000-0005-0000-0000-0000721E0000}"/>
    <cellStyle name="Input 10 2 6 4" xfId="28397" xr:uid="{00000000-0005-0000-0000-0000731E0000}"/>
    <cellStyle name="Input 10 2 6 5" xfId="33356" xr:uid="{00000000-0005-0000-0000-0000741E0000}"/>
    <cellStyle name="Input 10 2 6 6" xfId="37904" xr:uid="{00000000-0005-0000-0000-0000751E0000}"/>
    <cellStyle name="Input 10 2 7" xfId="3977" xr:uid="{00000000-0005-0000-0000-0000761E0000}"/>
    <cellStyle name="Input 10 2 7 2" xfId="16785" xr:uid="{00000000-0005-0000-0000-0000771E0000}"/>
    <cellStyle name="Input 10 2 7 3" xfId="23498" xr:uid="{00000000-0005-0000-0000-0000781E0000}"/>
    <cellStyle name="Input 10 2 7 4" xfId="28684" xr:uid="{00000000-0005-0000-0000-0000791E0000}"/>
    <cellStyle name="Input 10 2 7 5" xfId="33631" xr:uid="{00000000-0005-0000-0000-00007A1E0000}"/>
    <cellStyle name="Input 10 2 7 6" xfId="38139" xr:uid="{00000000-0005-0000-0000-00007B1E0000}"/>
    <cellStyle name="Input 10 2 8" xfId="4231" xr:uid="{00000000-0005-0000-0000-00007C1E0000}"/>
    <cellStyle name="Input 10 2 8 2" xfId="17039" xr:uid="{00000000-0005-0000-0000-00007D1E0000}"/>
    <cellStyle name="Input 10 2 8 3" xfId="23750" xr:uid="{00000000-0005-0000-0000-00007E1E0000}"/>
    <cellStyle name="Input 10 2 8 4" xfId="28932" xr:uid="{00000000-0005-0000-0000-00007F1E0000}"/>
    <cellStyle name="Input 10 2 8 5" xfId="33869" xr:uid="{00000000-0005-0000-0000-0000801E0000}"/>
    <cellStyle name="Input 10 2 8 6" xfId="38341" xr:uid="{00000000-0005-0000-0000-0000811E0000}"/>
    <cellStyle name="Input 10 2 9" xfId="4478" xr:uid="{00000000-0005-0000-0000-0000821E0000}"/>
    <cellStyle name="Input 10 2 9 2" xfId="17286" xr:uid="{00000000-0005-0000-0000-0000831E0000}"/>
    <cellStyle name="Input 10 2 9 3" xfId="23994" xr:uid="{00000000-0005-0000-0000-0000841E0000}"/>
    <cellStyle name="Input 10 2 9 4" xfId="29169" xr:uid="{00000000-0005-0000-0000-0000851E0000}"/>
    <cellStyle name="Input 10 2 9 5" xfId="34085" xr:uid="{00000000-0005-0000-0000-0000861E0000}"/>
    <cellStyle name="Input 10 2 9 6" xfId="38511" xr:uid="{00000000-0005-0000-0000-0000871E0000}"/>
    <cellStyle name="Input 10 20" xfId="15051" xr:uid="{00000000-0005-0000-0000-0000881E0000}"/>
    <cellStyle name="Input 10 21" xfId="12327" xr:uid="{00000000-0005-0000-0000-0000891E0000}"/>
    <cellStyle name="Input 10 22" xfId="17442" xr:uid="{00000000-0005-0000-0000-00008A1E0000}"/>
    <cellStyle name="Input 10 23" xfId="18808" xr:uid="{00000000-0005-0000-0000-00008B1E0000}"/>
    <cellStyle name="Input 10 24" xfId="18371" xr:uid="{00000000-0005-0000-0000-00008C1E0000}"/>
    <cellStyle name="Input 10 25" xfId="29899" xr:uid="{00000000-0005-0000-0000-00008D1E0000}"/>
    <cellStyle name="Input 10 26" xfId="41616" xr:uid="{00000000-0005-0000-0000-00008E1E0000}"/>
    <cellStyle name="Input 10 27" xfId="41384" xr:uid="{00000000-0005-0000-0000-00008F1E0000}"/>
    <cellStyle name="Input 10 28" xfId="41595" xr:uid="{00000000-0005-0000-0000-0000901E0000}"/>
    <cellStyle name="Input 10 29" xfId="41346" xr:uid="{00000000-0005-0000-0000-0000911E0000}"/>
    <cellStyle name="Input 10 3" xfId="855" xr:uid="{00000000-0005-0000-0000-0000921E0000}"/>
    <cellStyle name="Input 10 3 10" xfId="4756" xr:uid="{00000000-0005-0000-0000-0000931E0000}"/>
    <cellStyle name="Input 10 3 10 2" xfId="17564" xr:uid="{00000000-0005-0000-0000-0000941E0000}"/>
    <cellStyle name="Input 10 3 10 3" xfId="24268" xr:uid="{00000000-0005-0000-0000-0000951E0000}"/>
    <cellStyle name="Input 10 3 10 4" xfId="29431" xr:uid="{00000000-0005-0000-0000-0000961E0000}"/>
    <cellStyle name="Input 10 3 10 5" xfId="34332" xr:uid="{00000000-0005-0000-0000-0000971E0000}"/>
    <cellStyle name="Input 10 3 10 6" xfId="38721" xr:uid="{00000000-0005-0000-0000-0000981E0000}"/>
    <cellStyle name="Input 10 3 11" xfId="8887" xr:uid="{00000000-0005-0000-0000-0000991E0000}"/>
    <cellStyle name="Input 10 3 12" xfId="18643" xr:uid="{00000000-0005-0000-0000-00009A1E0000}"/>
    <cellStyle name="Input 10 3 13" xfId="24139" xr:uid="{00000000-0005-0000-0000-00009B1E0000}"/>
    <cellStyle name="Input 10 3 14" xfId="30712" xr:uid="{00000000-0005-0000-0000-00009C1E0000}"/>
    <cellStyle name="Input 10 3 15" xfId="35316" xr:uid="{00000000-0005-0000-0000-00009D1E0000}"/>
    <cellStyle name="Input 10 3 2" xfId="2077" xr:uid="{00000000-0005-0000-0000-00009E1E0000}"/>
    <cellStyle name="Input 10 3 2 2" xfId="8529" xr:uid="{00000000-0005-0000-0000-00009F1E0000}"/>
    <cellStyle name="Input 10 3 2 3" xfId="21622" xr:uid="{00000000-0005-0000-0000-0000A01E0000}"/>
    <cellStyle name="Input 10 3 2 4" xfId="21547" xr:uid="{00000000-0005-0000-0000-0000A11E0000}"/>
    <cellStyle name="Input 10 3 2 5" xfId="28586" xr:uid="{00000000-0005-0000-0000-0000A21E0000}"/>
    <cellStyle name="Input 10 3 2 6" xfId="20971" xr:uid="{00000000-0005-0000-0000-0000A31E0000}"/>
    <cellStyle name="Input 10 3 3" xfId="1657" xr:uid="{00000000-0005-0000-0000-0000A41E0000}"/>
    <cellStyle name="Input 10 3 3 2" xfId="9219" xr:uid="{00000000-0005-0000-0000-0000A51E0000}"/>
    <cellStyle name="Input 10 3 3 3" xfId="21210" xr:uid="{00000000-0005-0000-0000-0000A61E0000}"/>
    <cellStyle name="Input 10 3 3 4" xfId="21813" xr:uid="{00000000-0005-0000-0000-0000A71E0000}"/>
    <cellStyle name="Input 10 3 3 5" xfId="21823" xr:uid="{00000000-0005-0000-0000-0000A81E0000}"/>
    <cellStyle name="Input 10 3 3 6" xfId="33597" xr:uid="{00000000-0005-0000-0000-0000A91E0000}"/>
    <cellStyle name="Input 10 3 4" xfId="2422" xr:uid="{00000000-0005-0000-0000-0000AA1E0000}"/>
    <cellStyle name="Input 10 3 4 2" xfId="10542" xr:uid="{00000000-0005-0000-0000-0000AB1E0000}"/>
    <cellStyle name="Input 10 3 4 3" xfId="21963" xr:uid="{00000000-0005-0000-0000-0000AC1E0000}"/>
    <cellStyle name="Input 10 3 4 4" xfId="23980" xr:uid="{00000000-0005-0000-0000-0000AD1E0000}"/>
    <cellStyle name="Input 10 3 4 5" xfId="29204" xr:uid="{00000000-0005-0000-0000-0000AE1E0000}"/>
    <cellStyle name="Input 10 3 4 6" xfId="21266" xr:uid="{00000000-0005-0000-0000-0000AF1E0000}"/>
    <cellStyle name="Input 10 3 5" xfId="2928" xr:uid="{00000000-0005-0000-0000-0000B01E0000}"/>
    <cellStyle name="Input 10 3 5 2" xfId="12649" xr:uid="{00000000-0005-0000-0000-0000B11E0000}"/>
    <cellStyle name="Input 10 3 5 3" xfId="22464" xr:uid="{00000000-0005-0000-0000-0000B21E0000}"/>
    <cellStyle name="Input 10 3 5 4" xfId="27678" xr:uid="{00000000-0005-0000-0000-0000B31E0000}"/>
    <cellStyle name="Input 10 3 5 5" xfId="32674" xr:uid="{00000000-0005-0000-0000-0000B41E0000}"/>
    <cellStyle name="Input 10 3 5 6" xfId="37346" xr:uid="{00000000-0005-0000-0000-0000B51E0000}"/>
    <cellStyle name="Input 10 3 6" xfId="3270" xr:uid="{00000000-0005-0000-0000-0000B61E0000}"/>
    <cellStyle name="Input 10 3 6 2" xfId="16078" xr:uid="{00000000-0005-0000-0000-0000B71E0000}"/>
    <cellStyle name="Input 10 3 6 3" xfId="22800" xr:uid="{00000000-0005-0000-0000-0000B81E0000}"/>
    <cellStyle name="Input 10 3 6 4" xfId="28005" xr:uid="{00000000-0005-0000-0000-0000B91E0000}"/>
    <cellStyle name="Input 10 3 6 5" xfId="32981" xr:uid="{00000000-0005-0000-0000-0000BA1E0000}"/>
    <cellStyle name="Input 10 3 6 6" xfId="37600" xr:uid="{00000000-0005-0000-0000-0000BB1E0000}"/>
    <cellStyle name="Input 10 3 7" xfId="3597" xr:uid="{00000000-0005-0000-0000-0000BC1E0000}"/>
    <cellStyle name="Input 10 3 7 2" xfId="16405" xr:uid="{00000000-0005-0000-0000-0000BD1E0000}"/>
    <cellStyle name="Input 10 3 7 3" xfId="23122" xr:uid="{00000000-0005-0000-0000-0000BE1E0000}"/>
    <cellStyle name="Input 10 3 7 4" xfId="28318" xr:uid="{00000000-0005-0000-0000-0000BF1E0000}"/>
    <cellStyle name="Input 10 3 7 5" xfId="33285" xr:uid="{00000000-0005-0000-0000-0000C01E0000}"/>
    <cellStyle name="Input 10 3 7 6" xfId="37849" xr:uid="{00000000-0005-0000-0000-0000C11E0000}"/>
    <cellStyle name="Input 10 3 8" xfId="3894" xr:uid="{00000000-0005-0000-0000-0000C21E0000}"/>
    <cellStyle name="Input 10 3 8 2" xfId="16702" xr:uid="{00000000-0005-0000-0000-0000C31E0000}"/>
    <cellStyle name="Input 10 3 8 3" xfId="23416" xr:uid="{00000000-0005-0000-0000-0000C41E0000}"/>
    <cellStyle name="Input 10 3 8 4" xfId="28607" xr:uid="{00000000-0005-0000-0000-0000C51E0000}"/>
    <cellStyle name="Input 10 3 8 5" xfId="33556" xr:uid="{00000000-0005-0000-0000-0000C61E0000}"/>
    <cellStyle name="Input 10 3 8 6" xfId="38081" xr:uid="{00000000-0005-0000-0000-0000C71E0000}"/>
    <cellStyle name="Input 10 3 9" xfId="4095" xr:uid="{00000000-0005-0000-0000-0000C81E0000}"/>
    <cellStyle name="Input 10 3 9 2" xfId="16903" xr:uid="{00000000-0005-0000-0000-0000C91E0000}"/>
    <cellStyle name="Input 10 3 9 3" xfId="23616" xr:uid="{00000000-0005-0000-0000-0000CA1E0000}"/>
    <cellStyle name="Input 10 3 9 4" xfId="28801" xr:uid="{00000000-0005-0000-0000-0000CB1E0000}"/>
    <cellStyle name="Input 10 3 9 5" xfId="33740" xr:uid="{00000000-0005-0000-0000-0000CC1E0000}"/>
    <cellStyle name="Input 10 3 9 6" xfId="38236" xr:uid="{00000000-0005-0000-0000-0000CD1E0000}"/>
    <cellStyle name="Input 10 30" xfId="41653" xr:uid="{00000000-0005-0000-0000-0000CE1E0000}"/>
    <cellStyle name="Input 10 31" xfId="41270" xr:uid="{00000000-0005-0000-0000-0000CF1E0000}"/>
    <cellStyle name="Input 10 32" xfId="41805" xr:uid="{00000000-0005-0000-0000-0000D01E0000}"/>
    <cellStyle name="Input 10 33" xfId="42215" xr:uid="{00000000-0005-0000-0000-0000D11E0000}"/>
    <cellStyle name="Input 10 4" xfId="1192" xr:uid="{00000000-0005-0000-0000-0000D21E0000}"/>
    <cellStyle name="Input 10 4 10" xfId="4960" xr:uid="{00000000-0005-0000-0000-0000D31E0000}"/>
    <cellStyle name="Input 10 4 10 2" xfId="17768" xr:uid="{00000000-0005-0000-0000-0000D41E0000}"/>
    <cellStyle name="Input 10 4 10 3" xfId="24466" xr:uid="{00000000-0005-0000-0000-0000D51E0000}"/>
    <cellStyle name="Input 10 4 10 4" xfId="29624" xr:uid="{00000000-0005-0000-0000-0000D61E0000}"/>
    <cellStyle name="Input 10 4 10 5" xfId="34511" xr:uid="{00000000-0005-0000-0000-0000D71E0000}"/>
    <cellStyle name="Input 10 4 10 6" xfId="38852" xr:uid="{00000000-0005-0000-0000-0000D81E0000}"/>
    <cellStyle name="Input 10 4 11" xfId="15375" xr:uid="{00000000-0005-0000-0000-0000D91E0000}"/>
    <cellStyle name="Input 10 4 12" xfId="13030" xr:uid="{00000000-0005-0000-0000-0000DA1E0000}"/>
    <cellStyle name="Input 10 4 13" xfId="22152" xr:uid="{00000000-0005-0000-0000-0000DB1E0000}"/>
    <cellStyle name="Input 10 4 14" xfId="32026" xr:uid="{00000000-0005-0000-0000-0000DC1E0000}"/>
    <cellStyle name="Input 10 4 15" xfId="13571" xr:uid="{00000000-0005-0000-0000-0000DD1E0000}"/>
    <cellStyle name="Input 10 4 2" xfId="2389" xr:uid="{00000000-0005-0000-0000-0000DE1E0000}"/>
    <cellStyle name="Input 10 4 2 2" xfId="10233" xr:uid="{00000000-0005-0000-0000-0000DF1E0000}"/>
    <cellStyle name="Input 10 4 2 3" xfId="21931" xr:uid="{00000000-0005-0000-0000-0000E01E0000}"/>
    <cellStyle name="Input 10 4 2 4" xfId="18536" xr:uid="{00000000-0005-0000-0000-0000E11E0000}"/>
    <cellStyle name="Input 10 4 2 5" xfId="22443" xr:uid="{00000000-0005-0000-0000-0000E21E0000}"/>
    <cellStyle name="Input 10 4 2 6" xfId="28527" xr:uid="{00000000-0005-0000-0000-0000E31E0000}"/>
    <cellStyle name="Input 10 4 3" xfId="2759" xr:uid="{00000000-0005-0000-0000-0000E41E0000}"/>
    <cellStyle name="Input 10 4 3 2" xfId="13377" xr:uid="{00000000-0005-0000-0000-0000E51E0000}"/>
    <cellStyle name="Input 10 4 3 3" xfId="22296" xr:uid="{00000000-0005-0000-0000-0000E61E0000}"/>
    <cellStyle name="Input 10 4 3 4" xfId="27517" xr:uid="{00000000-0005-0000-0000-0000E71E0000}"/>
    <cellStyle name="Input 10 4 3 5" xfId="32517" xr:uid="{00000000-0005-0000-0000-0000E81E0000}"/>
    <cellStyle name="Input 10 4 3 6" xfId="37209" xr:uid="{00000000-0005-0000-0000-0000E91E0000}"/>
    <cellStyle name="Input 10 4 4" xfId="3109" xr:uid="{00000000-0005-0000-0000-0000EA1E0000}"/>
    <cellStyle name="Input 10 4 4 2" xfId="11730" xr:uid="{00000000-0005-0000-0000-0000EB1E0000}"/>
    <cellStyle name="Input 10 4 4 3" xfId="22640" xr:uid="{00000000-0005-0000-0000-0000EC1E0000}"/>
    <cellStyle name="Input 10 4 4 4" xfId="27851" xr:uid="{00000000-0005-0000-0000-0000ED1E0000}"/>
    <cellStyle name="Input 10 4 4 5" xfId="32834" xr:uid="{00000000-0005-0000-0000-0000EE1E0000}"/>
    <cellStyle name="Input 10 4 4 6" xfId="37472" xr:uid="{00000000-0005-0000-0000-0000EF1E0000}"/>
    <cellStyle name="Input 10 4 5" xfId="3446" xr:uid="{00000000-0005-0000-0000-0000F01E0000}"/>
    <cellStyle name="Input 10 4 5 2" xfId="16254" xr:uid="{00000000-0005-0000-0000-0000F11E0000}"/>
    <cellStyle name="Input 10 4 5 3" xfId="22972" xr:uid="{00000000-0005-0000-0000-0000F21E0000}"/>
    <cellStyle name="Input 10 4 5 4" xfId="28174" xr:uid="{00000000-0005-0000-0000-0000F31E0000}"/>
    <cellStyle name="Input 10 4 5 5" xfId="33142" xr:uid="{00000000-0005-0000-0000-0000F41E0000}"/>
    <cellStyle name="Input 10 4 5 6" xfId="37726" xr:uid="{00000000-0005-0000-0000-0000F51E0000}"/>
    <cellStyle name="Input 10 4 6" xfId="3753" xr:uid="{00000000-0005-0000-0000-0000F61E0000}"/>
    <cellStyle name="Input 10 4 6 2" xfId="16561" xr:uid="{00000000-0005-0000-0000-0000F71E0000}"/>
    <cellStyle name="Input 10 4 6 3" xfId="23276" xr:uid="{00000000-0005-0000-0000-0000F81E0000}"/>
    <cellStyle name="Input 10 4 6 4" xfId="28469" xr:uid="{00000000-0005-0000-0000-0000F91E0000}"/>
    <cellStyle name="Input 10 4 6 5" xfId="33424" xr:uid="{00000000-0005-0000-0000-0000FA1E0000}"/>
    <cellStyle name="Input 10 4 6 6" xfId="37964" xr:uid="{00000000-0005-0000-0000-0000FB1E0000}"/>
    <cellStyle name="Input 10 4 7" xfId="4045" xr:uid="{00000000-0005-0000-0000-0000FC1E0000}"/>
    <cellStyle name="Input 10 4 7 2" xfId="16853" xr:uid="{00000000-0005-0000-0000-0000FD1E0000}"/>
    <cellStyle name="Input 10 4 7 3" xfId="23566" xr:uid="{00000000-0005-0000-0000-0000FE1E0000}"/>
    <cellStyle name="Input 10 4 7 4" xfId="28751" xr:uid="{00000000-0005-0000-0000-0000FF1E0000}"/>
    <cellStyle name="Input 10 4 7 5" xfId="33692" xr:uid="{00000000-0005-0000-0000-0000001F0000}"/>
    <cellStyle name="Input 10 4 7 6" xfId="38194" xr:uid="{00000000-0005-0000-0000-0000011F0000}"/>
    <cellStyle name="Input 10 4 8" xfId="4300" xr:uid="{00000000-0005-0000-0000-0000021F0000}"/>
    <cellStyle name="Input 10 4 8 2" xfId="17108" xr:uid="{00000000-0005-0000-0000-0000031F0000}"/>
    <cellStyle name="Input 10 4 8 3" xfId="23818" xr:uid="{00000000-0005-0000-0000-0000041F0000}"/>
    <cellStyle name="Input 10 4 8 4" xfId="29001" xr:uid="{00000000-0005-0000-0000-0000051F0000}"/>
    <cellStyle name="Input 10 4 8 5" xfId="33936" xr:uid="{00000000-0005-0000-0000-0000061F0000}"/>
    <cellStyle name="Input 10 4 8 6" xfId="38398" xr:uid="{00000000-0005-0000-0000-0000071F0000}"/>
    <cellStyle name="Input 10 4 9" xfId="4535" xr:uid="{00000000-0005-0000-0000-0000081F0000}"/>
    <cellStyle name="Input 10 4 9 2" xfId="17343" xr:uid="{00000000-0005-0000-0000-0000091F0000}"/>
    <cellStyle name="Input 10 4 9 3" xfId="24051" xr:uid="{00000000-0005-0000-0000-00000A1F0000}"/>
    <cellStyle name="Input 10 4 9 4" xfId="29224" xr:uid="{00000000-0005-0000-0000-00000B1F0000}"/>
    <cellStyle name="Input 10 4 9 5" xfId="34137" xr:uid="{00000000-0005-0000-0000-00000C1F0000}"/>
    <cellStyle name="Input 10 4 9 6" xfId="38556" xr:uid="{00000000-0005-0000-0000-00000D1F0000}"/>
    <cellStyle name="Input 10 5" xfId="934" xr:uid="{00000000-0005-0000-0000-00000E1F0000}"/>
    <cellStyle name="Input 10 5 10" xfId="4798" xr:uid="{00000000-0005-0000-0000-00000F1F0000}"/>
    <cellStyle name="Input 10 5 10 2" xfId="17606" xr:uid="{00000000-0005-0000-0000-0000101F0000}"/>
    <cellStyle name="Input 10 5 10 3" xfId="24310" xr:uid="{00000000-0005-0000-0000-0000111F0000}"/>
    <cellStyle name="Input 10 5 10 4" xfId="29472" xr:uid="{00000000-0005-0000-0000-0000121F0000}"/>
    <cellStyle name="Input 10 5 10 5" xfId="34373" xr:uid="{00000000-0005-0000-0000-0000131F0000}"/>
    <cellStyle name="Input 10 5 10 6" xfId="38757" xr:uid="{00000000-0005-0000-0000-0000141F0000}"/>
    <cellStyle name="Input 10 5 11" xfId="8794" xr:uid="{00000000-0005-0000-0000-0000151F0000}"/>
    <cellStyle name="Input 10 5 12" xfId="19342" xr:uid="{00000000-0005-0000-0000-0000161F0000}"/>
    <cellStyle name="Input 10 5 13" xfId="25913" xr:uid="{00000000-0005-0000-0000-0000171F0000}"/>
    <cellStyle name="Input 10 5 14" xfId="29826" xr:uid="{00000000-0005-0000-0000-0000181F0000}"/>
    <cellStyle name="Input 10 5 15" xfId="35170" xr:uid="{00000000-0005-0000-0000-0000191F0000}"/>
    <cellStyle name="Input 10 5 2" xfId="2151" xr:uid="{00000000-0005-0000-0000-00001A1F0000}"/>
    <cellStyle name="Input 10 5 2 2" xfId="10711" xr:uid="{00000000-0005-0000-0000-00001B1F0000}"/>
    <cellStyle name="Input 10 5 2 3" xfId="21695" xr:uid="{00000000-0005-0000-0000-00001C1F0000}"/>
    <cellStyle name="Input 10 5 2 4" xfId="23914" xr:uid="{00000000-0005-0000-0000-00001D1F0000}"/>
    <cellStyle name="Input 10 5 2 5" xfId="23570" xr:uid="{00000000-0005-0000-0000-00001E1F0000}"/>
    <cellStyle name="Input 10 5 2 6" xfId="34414" xr:uid="{00000000-0005-0000-0000-00001F1F0000}"/>
    <cellStyle name="Input 10 5 3" xfId="1468" xr:uid="{00000000-0005-0000-0000-0000201F0000}"/>
    <cellStyle name="Input 10 5 3 2" xfId="9598" xr:uid="{00000000-0005-0000-0000-0000211F0000}"/>
    <cellStyle name="Input 10 5 3 3" xfId="21025" xr:uid="{00000000-0005-0000-0000-0000221F0000}"/>
    <cellStyle name="Input 10 5 3 4" xfId="21272" xr:uid="{00000000-0005-0000-0000-0000231F0000}"/>
    <cellStyle name="Input 10 5 3 5" xfId="29467" xr:uid="{00000000-0005-0000-0000-0000241F0000}"/>
    <cellStyle name="Input 10 5 3 6" xfId="18911" xr:uid="{00000000-0005-0000-0000-0000251F0000}"/>
    <cellStyle name="Input 10 5 4" xfId="2587" xr:uid="{00000000-0005-0000-0000-0000261F0000}"/>
    <cellStyle name="Input 10 5 4 2" xfId="15228" xr:uid="{00000000-0005-0000-0000-0000271F0000}"/>
    <cellStyle name="Input 10 5 4 3" xfId="22125" xr:uid="{00000000-0005-0000-0000-0000281F0000}"/>
    <cellStyle name="Input 10 5 4 4" xfId="9326" xr:uid="{00000000-0005-0000-0000-0000291F0000}"/>
    <cellStyle name="Input 10 5 4 5" xfId="24605" xr:uid="{00000000-0005-0000-0000-00002A1F0000}"/>
    <cellStyle name="Input 10 5 4 6" xfId="18441" xr:uid="{00000000-0005-0000-0000-00002B1F0000}"/>
    <cellStyle name="Input 10 5 5" xfId="1676" xr:uid="{00000000-0005-0000-0000-00002C1F0000}"/>
    <cellStyle name="Input 10 5 5 2" xfId="13305" xr:uid="{00000000-0005-0000-0000-00002D1F0000}"/>
    <cellStyle name="Input 10 5 5 3" xfId="21229" xr:uid="{00000000-0005-0000-0000-00002E1F0000}"/>
    <cellStyle name="Input 10 5 5 4" xfId="22165" xr:uid="{00000000-0005-0000-0000-00002F1F0000}"/>
    <cellStyle name="Input 10 5 5 5" xfId="18450" xr:uid="{00000000-0005-0000-0000-0000301F0000}"/>
    <cellStyle name="Input 10 5 5 6" xfId="36579" xr:uid="{00000000-0005-0000-0000-0000311F0000}"/>
    <cellStyle name="Input 10 5 6" xfId="2521" xr:uid="{00000000-0005-0000-0000-0000321F0000}"/>
    <cellStyle name="Input 10 5 6 2" xfId="10506" xr:uid="{00000000-0005-0000-0000-0000331F0000}"/>
    <cellStyle name="Input 10 5 6 3" xfId="22061" xr:uid="{00000000-0005-0000-0000-0000341F0000}"/>
    <cellStyle name="Input 10 5 6 4" xfId="19731" xr:uid="{00000000-0005-0000-0000-0000351F0000}"/>
    <cellStyle name="Input 10 5 6 5" xfId="18595" xr:uid="{00000000-0005-0000-0000-0000361F0000}"/>
    <cellStyle name="Input 10 5 6 6" xfId="32280" xr:uid="{00000000-0005-0000-0000-0000371F0000}"/>
    <cellStyle name="Input 10 5 7" xfId="1609" xr:uid="{00000000-0005-0000-0000-0000381F0000}"/>
    <cellStyle name="Input 10 5 7 2" xfId="9062" xr:uid="{00000000-0005-0000-0000-0000391F0000}"/>
    <cellStyle name="Input 10 5 7 3" xfId="21162" xr:uid="{00000000-0005-0000-0000-00003A1F0000}"/>
    <cellStyle name="Input 10 5 7 4" xfId="22836" xr:uid="{00000000-0005-0000-0000-00003B1F0000}"/>
    <cellStyle name="Input 10 5 7 5" xfId="31889" xr:uid="{00000000-0005-0000-0000-00003C1F0000}"/>
    <cellStyle name="Input 10 5 7 6" xfId="36425" xr:uid="{00000000-0005-0000-0000-00003D1F0000}"/>
    <cellStyle name="Input 10 5 8" xfId="1914" xr:uid="{00000000-0005-0000-0000-00003E1F0000}"/>
    <cellStyle name="Input 10 5 8 2" xfId="10918" xr:uid="{00000000-0005-0000-0000-00003F1F0000}"/>
    <cellStyle name="Input 10 5 8 3" xfId="21462" xr:uid="{00000000-0005-0000-0000-0000401F0000}"/>
    <cellStyle name="Input 10 5 8 4" xfId="22070" xr:uid="{00000000-0005-0000-0000-0000411F0000}"/>
    <cellStyle name="Input 10 5 8 5" xfId="31879" xr:uid="{00000000-0005-0000-0000-0000421F0000}"/>
    <cellStyle name="Input 10 5 8 6" xfId="32713" xr:uid="{00000000-0005-0000-0000-0000431F0000}"/>
    <cellStyle name="Input 10 5 9" xfId="4176" xr:uid="{00000000-0005-0000-0000-0000441F0000}"/>
    <cellStyle name="Input 10 5 9 2" xfId="16984" xr:uid="{00000000-0005-0000-0000-0000451F0000}"/>
    <cellStyle name="Input 10 5 9 3" xfId="23697" xr:uid="{00000000-0005-0000-0000-0000461F0000}"/>
    <cellStyle name="Input 10 5 9 4" xfId="28880" xr:uid="{00000000-0005-0000-0000-0000471F0000}"/>
    <cellStyle name="Input 10 5 9 5" xfId="33818" xr:uid="{00000000-0005-0000-0000-0000481F0000}"/>
    <cellStyle name="Input 10 5 9 6" xfId="38303" xr:uid="{00000000-0005-0000-0000-0000491F0000}"/>
    <cellStyle name="Input 10 6" xfId="1304" xr:uid="{00000000-0005-0000-0000-00004A1F0000}"/>
    <cellStyle name="Input 10 6 2" xfId="9566" xr:uid="{00000000-0005-0000-0000-00004B1F0000}"/>
    <cellStyle name="Input 10 6 3" xfId="20866" xr:uid="{00000000-0005-0000-0000-00004C1F0000}"/>
    <cellStyle name="Input 10 6 4" xfId="23542" xr:uid="{00000000-0005-0000-0000-00004D1F0000}"/>
    <cellStyle name="Input 10 6 5" xfId="28334" xr:uid="{00000000-0005-0000-0000-00004E1F0000}"/>
    <cellStyle name="Input 10 6 6" xfId="27491" xr:uid="{00000000-0005-0000-0000-00004F1F0000}"/>
    <cellStyle name="Input 10 7" xfId="1362" xr:uid="{00000000-0005-0000-0000-0000501F0000}"/>
    <cellStyle name="Input 10 7 2" xfId="15439" xr:uid="{00000000-0005-0000-0000-0000511F0000}"/>
    <cellStyle name="Input 10 7 3" xfId="20923" xr:uid="{00000000-0005-0000-0000-0000521F0000}"/>
    <cellStyle name="Input 10 7 4" xfId="21818" xr:uid="{00000000-0005-0000-0000-0000531F0000}"/>
    <cellStyle name="Input 10 7 5" xfId="18098" xr:uid="{00000000-0005-0000-0000-0000541F0000}"/>
    <cellStyle name="Input 10 7 6" xfId="19627" xr:uid="{00000000-0005-0000-0000-0000551F0000}"/>
    <cellStyle name="Input 10 8" xfId="893" xr:uid="{00000000-0005-0000-0000-0000561F0000}"/>
    <cellStyle name="Input 10 8 2" xfId="9561" xr:uid="{00000000-0005-0000-0000-0000571F0000}"/>
    <cellStyle name="Input 10 8 3" xfId="19532" xr:uid="{00000000-0005-0000-0000-0000581F0000}"/>
    <cellStyle name="Input 10 8 4" xfId="25503" xr:uid="{00000000-0005-0000-0000-0000591F0000}"/>
    <cellStyle name="Input 10 8 5" xfId="29310" xr:uid="{00000000-0005-0000-0000-00005A1F0000}"/>
    <cellStyle name="Input 10 8 6" xfId="35879" xr:uid="{00000000-0005-0000-0000-00005B1F0000}"/>
    <cellStyle name="Input 10 9" xfId="1833" xr:uid="{00000000-0005-0000-0000-00005C1F0000}"/>
    <cellStyle name="Input 10 9 2" xfId="10621" xr:uid="{00000000-0005-0000-0000-00005D1F0000}"/>
    <cellStyle name="Input 10 9 3" xfId="21382" xr:uid="{00000000-0005-0000-0000-00005E1F0000}"/>
    <cellStyle name="Input 10 9 4" xfId="21315" xr:uid="{00000000-0005-0000-0000-00005F1F0000}"/>
    <cellStyle name="Input 10 9 5" xfId="26180" xr:uid="{00000000-0005-0000-0000-0000601F0000}"/>
    <cellStyle name="Input 10 9 6" xfId="32689" xr:uid="{00000000-0005-0000-0000-0000611F0000}"/>
    <cellStyle name="Input 11" xfId="597" xr:uid="{00000000-0005-0000-0000-0000621F0000}"/>
    <cellStyle name="Input 11 10" xfId="2593" xr:uid="{00000000-0005-0000-0000-0000631F0000}"/>
    <cellStyle name="Input 11 10 2" xfId="9140" xr:uid="{00000000-0005-0000-0000-0000641F0000}"/>
    <cellStyle name="Input 11 10 3" xfId="22131" xr:uid="{00000000-0005-0000-0000-0000651F0000}"/>
    <cellStyle name="Input 11 10 4" xfId="8169" xr:uid="{00000000-0005-0000-0000-0000661F0000}"/>
    <cellStyle name="Input 11 10 5" xfId="26117" xr:uid="{00000000-0005-0000-0000-0000671F0000}"/>
    <cellStyle name="Input 11 10 6" xfId="30292" xr:uid="{00000000-0005-0000-0000-0000681F0000}"/>
    <cellStyle name="Input 11 11" xfId="2003" xr:uid="{00000000-0005-0000-0000-0000691F0000}"/>
    <cellStyle name="Input 11 11 2" xfId="10628" xr:uid="{00000000-0005-0000-0000-00006A1F0000}"/>
    <cellStyle name="Input 11 11 3" xfId="21548" xr:uid="{00000000-0005-0000-0000-00006B1F0000}"/>
    <cellStyle name="Input 11 11 4" xfId="21232" xr:uid="{00000000-0005-0000-0000-00006C1F0000}"/>
    <cellStyle name="Input 11 11 5" xfId="31656" xr:uid="{00000000-0005-0000-0000-00006D1F0000}"/>
    <cellStyle name="Input 11 11 6" xfId="31637" xr:uid="{00000000-0005-0000-0000-00006E1F0000}"/>
    <cellStyle name="Input 11 12" xfId="2013" xr:uid="{00000000-0005-0000-0000-00006F1F0000}"/>
    <cellStyle name="Input 11 12 2" xfId="15323" xr:uid="{00000000-0005-0000-0000-0000701F0000}"/>
    <cellStyle name="Input 11 12 3" xfId="21558" xr:uid="{00000000-0005-0000-0000-0000711F0000}"/>
    <cellStyle name="Input 11 12 4" xfId="22770" xr:uid="{00000000-0005-0000-0000-0000721F0000}"/>
    <cellStyle name="Input 11 12 5" xfId="15605" xr:uid="{00000000-0005-0000-0000-0000731F0000}"/>
    <cellStyle name="Input 11 12 6" xfId="21740" xr:uid="{00000000-0005-0000-0000-0000741F0000}"/>
    <cellStyle name="Input 11 13" xfId="2011" xr:uid="{00000000-0005-0000-0000-0000751F0000}"/>
    <cellStyle name="Input 11 13 2" xfId="8884" xr:uid="{00000000-0005-0000-0000-0000761F0000}"/>
    <cellStyle name="Input 11 13 3" xfId="21556" xr:uid="{00000000-0005-0000-0000-0000771F0000}"/>
    <cellStyle name="Input 11 13 4" xfId="24258" xr:uid="{00000000-0005-0000-0000-0000781F0000}"/>
    <cellStyle name="Input 11 13 5" xfId="23942" xr:uid="{00000000-0005-0000-0000-0000791F0000}"/>
    <cellStyle name="Input 11 13 6" xfId="28918" xr:uid="{00000000-0005-0000-0000-00007A1F0000}"/>
    <cellStyle name="Input 11 14" xfId="1718" xr:uid="{00000000-0005-0000-0000-00007B1F0000}"/>
    <cellStyle name="Input 11 14 2" xfId="13302" xr:uid="{00000000-0005-0000-0000-00007C1F0000}"/>
    <cellStyle name="Input 11 14 3" xfId="21270" xr:uid="{00000000-0005-0000-0000-00007D1F0000}"/>
    <cellStyle name="Input 11 14 4" xfId="26982" xr:uid="{00000000-0005-0000-0000-00007E1F0000}"/>
    <cellStyle name="Input 11 14 5" xfId="29125" xr:uid="{00000000-0005-0000-0000-00007F1F0000}"/>
    <cellStyle name="Input 11 14 6" xfId="29649" xr:uid="{00000000-0005-0000-0000-0000801F0000}"/>
    <cellStyle name="Input 11 15" xfId="1850" xr:uid="{00000000-0005-0000-0000-0000811F0000}"/>
    <cellStyle name="Input 11 15 2" xfId="13464" xr:uid="{00000000-0005-0000-0000-0000821F0000}"/>
    <cellStyle name="Input 11 15 3" xfId="21399" xr:uid="{00000000-0005-0000-0000-0000831F0000}"/>
    <cellStyle name="Input 11 15 4" xfId="21150" xr:uid="{00000000-0005-0000-0000-0000841F0000}"/>
    <cellStyle name="Input 11 15 5" xfId="27653" xr:uid="{00000000-0005-0000-0000-0000851F0000}"/>
    <cellStyle name="Input 11 15 6" xfId="26358" xr:uid="{00000000-0005-0000-0000-0000861F0000}"/>
    <cellStyle name="Input 11 16" xfId="3661" xr:uid="{00000000-0005-0000-0000-0000871F0000}"/>
    <cellStyle name="Input 11 16 2" xfId="16469" xr:uid="{00000000-0005-0000-0000-0000881F0000}"/>
    <cellStyle name="Input 11 16 3" xfId="23184" xr:uid="{00000000-0005-0000-0000-0000891F0000}"/>
    <cellStyle name="Input 11 16 4" xfId="28380" xr:uid="{00000000-0005-0000-0000-00008A1F0000}"/>
    <cellStyle name="Input 11 16 5" xfId="33339" xr:uid="{00000000-0005-0000-0000-00008B1F0000}"/>
    <cellStyle name="Input 11 16 6" xfId="37890" xr:uid="{00000000-0005-0000-0000-00008C1F0000}"/>
    <cellStyle name="Input 11 17" xfId="4688" xr:uid="{00000000-0005-0000-0000-00008D1F0000}"/>
    <cellStyle name="Input 11 17 2" xfId="17496" xr:uid="{00000000-0005-0000-0000-00008E1F0000}"/>
    <cellStyle name="Input 11 17 3" xfId="24200" xr:uid="{00000000-0005-0000-0000-00008F1F0000}"/>
    <cellStyle name="Input 11 17 4" xfId="29363" xr:uid="{00000000-0005-0000-0000-0000901F0000}"/>
    <cellStyle name="Input 11 17 5" xfId="34266" xr:uid="{00000000-0005-0000-0000-0000911F0000}"/>
    <cellStyle name="Input 11 17 6" xfId="38660" xr:uid="{00000000-0005-0000-0000-0000921F0000}"/>
    <cellStyle name="Input 11 18" xfId="7350" xr:uid="{00000000-0005-0000-0000-0000931F0000}"/>
    <cellStyle name="Input 11 18 2" xfId="20114" xr:uid="{00000000-0005-0000-0000-0000941F0000}"/>
    <cellStyle name="Input 11 18 3" xfId="26751" xr:uid="{00000000-0005-0000-0000-0000951F0000}"/>
    <cellStyle name="Input 11 18 4" xfId="31793" xr:uid="{00000000-0005-0000-0000-0000961F0000}"/>
    <cellStyle name="Input 11 18 5" xfId="36524" xr:uid="{00000000-0005-0000-0000-0000971F0000}"/>
    <cellStyle name="Input 11 18 6" xfId="40643" xr:uid="{00000000-0005-0000-0000-0000981F0000}"/>
    <cellStyle name="Input 11 19" xfId="7274" xr:uid="{00000000-0005-0000-0000-0000991F0000}"/>
    <cellStyle name="Input 11 19 2" xfId="20038" xr:uid="{00000000-0005-0000-0000-00009A1F0000}"/>
    <cellStyle name="Input 11 19 3" xfId="26676" xr:uid="{00000000-0005-0000-0000-00009B1F0000}"/>
    <cellStyle name="Input 11 19 4" xfId="31722" xr:uid="{00000000-0005-0000-0000-00009C1F0000}"/>
    <cellStyle name="Input 11 19 5" xfId="36464" xr:uid="{00000000-0005-0000-0000-00009D1F0000}"/>
    <cellStyle name="Input 11 19 6" xfId="40629" xr:uid="{00000000-0005-0000-0000-00009E1F0000}"/>
    <cellStyle name="Input 11 2" xfId="1101" xr:uid="{00000000-0005-0000-0000-00009F1F0000}"/>
    <cellStyle name="Input 11 2 10" xfId="4904" xr:uid="{00000000-0005-0000-0000-0000A01F0000}"/>
    <cellStyle name="Input 11 2 10 2" xfId="17712" xr:uid="{00000000-0005-0000-0000-0000A11F0000}"/>
    <cellStyle name="Input 11 2 10 3" xfId="24411" xr:uid="{00000000-0005-0000-0000-0000A21F0000}"/>
    <cellStyle name="Input 11 2 10 4" xfId="29568" xr:uid="{00000000-0005-0000-0000-0000A31F0000}"/>
    <cellStyle name="Input 11 2 10 5" xfId="34457" xr:uid="{00000000-0005-0000-0000-0000A41F0000}"/>
    <cellStyle name="Input 11 2 10 6" xfId="38808" xr:uid="{00000000-0005-0000-0000-0000A51F0000}"/>
    <cellStyle name="Input 11 2 11" xfId="7483" xr:uid="{00000000-0005-0000-0000-0000A61F0000}"/>
    <cellStyle name="Input 11 2 11 2" xfId="20247" xr:uid="{00000000-0005-0000-0000-0000A71F0000}"/>
    <cellStyle name="Input 11 2 11 3" xfId="26880" xr:uid="{00000000-0005-0000-0000-0000A81F0000}"/>
    <cellStyle name="Input 11 2 11 4" xfId="31918" xr:uid="{00000000-0005-0000-0000-0000A91F0000}"/>
    <cellStyle name="Input 11 2 11 5" xfId="36631" xr:uid="{00000000-0005-0000-0000-0000AA1F0000}"/>
    <cellStyle name="Input 11 2 11 6" xfId="40709" xr:uid="{00000000-0005-0000-0000-0000AB1F0000}"/>
    <cellStyle name="Input 11 2 12" xfId="7626" xr:uid="{00000000-0005-0000-0000-0000AC1F0000}"/>
    <cellStyle name="Input 11 2 12 2" xfId="20390" xr:uid="{00000000-0005-0000-0000-0000AD1F0000}"/>
    <cellStyle name="Input 11 2 12 3" xfId="27022" xr:uid="{00000000-0005-0000-0000-0000AE1F0000}"/>
    <cellStyle name="Input 11 2 12 4" xfId="32051" xr:uid="{00000000-0005-0000-0000-0000AF1F0000}"/>
    <cellStyle name="Input 11 2 12 5" xfId="36754" xr:uid="{00000000-0005-0000-0000-0000B01F0000}"/>
    <cellStyle name="Input 11 2 12 6" xfId="40789" xr:uid="{00000000-0005-0000-0000-0000B11F0000}"/>
    <cellStyle name="Input 11 2 13" xfId="12136" xr:uid="{00000000-0005-0000-0000-0000B21F0000}"/>
    <cellStyle name="Input 11 2 14" xfId="9339" xr:uid="{00000000-0005-0000-0000-0000B31F0000}"/>
    <cellStyle name="Input 11 2 15" xfId="8922" xr:uid="{00000000-0005-0000-0000-0000B41F0000}"/>
    <cellStyle name="Input 11 2 16" xfId="22798" xr:uid="{00000000-0005-0000-0000-0000B51F0000}"/>
    <cellStyle name="Input 11 2 17" xfId="28508" xr:uid="{00000000-0005-0000-0000-0000B61F0000}"/>
    <cellStyle name="Input 11 2 18" xfId="18140" xr:uid="{00000000-0005-0000-0000-0000B71F0000}"/>
    <cellStyle name="Input 11 2 2" xfId="2304" xr:uid="{00000000-0005-0000-0000-0000B81F0000}"/>
    <cellStyle name="Input 11 2 2 2" xfId="13497" xr:uid="{00000000-0005-0000-0000-0000B91F0000}"/>
    <cellStyle name="Input 11 2 2 3" xfId="21846" xr:uid="{00000000-0005-0000-0000-0000BA1F0000}"/>
    <cellStyle name="Input 11 2 2 4" xfId="23258" xr:uid="{00000000-0005-0000-0000-0000BB1F0000}"/>
    <cellStyle name="Input 11 2 2 5" xfId="28514" xr:uid="{00000000-0005-0000-0000-0000BC1F0000}"/>
    <cellStyle name="Input 11 2 2 6" xfId="32925" xr:uid="{00000000-0005-0000-0000-0000BD1F0000}"/>
    <cellStyle name="Input 11 2 3" xfId="2673" xr:uid="{00000000-0005-0000-0000-0000BE1F0000}"/>
    <cellStyle name="Input 11 2 3 2" xfId="12656" xr:uid="{00000000-0005-0000-0000-0000BF1F0000}"/>
    <cellStyle name="Input 11 2 3 3" xfId="22211" xr:uid="{00000000-0005-0000-0000-0000C01F0000}"/>
    <cellStyle name="Input 11 2 3 4" xfId="8524" xr:uid="{00000000-0005-0000-0000-0000C11F0000}"/>
    <cellStyle name="Input 11 2 3 5" xfId="15514" xr:uid="{00000000-0005-0000-0000-0000C21F0000}"/>
    <cellStyle name="Input 11 2 3 6" xfId="30827" xr:uid="{00000000-0005-0000-0000-0000C31F0000}"/>
    <cellStyle name="Input 11 2 4" xfId="3027" xr:uid="{00000000-0005-0000-0000-0000C41F0000}"/>
    <cellStyle name="Input 11 2 4 2" xfId="8567" xr:uid="{00000000-0005-0000-0000-0000C51F0000}"/>
    <cellStyle name="Input 11 2 4 3" xfId="22560" xr:uid="{00000000-0005-0000-0000-0000C61F0000}"/>
    <cellStyle name="Input 11 2 4 4" xfId="27771" xr:uid="{00000000-0005-0000-0000-0000C71F0000}"/>
    <cellStyle name="Input 11 2 4 5" xfId="32757" xr:uid="{00000000-0005-0000-0000-0000C81F0000}"/>
    <cellStyle name="Input 11 2 4 6" xfId="37409" xr:uid="{00000000-0005-0000-0000-0000C91F0000}"/>
    <cellStyle name="Input 11 2 5" xfId="3367" xr:uid="{00000000-0005-0000-0000-0000CA1F0000}"/>
    <cellStyle name="Input 11 2 5 2" xfId="16175" xr:uid="{00000000-0005-0000-0000-0000CB1F0000}"/>
    <cellStyle name="Input 11 2 5 3" xfId="22895" xr:uid="{00000000-0005-0000-0000-0000CC1F0000}"/>
    <cellStyle name="Input 11 2 5 4" xfId="28097" xr:uid="{00000000-0005-0000-0000-0000CD1F0000}"/>
    <cellStyle name="Input 11 2 5 5" xfId="33067" xr:uid="{00000000-0005-0000-0000-0000CE1F0000}"/>
    <cellStyle name="Input 11 2 5 6" xfId="37664" xr:uid="{00000000-0005-0000-0000-0000CF1F0000}"/>
    <cellStyle name="Input 11 2 6" xfId="3680" xr:uid="{00000000-0005-0000-0000-0000D01F0000}"/>
    <cellStyle name="Input 11 2 6 2" xfId="16488" xr:uid="{00000000-0005-0000-0000-0000D11F0000}"/>
    <cellStyle name="Input 11 2 6 3" xfId="23203" xr:uid="{00000000-0005-0000-0000-0000D21F0000}"/>
    <cellStyle name="Input 11 2 6 4" xfId="28398" xr:uid="{00000000-0005-0000-0000-0000D31F0000}"/>
    <cellStyle name="Input 11 2 6 5" xfId="33357" xr:uid="{00000000-0005-0000-0000-0000D41F0000}"/>
    <cellStyle name="Input 11 2 6 6" xfId="37905" xr:uid="{00000000-0005-0000-0000-0000D51F0000}"/>
    <cellStyle name="Input 11 2 7" xfId="3978" xr:uid="{00000000-0005-0000-0000-0000D61F0000}"/>
    <cellStyle name="Input 11 2 7 2" xfId="16786" xr:uid="{00000000-0005-0000-0000-0000D71F0000}"/>
    <cellStyle name="Input 11 2 7 3" xfId="23499" xr:uid="{00000000-0005-0000-0000-0000D81F0000}"/>
    <cellStyle name="Input 11 2 7 4" xfId="28685" xr:uid="{00000000-0005-0000-0000-0000D91F0000}"/>
    <cellStyle name="Input 11 2 7 5" xfId="33632" xr:uid="{00000000-0005-0000-0000-0000DA1F0000}"/>
    <cellStyle name="Input 11 2 7 6" xfId="38140" xr:uid="{00000000-0005-0000-0000-0000DB1F0000}"/>
    <cellStyle name="Input 11 2 8" xfId="4232" xr:uid="{00000000-0005-0000-0000-0000DC1F0000}"/>
    <cellStyle name="Input 11 2 8 2" xfId="17040" xr:uid="{00000000-0005-0000-0000-0000DD1F0000}"/>
    <cellStyle name="Input 11 2 8 3" xfId="23751" xr:uid="{00000000-0005-0000-0000-0000DE1F0000}"/>
    <cellStyle name="Input 11 2 8 4" xfId="28933" xr:uid="{00000000-0005-0000-0000-0000DF1F0000}"/>
    <cellStyle name="Input 11 2 8 5" xfId="33870" xr:uid="{00000000-0005-0000-0000-0000E01F0000}"/>
    <cellStyle name="Input 11 2 8 6" xfId="38342" xr:uid="{00000000-0005-0000-0000-0000E11F0000}"/>
    <cellStyle name="Input 11 2 9" xfId="4479" xr:uid="{00000000-0005-0000-0000-0000E21F0000}"/>
    <cellStyle name="Input 11 2 9 2" xfId="17287" xr:uid="{00000000-0005-0000-0000-0000E31F0000}"/>
    <cellStyle name="Input 11 2 9 3" xfId="23995" xr:uid="{00000000-0005-0000-0000-0000E41F0000}"/>
    <cellStyle name="Input 11 2 9 4" xfId="29170" xr:uid="{00000000-0005-0000-0000-0000E51F0000}"/>
    <cellStyle name="Input 11 2 9 5" xfId="34086" xr:uid="{00000000-0005-0000-0000-0000E61F0000}"/>
    <cellStyle name="Input 11 2 9 6" xfId="38512" xr:uid="{00000000-0005-0000-0000-0000E71F0000}"/>
    <cellStyle name="Input 11 20" xfId="10406" xr:uid="{00000000-0005-0000-0000-0000E81F0000}"/>
    <cellStyle name="Input 11 21" xfId="12151" xr:uid="{00000000-0005-0000-0000-0000E91F0000}"/>
    <cellStyle name="Input 11 22" xfId="9573" xr:uid="{00000000-0005-0000-0000-0000EA1F0000}"/>
    <cellStyle name="Input 11 23" xfId="17437" xr:uid="{00000000-0005-0000-0000-0000EB1F0000}"/>
    <cellStyle name="Input 11 24" xfId="25858" xr:uid="{00000000-0005-0000-0000-0000EC1F0000}"/>
    <cellStyle name="Input 11 25" xfId="22808" xr:uid="{00000000-0005-0000-0000-0000ED1F0000}"/>
    <cellStyle name="Input 11 26" xfId="41617" xr:uid="{00000000-0005-0000-0000-0000EE1F0000}"/>
    <cellStyle name="Input 11 27" xfId="41383" xr:uid="{00000000-0005-0000-0000-0000EF1F0000}"/>
    <cellStyle name="Input 11 28" xfId="41596" xr:uid="{00000000-0005-0000-0000-0000F01F0000}"/>
    <cellStyle name="Input 11 29" xfId="41345" xr:uid="{00000000-0005-0000-0000-0000F11F0000}"/>
    <cellStyle name="Input 11 3" xfId="462" xr:uid="{00000000-0005-0000-0000-0000F21F0000}"/>
    <cellStyle name="Input 11 3 10" xfId="4660" xr:uid="{00000000-0005-0000-0000-0000F31F0000}"/>
    <cellStyle name="Input 11 3 10 2" xfId="17468" xr:uid="{00000000-0005-0000-0000-0000F41F0000}"/>
    <cellStyle name="Input 11 3 10 3" xfId="24172" xr:uid="{00000000-0005-0000-0000-0000F51F0000}"/>
    <cellStyle name="Input 11 3 10 4" xfId="29337" xr:uid="{00000000-0005-0000-0000-0000F61F0000}"/>
    <cellStyle name="Input 11 3 10 5" xfId="34240" xr:uid="{00000000-0005-0000-0000-0000F71F0000}"/>
    <cellStyle name="Input 11 3 10 6" xfId="38643" xr:uid="{00000000-0005-0000-0000-0000F81F0000}"/>
    <cellStyle name="Input 11 3 11" xfId="15193" xr:uid="{00000000-0005-0000-0000-0000F91F0000}"/>
    <cellStyle name="Input 11 3 12" xfId="18089" xr:uid="{00000000-0005-0000-0000-0000FA1F0000}"/>
    <cellStyle name="Input 11 3 13" xfId="25710" xr:uid="{00000000-0005-0000-0000-0000FB1F0000}"/>
    <cellStyle name="Input 11 3 14" xfId="30506" xr:uid="{00000000-0005-0000-0000-0000FC1F0000}"/>
    <cellStyle name="Input 11 3 15" xfId="30678" xr:uid="{00000000-0005-0000-0000-0000FD1F0000}"/>
    <cellStyle name="Input 11 3 2" xfId="1714" xr:uid="{00000000-0005-0000-0000-0000FE1F0000}"/>
    <cellStyle name="Input 11 3 2 2" xfId="11123" xr:uid="{00000000-0005-0000-0000-0000FF1F0000}"/>
    <cellStyle name="Input 11 3 2 3" xfId="21267" xr:uid="{00000000-0005-0000-0000-000000200000}"/>
    <cellStyle name="Input 11 3 2 4" xfId="22132" xr:uid="{00000000-0005-0000-0000-000001200000}"/>
    <cellStyle name="Input 11 3 2 5" xfId="19384" xr:uid="{00000000-0005-0000-0000-000002200000}"/>
    <cellStyle name="Input 11 3 2 6" xfId="29674" xr:uid="{00000000-0005-0000-0000-000003200000}"/>
    <cellStyle name="Input 11 3 3" xfId="1854" xr:uid="{00000000-0005-0000-0000-000004200000}"/>
    <cellStyle name="Input 11 3 3 2" xfId="9890" xr:uid="{00000000-0005-0000-0000-000005200000}"/>
    <cellStyle name="Input 11 3 3 3" xfId="21402" xr:uid="{00000000-0005-0000-0000-000006200000}"/>
    <cellStyle name="Input 11 3 3 4" xfId="24121" xr:uid="{00000000-0005-0000-0000-000007200000}"/>
    <cellStyle name="Input 11 3 3 5" xfId="28349" xr:uid="{00000000-0005-0000-0000-000008200000}"/>
    <cellStyle name="Input 11 3 3 6" xfId="33039" xr:uid="{00000000-0005-0000-0000-000009200000}"/>
    <cellStyle name="Input 11 3 4" xfId="2105" xr:uid="{00000000-0005-0000-0000-00000A200000}"/>
    <cellStyle name="Input 11 3 4 2" xfId="10042" xr:uid="{00000000-0005-0000-0000-00000B200000}"/>
    <cellStyle name="Input 11 3 4 3" xfId="21649" xr:uid="{00000000-0005-0000-0000-00000C200000}"/>
    <cellStyle name="Input 11 3 4 4" xfId="19251" xr:uid="{00000000-0005-0000-0000-00000D200000}"/>
    <cellStyle name="Input 11 3 4 5" xfId="26872" xr:uid="{00000000-0005-0000-0000-00000E200000}"/>
    <cellStyle name="Input 11 3 4 6" xfId="32865" xr:uid="{00000000-0005-0000-0000-00000F200000}"/>
    <cellStyle name="Input 11 3 5" xfId="1656" xr:uid="{00000000-0005-0000-0000-000010200000}"/>
    <cellStyle name="Input 11 3 5 2" xfId="9231" xr:uid="{00000000-0005-0000-0000-000011200000}"/>
    <cellStyle name="Input 11 3 5 3" xfId="21209" xr:uid="{00000000-0005-0000-0000-000012200000}"/>
    <cellStyle name="Input 11 3 5 4" xfId="22175" xr:uid="{00000000-0005-0000-0000-000013200000}"/>
    <cellStyle name="Input 11 3 5 5" xfId="27018" xr:uid="{00000000-0005-0000-0000-000014200000}"/>
    <cellStyle name="Input 11 3 5 6" xfId="33839" xr:uid="{00000000-0005-0000-0000-000015200000}"/>
    <cellStyle name="Input 11 3 6" xfId="2268" xr:uid="{00000000-0005-0000-0000-000016200000}"/>
    <cellStyle name="Input 11 3 6 2" xfId="9747" xr:uid="{00000000-0005-0000-0000-000017200000}"/>
    <cellStyle name="Input 11 3 6 3" xfId="21811" xr:uid="{00000000-0005-0000-0000-000018200000}"/>
    <cellStyle name="Input 11 3 6 4" xfId="15365" xr:uid="{00000000-0005-0000-0000-000019200000}"/>
    <cellStyle name="Input 11 3 6 5" xfId="24025" xr:uid="{00000000-0005-0000-0000-00001A200000}"/>
    <cellStyle name="Input 11 3 6 6" xfId="32701" xr:uid="{00000000-0005-0000-0000-00001B200000}"/>
    <cellStyle name="Input 11 3 7" xfId="2800" xr:uid="{00000000-0005-0000-0000-00001C200000}"/>
    <cellStyle name="Input 11 3 7 2" xfId="13241" xr:uid="{00000000-0005-0000-0000-00001D200000}"/>
    <cellStyle name="Input 11 3 7 3" xfId="22337" xr:uid="{00000000-0005-0000-0000-00001E200000}"/>
    <cellStyle name="Input 11 3 7 4" xfId="27556" xr:uid="{00000000-0005-0000-0000-00001F200000}"/>
    <cellStyle name="Input 11 3 7 5" xfId="32555" xr:uid="{00000000-0005-0000-0000-000020200000}"/>
    <cellStyle name="Input 11 3 7 6" xfId="37242" xr:uid="{00000000-0005-0000-0000-000021200000}"/>
    <cellStyle name="Input 11 3 8" xfId="3151" xr:uid="{00000000-0005-0000-0000-000022200000}"/>
    <cellStyle name="Input 11 3 8 2" xfId="13771" xr:uid="{00000000-0005-0000-0000-000023200000}"/>
    <cellStyle name="Input 11 3 8 3" xfId="22681" xr:uid="{00000000-0005-0000-0000-000024200000}"/>
    <cellStyle name="Input 11 3 8 4" xfId="27893" xr:uid="{00000000-0005-0000-0000-000025200000}"/>
    <cellStyle name="Input 11 3 8 5" xfId="32874" xr:uid="{00000000-0005-0000-0000-000026200000}"/>
    <cellStyle name="Input 11 3 8 6" xfId="37504" xr:uid="{00000000-0005-0000-0000-000027200000}"/>
    <cellStyle name="Input 11 3 9" xfId="2211" xr:uid="{00000000-0005-0000-0000-000028200000}"/>
    <cellStyle name="Input 11 3 9 2" xfId="10647" xr:uid="{00000000-0005-0000-0000-000029200000}"/>
    <cellStyle name="Input 11 3 9 3" xfId="21755" xr:uid="{00000000-0005-0000-0000-00002A200000}"/>
    <cellStyle name="Input 11 3 9 4" xfId="21371" xr:uid="{00000000-0005-0000-0000-00002B200000}"/>
    <cellStyle name="Input 11 3 9 5" xfId="31910" xr:uid="{00000000-0005-0000-0000-00002C200000}"/>
    <cellStyle name="Input 11 3 9 6" xfId="33455" xr:uid="{00000000-0005-0000-0000-00002D200000}"/>
    <cellStyle name="Input 11 30" xfId="41654" xr:uid="{00000000-0005-0000-0000-00002E200000}"/>
    <cellStyle name="Input 11 31" xfId="41269" xr:uid="{00000000-0005-0000-0000-00002F200000}"/>
    <cellStyle name="Input 11 32" xfId="41807" xr:uid="{00000000-0005-0000-0000-000030200000}"/>
    <cellStyle name="Input 11 33" xfId="42216" xr:uid="{00000000-0005-0000-0000-000031200000}"/>
    <cellStyle name="Input 11 4" xfId="648" xr:uid="{00000000-0005-0000-0000-000032200000}"/>
    <cellStyle name="Input 11 4 10" xfId="4701" xr:uid="{00000000-0005-0000-0000-000033200000}"/>
    <cellStyle name="Input 11 4 10 2" xfId="17509" xr:uid="{00000000-0005-0000-0000-000034200000}"/>
    <cellStyle name="Input 11 4 10 3" xfId="24213" xr:uid="{00000000-0005-0000-0000-000035200000}"/>
    <cellStyle name="Input 11 4 10 4" xfId="29376" xr:uid="{00000000-0005-0000-0000-000036200000}"/>
    <cellStyle name="Input 11 4 10 5" xfId="34278" xr:uid="{00000000-0005-0000-0000-000037200000}"/>
    <cellStyle name="Input 11 4 10 6" xfId="38672" xr:uid="{00000000-0005-0000-0000-000038200000}"/>
    <cellStyle name="Input 11 4 11" xfId="11919" xr:uid="{00000000-0005-0000-0000-000039200000}"/>
    <cellStyle name="Input 11 4 12" xfId="8769" xr:uid="{00000000-0005-0000-0000-00003A200000}"/>
    <cellStyle name="Input 11 4 13" xfId="18695" xr:uid="{00000000-0005-0000-0000-00003B200000}"/>
    <cellStyle name="Input 11 4 14" xfId="26468" xr:uid="{00000000-0005-0000-0000-00003C200000}"/>
    <cellStyle name="Input 11 4 15" xfId="34739" xr:uid="{00000000-0005-0000-0000-00003D200000}"/>
    <cellStyle name="Input 11 4 2" xfId="1883" xr:uid="{00000000-0005-0000-0000-00003E200000}"/>
    <cellStyle name="Input 11 4 2 2" xfId="13276" xr:uid="{00000000-0005-0000-0000-00003F200000}"/>
    <cellStyle name="Input 11 4 2 3" xfId="21431" xr:uid="{00000000-0005-0000-0000-000040200000}"/>
    <cellStyle name="Input 11 4 2 4" xfId="21512" xr:uid="{00000000-0005-0000-0000-000041200000}"/>
    <cellStyle name="Input 11 4 2 5" xfId="26598" xr:uid="{00000000-0005-0000-0000-000042200000}"/>
    <cellStyle name="Input 11 4 2 6" xfId="32578" xr:uid="{00000000-0005-0000-0000-000043200000}"/>
    <cellStyle name="Input 11 4 3" xfId="2170" xr:uid="{00000000-0005-0000-0000-000044200000}"/>
    <cellStyle name="Input 11 4 3 2" xfId="13424" xr:uid="{00000000-0005-0000-0000-000045200000}"/>
    <cellStyle name="Input 11 4 3 3" xfId="21714" xr:uid="{00000000-0005-0000-0000-000046200000}"/>
    <cellStyle name="Input 11 4 3 4" xfId="23452" xr:uid="{00000000-0005-0000-0000-000047200000}"/>
    <cellStyle name="Input 11 4 3 5" xfId="24329" xr:uid="{00000000-0005-0000-0000-000048200000}"/>
    <cellStyle name="Input 11 4 3 6" xfId="23172" xr:uid="{00000000-0005-0000-0000-000049200000}"/>
    <cellStyle name="Input 11 4 4" xfId="2677" xr:uid="{00000000-0005-0000-0000-00004A200000}"/>
    <cellStyle name="Input 11 4 4 2" xfId="9370" xr:uid="{00000000-0005-0000-0000-00004B200000}"/>
    <cellStyle name="Input 11 4 4 3" xfId="22215" xr:uid="{00000000-0005-0000-0000-00004C200000}"/>
    <cellStyle name="Input 11 4 4 4" xfId="18622" xr:uid="{00000000-0005-0000-0000-00004D200000}"/>
    <cellStyle name="Input 11 4 4 5" xfId="17425" xr:uid="{00000000-0005-0000-0000-00004E200000}"/>
    <cellStyle name="Input 11 4 4 6" xfId="14980" xr:uid="{00000000-0005-0000-0000-00004F200000}"/>
    <cellStyle name="Input 11 4 5" xfId="3031" xr:uid="{00000000-0005-0000-0000-000050200000}"/>
    <cellStyle name="Input 11 4 5 2" xfId="8611" xr:uid="{00000000-0005-0000-0000-000051200000}"/>
    <cellStyle name="Input 11 4 5 3" xfId="22564" xr:uid="{00000000-0005-0000-0000-000052200000}"/>
    <cellStyle name="Input 11 4 5 4" xfId="27775" xr:uid="{00000000-0005-0000-0000-000053200000}"/>
    <cellStyle name="Input 11 4 5 5" xfId="32761" xr:uid="{00000000-0005-0000-0000-000054200000}"/>
    <cellStyle name="Input 11 4 5 6" xfId="37413" xr:uid="{00000000-0005-0000-0000-000055200000}"/>
    <cellStyle name="Input 11 4 6" xfId="3371" xr:uid="{00000000-0005-0000-0000-000056200000}"/>
    <cellStyle name="Input 11 4 6 2" xfId="16179" xr:uid="{00000000-0005-0000-0000-000057200000}"/>
    <cellStyle name="Input 11 4 6 3" xfId="22899" xr:uid="{00000000-0005-0000-0000-000058200000}"/>
    <cellStyle name="Input 11 4 6 4" xfId="28101" xr:uid="{00000000-0005-0000-0000-000059200000}"/>
    <cellStyle name="Input 11 4 6 5" xfId="33071" xr:uid="{00000000-0005-0000-0000-00005A200000}"/>
    <cellStyle name="Input 11 4 6 6" xfId="37668" xr:uid="{00000000-0005-0000-0000-00005B200000}"/>
    <cellStyle name="Input 11 4 7" xfId="3684" xr:uid="{00000000-0005-0000-0000-00005C200000}"/>
    <cellStyle name="Input 11 4 7 2" xfId="16492" xr:uid="{00000000-0005-0000-0000-00005D200000}"/>
    <cellStyle name="Input 11 4 7 3" xfId="23207" xr:uid="{00000000-0005-0000-0000-00005E200000}"/>
    <cellStyle name="Input 11 4 7 4" xfId="28402" xr:uid="{00000000-0005-0000-0000-00005F200000}"/>
    <cellStyle name="Input 11 4 7 5" xfId="33361" xr:uid="{00000000-0005-0000-0000-000060200000}"/>
    <cellStyle name="Input 11 4 7 6" xfId="37909" xr:uid="{00000000-0005-0000-0000-000061200000}"/>
    <cellStyle name="Input 11 4 8" xfId="3982" xr:uid="{00000000-0005-0000-0000-000062200000}"/>
    <cellStyle name="Input 11 4 8 2" xfId="16790" xr:uid="{00000000-0005-0000-0000-000063200000}"/>
    <cellStyle name="Input 11 4 8 3" xfId="23503" xr:uid="{00000000-0005-0000-0000-000064200000}"/>
    <cellStyle name="Input 11 4 8 4" xfId="28689" xr:uid="{00000000-0005-0000-0000-000065200000}"/>
    <cellStyle name="Input 11 4 8 5" xfId="33636" xr:uid="{00000000-0005-0000-0000-000066200000}"/>
    <cellStyle name="Input 11 4 8 6" xfId="38144" xr:uid="{00000000-0005-0000-0000-000067200000}"/>
    <cellStyle name="Input 11 4 9" xfId="3907" xr:uid="{00000000-0005-0000-0000-000068200000}"/>
    <cellStyle name="Input 11 4 9 2" xfId="16715" xr:uid="{00000000-0005-0000-0000-000069200000}"/>
    <cellStyle name="Input 11 4 9 3" xfId="23429" xr:uid="{00000000-0005-0000-0000-00006A200000}"/>
    <cellStyle name="Input 11 4 9 4" xfId="28619" xr:uid="{00000000-0005-0000-0000-00006B200000}"/>
    <cellStyle name="Input 11 4 9 5" xfId="33569" xr:uid="{00000000-0005-0000-0000-00006C200000}"/>
    <cellStyle name="Input 11 4 9 6" xfId="38092" xr:uid="{00000000-0005-0000-0000-00006D200000}"/>
    <cellStyle name="Input 11 5" xfId="1143" xr:uid="{00000000-0005-0000-0000-00006E200000}"/>
    <cellStyle name="Input 11 5 10" xfId="4931" xr:uid="{00000000-0005-0000-0000-00006F200000}"/>
    <cellStyle name="Input 11 5 10 2" xfId="17739" xr:uid="{00000000-0005-0000-0000-000070200000}"/>
    <cellStyle name="Input 11 5 10 3" xfId="24437" xr:uid="{00000000-0005-0000-0000-000071200000}"/>
    <cellStyle name="Input 11 5 10 4" xfId="29595" xr:uid="{00000000-0005-0000-0000-000072200000}"/>
    <cellStyle name="Input 11 5 10 5" xfId="34484" xr:uid="{00000000-0005-0000-0000-000073200000}"/>
    <cellStyle name="Input 11 5 10 6" xfId="38833" xr:uid="{00000000-0005-0000-0000-000074200000}"/>
    <cellStyle name="Input 11 5 11" xfId="15476" xr:uid="{00000000-0005-0000-0000-000075200000}"/>
    <cellStyle name="Input 11 5 12" xfId="9277" xr:uid="{00000000-0005-0000-0000-000076200000}"/>
    <cellStyle name="Input 11 5 13" xfId="23569" xr:uid="{00000000-0005-0000-0000-000077200000}"/>
    <cellStyle name="Input 11 5 14" xfId="31788" xr:uid="{00000000-0005-0000-0000-000078200000}"/>
    <cellStyle name="Input 11 5 15" xfId="31746" xr:uid="{00000000-0005-0000-0000-000079200000}"/>
    <cellStyle name="Input 11 5 2" xfId="2343" xr:uid="{00000000-0005-0000-0000-00007A200000}"/>
    <cellStyle name="Input 11 5 2 2" xfId="10725" xr:uid="{00000000-0005-0000-0000-00007B200000}"/>
    <cellStyle name="Input 11 5 2 3" xfId="21885" xr:uid="{00000000-0005-0000-0000-00007C200000}"/>
    <cellStyle name="Input 11 5 2 4" xfId="9524" xr:uid="{00000000-0005-0000-0000-00007D200000}"/>
    <cellStyle name="Input 11 5 2 5" xfId="26904" xr:uid="{00000000-0005-0000-0000-00007E200000}"/>
    <cellStyle name="Input 11 5 2 6" xfId="33616" xr:uid="{00000000-0005-0000-0000-00007F200000}"/>
    <cellStyle name="Input 11 5 3" xfId="2713" xr:uid="{00000000-0005-0000-0000-000080200000}"/>
    <cellStyle name="Input 11 5 3 2" xfId="13380" xr:uid="{00000000-0005-0000-0000-000081200000}"/>
    <cellStyle name="Input 11 5 3 3" xfId="22250" xr:uid="{00000000-0005-0000-0000-000082200000}"/>
    <cellStyle name="Input 11 5 3 4" xfId="20150" xr:uid="{00000000-0005-0000-0000-000083200000}"/>
    <cellStyle name="Input 11 5 3 5" xfId="13250" xr:uid="{00000000-0005-0000-0000-000084200000}"/>
    <cellStyle name="Input 11 5 3 6" xfId="37178" xr:uid="{00000000-0005-0000-0000-000085200000}"/>
    <cellStyle name="Input 11 5 4" xfId="3065" xr:uid="{00000000-0005-0000-0000-000086200000}"/>
    <cellStyle name="Input 11 5 4 2" xfId="12438" xr:uid="{00000000-0005-0000-0000-000087200000}"/>
    <cellStyle name="Input 11 5 4 3" xfId="22598" xr:uid="{00000000-0005-0000-0000-000088200000}"/>
    <cellStyle name="Input 11 5 4 4" xfId="27809" xr:uid="{00000000-0005-0000-0000-000089200000}"/>
    <cellStyle name="Input 11 5 4 5" xfId="32794" xr:uid="{00000000-0005-0000-0000-00008A200000}"/>
    <cellStyle name="Input 11 5 4 6" xfId="37443" xr:uid="{00000000-0005-0000-0000-00008B200000}"/>
    <cellStyle name="Input 11 5 5" xfId="3403" xr:uid="{00000000-0005-0000-0000-00008C200000}"/>
    <cellStyle name="Input 11 5 5 2" xfId="16211" xr:uid="{00000000-0005-0000-0000-00008D200000}"/>
    <cellStyle name="Input 11 5 5 3" xfId="22930" xr:uid="{00000000-0005-0000-0000-00008E200000}"/>
    <cellStyle name="Input 11 5 5 4" xfId="28133" xr:uid="{00000000-0005-0000-0000-00008F200000}"/>
    <cellStyle name="Input 11 5 5 5" xfId="33102" xr:uid="{00000000-0005-0000-0000-000090200000}"/>
    <cellStyle name="Input 11 5 5 6" xfId="37697" xr:uid="{00000000-0005-0000-0000-000091200000}"/>
    <cellStyle name="Input 11 5 6" xfId="3715" xr:uid="{00000000-0005-0000-0000-000092200000}"/>
    <cellStyle name="Input 11 5 6 2" xfId="16523" xr:uid="{00000000-0005-0000-0000-000093200000}"/>
    <cellStyle name="Input 11 5 6 3" xfId="23238" xr:uid="{00000000-0005-0000-0000-000094200000}"/>
    <cellStyle name="Input 11 5 6 4" xfId="28433" xr:uid="{00000000-0005-0000-0000-000095200000}"/>
    <cellStyle name="Input 11 5 6 5" xfId="33392" xr:uid="{00000000-0005-0000-0000-000096200000}"/>
    <cellStyle name="Input 11 5 6 6" xfId="37938" xr:uid="{00000000-0005-0000-0000-000097200000}"/>
    <cellStyle name="Input 11 5 7" xfId="4013" xr:uid="{00000000-0005-0000-0000-000098200000}"/>
    <cellStyle name="Input 11 5 7 2" xfId="16821" xr:uid="{00000000-0005-0000-0000-000099200000}"/>
    <cellStyle name="Input 11 5 7 3" xfId="23534" xr:uid="{00000000-0005-0000-0000-00009A200000}"/>
    <cellStyle name="Input 11 5 7 4" xfId="28720" xr:uid="{00000000-0005-0000-0000-00009B200000}"/>
    <cellStyle name="Input 11 5 7 5" xfId="33665" xr:uid="{00000000-0005-0000-0000-00009C200000}"/>
    <cellStyle name="Input 11 5 7 6" xfId="38172" xr:uid="{00000000-0005-0000-0000-00009D200000}"/>
    <cellStyle name="Input 11 5 8" xfId="4266" xr:uid="{00000000-0005-0000-0000-00009E200000}"/>
    <cellStyle name="Input 11 5 8 2" xfId="17074" xr:uid="{00000000-0005-0000-0000-00009F200000}"/>
    <cellStyle name="Input 11 5 8 3" xfId="23785" xr:uid="{00000000-0005-0000-0000-0000A0200000}"/>
    <cellStyle name="Input 11 5 8 4" xfId="28967" xr:uid="{00000000-0005-0000-0000-0000A1200000}"/>
    <cellStyle name="Input 11 5 8 5" xfId="33904" xr:uid="{00000000-0005-0000-0000-0000A2200000}"/>
    <cellStyle name="Input 11 5 8 6" xfId="38374" xr:uid="{00000000-0005-0000-0000-0000A3200000}"/>
    <cellStyle name="Input 11 5 9" xfId="4506" xr:uid="{00000000-0005-0000-0000-0000A4200000}"/>
    <cellStyle name="Input 11 5 9 2" xfId="17314" xr:uid="{00000000-0005-0000-0000-0000A5200000}"/>
    <cellStyle name="Input 11 5 9 3" xfId="24022" xr:uid="{00000000-0005-0000-0000-0000A6200000}"/>
    <cellStyle name="Input 11 5 9 4" xfId="29197" xr:uid="{00000000-0005-0000-0000-0000A7200000}"/>
    <cellStyle name="Input 11 5 9 5" xfId="34112" xr:uid="{00000000-0005-0000-0000-0000A8200000}"/>
    <cellStyle name="Input 11 5 9 6" xfId="38537" xr:uid="{00000000-0005-0000-0000-0000A9200000}"/>
    <cellStyle name="Input 11 6" xfId="885" xr:uid="{00000000-0005-0000-0000-0000AA200000}"/>
    <cellStyle name="Input 11 6 2" xfId="8927" xr:uid="{00000000-0005-0000-0000-0000AB200000}"/>
    <cellStyle name="Input 11 6 3" xfId="13303" xr:uid="{00000000-0005-0000-0000-0000AC200000}"/>
    <cellStyle name="Input 11 6 4" xfId="26065" xr:uid="{00000000-0005-0000-0000-0000AD200000}"/>
    <cellStyle name="Input 11 6 5" xfId="25602" xr:uid="{00000000-0005-0000-0000-0000AE200000}"/>
    <cellStyle name="Input 11 6 6" xfId="30467" xr:uid="{00000000-0005-0000-0000-0000AF200000}"/>
    <cellStyle name="Input 11 7" xfId="984" xr:uid="{00000000-0005-0000-0000-0000B0200000}"/>
    <cellStyle name="Input 11 7 2" xfId="13364" xr:uid="{00000000-0005-0000-0000-0000B1200000}"/>
    <cellStyle name="Input 11 7 3" xfId="17850" xr:uid="{00000000-0005-0000-0000-0000B2200000}"/>
    <cellStyle name="Input 11 7 4" xfId="26397" xr:uid="{00000000-0005-0000-0000-0000B3200000}"/>
    <cellStyle name="Input 11 7 5" xfId="30097" xr:uid="{00000000-0005-0000-0000-0000B4200000}"/>
    <cellStyle name="Input 11 7 6" xfId="34216" xr:uid="{00000000-0005-0000-0000-0000B5200000}"/>
    <cellStyle name="Input 11 8" xfId="1047" xr:uid="{00000000-0005-0000-0000-0000B6200000}"/>
    <cellStyle name="Input 11 8 2" xfId="10180" xr:uid="{00000000-0005-0000-0000-0000B7200000}"/>
    <cellStyle name="Input 11 8 3" xfId="10194" xr:uid="{00000000-0005-0000-0000-0000B8200000}"/>
    <cellStyle name="Input 11 8 4" xfId="22828" xr:uid="{00000000-0005-0000-0000-0000B9200000}"/>
    <cellStyle name="Input 11 8 5" xfId="27848" xr:uid="{00000000-0005-0000-0000-0000BA200000}"/>
    <cellStyle name="Input 11 8 6" xfId="36752" xr:uid="{00000000-0005-0000-0000-0000BB200000}"/>
    <cellStyle name="Input 11 9" xfId="1834" xr:uid="{00000000-0005-0000-0000-0000BC200000}"/>
    <cellStyle name="Input 11 9 2" xfId="10145" xr:uid="{00000000-0005-0000-0000-0000BD200000}"/>
    <cellStyle name="Input 11 9 3" xfId="21383" xr:uid="{00000000-0005-0000-0000-0000BE200000}"/>
    <cellStyle name="Input 11 9 4" xfId="24120" xr:uid="{00000000-0005-0000-0000-0000BF200000}"/>
    <cellStyle name="Input 11 9 5" xfId="31730" xr:uid="{00000000-0005-0000-0000-0000C0200000}"/>
    <cellStyle name="Input 11 9 6" xfId="20869" xr:uid="{00000000-0005-0000-0000-0000C1200000}"/>
    <cellStyle name="Input 12" xfId="1171" xr:uid="{00000000-0005-0000-0000-0000C2200000}"/>
    <cellStyle name="Input 12 10" xfId="4949" xr:uid="{00000000-0005-0000-0000-0000C3200000}"/>
    <cellStyle name="Input 12 10 2" xfId="17757" xr:uid="{00000000-0005-0000-0000-0000C4200000}"/>
    <cellStyle name="Input 12 10 3" xfId="24455" xr:uid="{00000000-0005-0000-0000-0000C5200000}"/>
    <cellStyle name="Input 12 10 4" xfId="29613" xr:uid="{00000000-0005-0000-0000-0000C6200000}"/>
    <cellStyle name="Input 12 10 5" xfId="34502" xr:uid="{00000000-0005-0000-0000-0000C7200000}"/>
    <cellStyle name="Input 12 10 6" xfId="38843" xr:uid="{00000000-0005-0000-0000-0000C8200000}"/>
    <cellStyle name="Input 12 11" xfId="7500" xr:uid="{00000000-0005-0000-0000-0000C9200000}"/>
    <cellStyle name="Input 12 11 2" xfId="20264" xr:uid="{00000000-0005-0000-0000-0000CA200000}"/>
    <cellStyle name="Input 12 11 3" xfId="26897" xr:uid="{00000000-0005-0000-0000-0000CB200000}"/>
    <cellStyle name="Input 12 11 4" xfId="31935" xr:uid="{00000000-0005-0000-0000-0000CC200000}"/>
    <cellStyle name="Input 12 11 5" xfId="36648" xr:uid="{00000000-0005-0000-0000-0000CD200000}"/>
    <cellStyle name="Input 12 11 6" xfId="40725" xr:uid="{00000000-0005-0000-0000-0000CE200000}"/>
    <cellStyle name="Input 12 12" xfId="7643" xr:uid="{00000000-0005-0000-0000-0000CF200000}"/>
    <cellStyle name="Input 12 12 2" xfId="20407" xr:uid="{00000000-0005-0000-0000-0000D0200000}"/>
    <cellStyle name="Input 12 12 3" xfId="27039" xr:uid="{00000000-0005-0000-0000-0000D1200000}"/>
    <cellStyle name="Input 12 12 4" xfId="32068" xr:uid="{00000000-0005-0000-0000-0000D2200000}"/>
    <cellStyle name="Input 12 12 5" xfId="36771" xr:uid="{00000000-0005-0000-0000-0000D3200000}"/>
    <cellStyle name="Input 12 12 6" xfId="40805" xr:uid="{00000000-0005-0000-0000-0000D4200000}"/>
    <cellStyle name="Input 12 13" xfId="9961" xr:uid="{00000000-0005-0000-0000-0000D5200000}"/>
    <cellStyle name="Input 12 14" xfId="10875" xr:uid="{00000000-0005-0000-0000-0000D6200000}"/>
    <cellStyle name="Input 12 15" xfId="9766" xr:uid="{00000000-0005-0000-0000-0000D7200000}"/>
    <cellStyle name="Input 12 16" xfId="24353" xr:uid="{00000000-0005-0000-0000-0000D8200000}"/>
    <cellStyle name="Input 12 17" xfId="22255" xr:uid="{00000000-0005-0000-0000-0000D9200000}"/>
    <cellStyle name="Input 12 18" xfId="36485" xr:uid="{00000000-0005-0000-0000-0000DA200000}"/>
    <cellStyle name="Input 12 2" xfId="2370" xr:uid="{00000000-0005-0000-0000-0000DB200000}"/>
    <cellStyle name="Input 12 2 2" xfId="10636" xr:uid="{00000000-0005-0000-0000-0000DC200000}"/>
    <cellStyle name="Input 12 2 3" xfId="21912" xr:uid="{00000000-0005-0000-0000-0000DD200000}"/>
    <cellStyle name="Input 12 2 4" xfId="24186" xr:uid="{00000000-0005-0000-0000-0000DE200000}"/>
    <cellStyle name="Input 12 2 5" xfId="28074" xr:uid="{00000000-0005-0000-0000-0000DF200000}"/>
    <cellStyle name="Input 12 2 6" xfId="29523" xr:uid="{00000000-0005-0000-0000-0000E0200000}"/>
    <cellStyle name="Input 12 3" xfId="2741" xr:uid="{00000000-0005-0000-0000-0000E1200000}"/>
    <cellStyle name="Input 12 3 2" xfId="9963" xr:uid="{00000000-0005-0000-0000-0000E2200000}"/>
    <cellStyle name="Input 12 3 3" xfId="22278" xr:uid="{00000000-0005-0000-0000-0000E3200000}"/>
    <cellStyle name="Input 12 3 4" xfId="27499" xr:uid="{00000000-0005-0000-0000-0000E4200000}"/>
    <cellStyle name="Input 12 3 5" xfId="32502" xr:uid="{00000000-0005-0000-0000-0000E5200000}"/>
    <cellStyle name="Input 12 3 6" xfId="37195" xr:uid="{00000000-0005-0000-0000-0000E6200000}"/>
    <cellStyle name="Input 12 4" xfId="3092" xr:uid="{00000000-0005-0000-0000-0000E7200000}"/>
    <cellStyle name="Input 12 4 2" xfId="8830" xr:uid="{00000000-0005-0000-0000-0000E8200000}"/>
    <cellStyle name="Input 12 4 3" xfId="22623" xr:uid="{00000000-0005-0000-0000-0000E9200000}"/>
    <cellStyle name="Input 12 4 4" xfId="27835" xr:uid="{00000000-0005-0000-0000-0000EA200000}"/>
    <cellStyle name="Input 12 4 5" xfId="32820" xr:uid="{00000000-0005-0000-0000-0000EB200000}"/>
    <cellStyle name="Input 12 4 6" xfId="37459" xr:uid="{00000000-0005-0000-0000-0000EC200000}"/>
    <cellStyle name="Input 12 5" xfId="3431" xr:uid="{00000000-0005-0000-0000-0000ED200000}"/>
    <cellStyle name="Input 12 5 2" xfId="16239" xr:uid="{00000000-0005-0000-0000-0000EE200000}"/>
    <cellStyle name="Input 12 5 3" xfId="22958" xr:uid="{00000000-0005-0000-0000-0000EF200000}"/>
    <cellStyle name="Input 12 5 4" xfId="28159" xr:uid="{00000000-0005-0000-0000-0000F0200000}"/>
    <cellStyle name="Input 12 5 5" xfId="33130" xr:uid="{00000000-0005-0000-0000-0000F1200000}"/>
    <cellStyle name="Input 12 5 6" xfId="37714" xr:uid="{00000000-0005-0000-0000-0000F2200000}"/>
    <cellStyle name="Input 12 6" xfId="3739" xr:uid="{00000000-0005-0000-0000-0000F3200000}"/>
    <cellStyle name="Input 12 6 2" xfId="16547" xr:uid="{00000000-0005-0000-0000-0000F4200000}"/>
    <cellStyle name="Input 12 6 3" xfId="23262" xr:uid="{00000000-0005-0000-0000-0000F5200000}"/>
    <cellStyle name="Input 12 6 4" xfId="28456" xr:uid="{00000000-0005-0000-0000-0000F6200000}"/>
    <cellStyle name="Input 12 6 5" xfId="33413" xr:uid="{00000000-0005-0000-0000-0000F7200000}"/>
    <cellStyle name="Input 12 6 6" xfId="37953" xr:uid="{00000000-0005-0000-0000-0000F8200000}"/>
    <cellStyle name="Input 12 7" xfId="4033" xr:uid="{00000000-0005-0000-0000-0000F9200000}"/>
    <cellStyle name="Input 12 7 2" xfId="16841" xr:uid="{00000000-0005-0000-0000-0000FA200000}"/>
    <cellStyle name="Input 12 7 3" xfId="23554" xr:uid="{00000000-0005-0000-0000-0000FB200000}"/>
    <cellStyle name="Input 12 7 4" xfId="28739" xr:uid="{00000000-0005-0000-0000-0000FC200000}"/>
    <cellStyle name="Input 12 7 5" xfId="33682" xr:uid="{00000000-0005-0000-0000-0000FD200000}"/>
    <cellStyle name="Input 12 7 6" xfId="38184" xr:uid="{00000000-0005-0000-0000-0000FE200000}"/>
    <cellStyle name="Input 12 8" xfId="4288" xr:uid="{00000000-0005-0000-0000-0000FF200000}"/>
    <cellStyle name="Input 12 8 2" xfId="17096" xr:uid="{00000000-0005-0000-0000-000000210000}"/>
    <cellStyle name="Input 12 8 3" xfId="23806" xr:uid="{00000000-0005-0000-0000-000001210000}"/>
    <cellStyle name="Input 12 8 4" xfId="28989" xr:uid="{00000000-0005-0000-0000-000002210000}"/>
    <cellStyle name="Input 12 8 5" xfId="33926" xr:uid="{00000000-0005-0000-0000-000003210000}"/>
    <cellStyle name="Input 12 8 6" xfId="38388" xr:uid="{00000000-0005-0000-0000-000004210000}"/>
    <cellStyle name="Input 12 9" xfId="4524" xr:uid="{00000000-0005-0000-0000-000005210000}"/>
    <cellStyle name="Input 12 9 2" xfId="17332" xr:uid="{00000000-0005-0000-0000-000006210000}"/>
    <cellStyle name="Input 12 9 3" xfId="24040" xr:uid="{00000000-0005-0000-0000-000007210000}"/>
    <cellStyle name="Input 12 9 4" xfId="29213" xr:uid="{00000000-0005-0000-0000-000008210000}"/>
    <cellStyle name="Input 12 9 5" xfId="34127" xr:uid="{00000000-0005-0000-0000-000009210000}"/>
    <cellStyle name="Input 12 9 6" xfId="38547" xr:uid="{00000000-0005-0000-0000-00000A210000}"/>
    <cellStyle name="Input 13" xfId="1259" xr:uid="{00000000-0005-0000-0000-00000B210000}"/>
    <cellStyle name="Input 13 10" xfId="4994" xr:uid="{00000000-0005-0000-0000-00000C210000}"/>
    <cellStyle name="Input 13 10 2" xfId="17802" xr:uid="{00000000-0005-0000-0000-00000D210000}"/>
    <cellStyle name="Input 13 10 3" xfId="24500" xr:uid="{00000000-0005-0000-0000-00000E210000}"/>
    <cellStyle name="Input 13 10 4" xfId="29657" xr:uid="{00000000-0005-0000-0000-00000F210000}"/>
    <cellStyle name="Input 13 10 5" xfId="34541" xr:uid="{00000000-0005-0000-0000-000010210000}"/>
    <cellStyle name="Input 13 10 6" xfId="38879" xr:uid="{00000000-0005-0000-0000-000011210000}"/>
    <cellStyle name="Input 13 11" xfId="9555" xr:uid="{00000000-0005-0000-0000-000012210000}"/>
    <cellStyle name="Input 13 12" xfId="8911" xr:uid="{00000000-0005-0000-0000-000013210000}"/>
    <cellStyle name="Input 13 13" xfId="21561" xr:uid="{00000000-0005-0000-0000-000014210000}"/>
    <cellStyle name="Input 13 14" xfId="31634" xr:uid="{00000000-0005-0000-0000-000015210000}"/>
    <cellStyle name="Input 13 15" xfId="34382" xr:uid="{00000000-0005-0000-0000-000016210000}"/>
    <cellStyle name="Input 13 2" xfId="2450" xr:uid="{00000000-0005-0000-0000-000017210000}"/>
    <cellStyle name="Input 13 2 2" xfId="8678" xr:uid="{00000000-0005-0000-0000-000018210000}"/>
    <cellStyle name="Input 13 2 3" xfId="21991" xr:uid="{00000000-0005-0000-0000-000019210000}"/>
    <cellStyle name="Input 13 2 4" xfId="19138" xr:uid="{00000000-0005-0000-0000-00001A210000}"/>
    <cellStyle name="Input 13 2 5" xfId="23538" xr:uid="{00000000-0005-0000-0000-00001B210000}"/>
    <cellStyle name="Input 13 2 6" xfId="31538" xr:uid="{00000000-0005-0000-0000-00001C210000}"/>
    <cellStyle name="Input 13 3" xfId="2815" xr:uid="{00000000-0005-0000-0000-00001D210000}"/>
    <cellStyle name="Input 13 3 2" xfId="15318" xr:uid="{00000000-0005-0000-0000-00001E210000}"/>
    <cellStyle name="Input 13 3 3" xfId="22352" xr:uid="{00000000-0005-0000-0000-00001F210000}"/>
    <cellStyle name="Input 13 3 4" xfId="27570" xr:uid="{00000000-0005-0000-0000-000020210000}"/>
    <cellStyle name="Input 13 3 5" xfId="32568" xr:uid="{00000000-0005-0000-0000-000021210000}"/>
    <cellStyle name="Input 13 3 6" xfId="37253" xr:uid="{00000000-0005-0000-0000-000022210000}"/>
    <cellStyle name="Input 13 4" xfId="3164" xr:uid="{00000000-0005-0000-0000-000023210000}"/>
    <cellStyle name="Input 13 4 2" xfId="15972" xr:uid="{00000000-0005-0000-0000-000024210000}"/>
    <cellStyle name="Input 13 4 3" xfId="22694" xr:uid="{00000000-0005-0000-0000-000025210000}"/>
    <cellStyle name="Input 13 4 4" xfId="27906" xr:uid="{00000000-0005-0000-0000-000026210000}"/>
    <cellStyle name="Input 13 4 5" xfId="32885" xr:uid="{00000000-0005-0000-0000-000027210000}"/>
    <cellStyle name="Input 13 4 6" xfId="37514" xr:uid="{00000000-0005-0000-0000-000028210000}"/>
    <cellStyle name="Input 13 5" xfId="3497" xr:uid="{00000000-0005-0000-0000-000029210000}"/>
    <cellStyle name="Input 13 5 2" xfId="16305" xr:uid="{00000000-0005-0000-0000-00002A210000}"/>
    <cellStyle name="Input 13 5 3" xfId="23022" xr:uid="{00000000-0005-0000-0000-00002B210000}"/>
    <cellStyle name="Input 13 5 4" xfId="28224" xr:uid="{00000000-0005-0000-0000-00002C210000}"/>
    <cellStyle name="Input 13 5 5" xfId="33189" xr:uid="{00000000-0005-0000-0000-00002D210000}"/>
    <cellStyle name="Input 13 5 6" xfId="37767" xr:uid="{00000000-0005-0000-0000-00002E210000}"/>
    <cellStyle name="Input 13 6" xfId="3804" xr:uid="{00000000-0005-0000-0000-00002F210000}"/>
    <cellStyle name="Input 13 6 2" xfId="16612" xr:uid="{00000000-0005-0000-0000-000030210000}"/>
    <cellStyle name="Input 13 6 3" xfId="23326" xr:uid="{00000000-0005-0000-0000-000031210000}"/>
    <cellStyle name="Input 13 6 4" xfId="28518" xr:uid="{00000000-0005-0000-0000-000032210000}"/>
    <cellStyle name="Input 13 6 5" xfId="33473" xr:uid="{00000000-0005-0000-0000-000033210000}"/>
    <cellStyle name="Input 13 6 6" xfId="38006" xr:uid="{00000000-0005-0000-0000-000034210000}"/>
    <cellStyle name="Input 13 7" xfId="4088" xr:uid="{00000000-0005-0000-0000-000035210000}"/>
    <cellStyle name="Input 13 7 2" xfId="16896" xr:uid="{00000000-0005-0000-0000-000036210000}"/>
    <cellStyle name="Input 13 7 3" xfId="23609" xr:uid="{00000000-0005-0000-0000-000037210000}"/>
    <cellStyle name="Input 13 7 4" xfId="28794" xr:uid="{00000000-0005-0000-0000-000038210000}"/>
    <cellStyle name="Input 13 7 5" xfId="33733" xr:uid="{00000000-0005-0000-0000-000039210000}"/>
    <cellStyle name="Input 13 7 6" xfId="38229" xr:uid="{00000000-0005-0000-0000-00003A210000}"/>
    <cellStyle name="Input 13 8" xfId="4337" xr:uid="{00000000-0005-0000-0000-00003B210000}"/>
    <cellStyle name="Input 13 8 2" xfId="17145" xr:uid="{00000000-0005-0000-0000-00003C210000}"/>
    <cellStyle name="Input 13 8 3" xfId="23854" xr:uid="{00000000-0005-0000-0000-00003D210000}"/>
    <cellStyle name="Input 13 8 4" xfId="29035" xr:uid="{00000000-0005-0000-0000-00003E210000}"/>
    <cellStyle name="Input 13 8 5" xfId="33970" xr:uid="{00000000-0005-0000-0000-00003F210000}"/>
    <cellStyle name="Input 13 8 6" xfId="38428" xr:uid="{00000000-0005-0000-0000-000040210000}"/>
    <cellStyle name="Input 13 9" xfId="4569" xr:uid="{00000000-0005-0000-0000-000041210000}"/>
    <cellStyle name="Input 13 9 2" xfId="17377" xr:uid="{00000000-0005-0000-0000-000042210000}"/>
    <cellStyle name="Input 13 9 3" xfId="24084" xr:uid="{00000000-0005-0000-0000-000043210000}"/>
    <cellStyle name="Input 13 9 4" xfId="29257" xr:uid="{00000000-0005-0000-0000-000044210000}"/>
    <cellStyle name="Input 13 9 5" xfId="34169" xr:uid="{00000000-0005-0000-0000-000045210000}"/>
    <cellStyle name="Input 13 9 6" xfId="38583" xr:uid="{00000000-0005-0000-0000-000046210000}"/>
    <cellStyle name="Input 14" xfId="1297" xr:uid="{00000000-0005-0000-0000-000047210000}"/>
    <cellStyle name="Input 14 10" xfId="5007" xr:uid="{00000000-0005-0000-0000-000048210000}"/>
    <cellStyle name="Input 14 10 2" xfId="17815" xr:uid="{00000000-0005-0000-0000-000049210000}"/>
    <cellStyle name="Input 14 10 3" xfId="24513" xr:uid="{00000000-0005-0000-0000-00004A210000}"/>
    <cellStyle name="Input 14 10 4" xfId="29670" xr:uid="{00000000-0005-0000-0000-00004B210000}"/>
    <cellStyle name="Input 14 10 5" xfId="34554" xr:uid="{00000000-0005-0000-0000-00004C210000}"/>
    <cellStyle name="Input 14 10 6" xfId="38891" xr:uid="{00000000-0005-0000-0000-00004D210000}"/>
    <cellStyle name="Input 14 11" xfId="10788" xr:uid="{00000000-0005-0000-0000-00004E210000}"/>
    <cellStyle name="Input 14 12" xfId="10203" xr:uid="{00000000-0005-0000-0000-00004F210000}"/>
    <cellStyle name="Input 14 13" xfId="21606" xr:uid="{00000000-0005-0000-0000-000050210000}"/>
    <cellStyle name="Input 14 14" xfId="26740" xr:uid="{00000000-0005-0000-0000-000051210000}"/>
    <cellStyle name="Input 14 15" xfId="24695" xr:uid="{00000000-0005-0000-0000-000052210000}"/>
    <cellStyle name="Input 14 2" xfId="2486" xr:uid="{00000000-0005-0000-0000-000053210000}"/>
    <cellStyle name="Input 14 2 2" xfId="8899" xr:uid="{00000000-0005-0000-0000-000054210000}"/>
    <cellStyle name="Input 14 2 3" xfId="22027" xr:uid="{00000000-0005-0000-0000-000055210000}"/>
    <cellStyle name="Input 14 2 4" xfId="20632" xr:uid="{00000000-0005-0000-0000-000056210000}"/>
    <cellStyle name="Input 14 2 5" xfId="25449" xr:uid="{00000000-0005-0000-0000-000057210000}"/>
    <cellStyle name="Input 14 2 6" xfId="30287" xr:uid="{00000000-0005-0000-0000-000058210000}"/>
    <cellStyle name="Input 14 3" xfId="2850" xr:uid="{00000000-0005-0000-0000-000059210000}"/>
    <cellStyle name="Input 14 3 2" xfId="13349" xr:uid="{00000000-0005-0000-0000-00005A210000}"/>
    <cellStyle name="Input 14 3 3" xfId="22387" xr:uid="{00000000-0005-0000-0000-00005B210000}"/>
    <cellStyle name="Input 14 3 4" xfId="27603" xr:uid="{00000000-0005-0000-0000-00005C210000}"/>
    <cellStyle name="Input 14 3 5" xfId="32600" xr:uid="{00000000-0005-0000-0000-00005D210000}"/>
    <cellStyle name="Input 14 3 6" xfId="37280" xr:uid="{00000000-0005-0000-0000-00005E210000}"/>
    <cellStyle name="Input 14 4" xfId="3197" xr:uid="{00000000-0005-0000-0000-00005F210000}"/>
    <cellStyle name="Input 14 4 2" xfId="16005" xr:uid="{00000000-0005-0000-0000-000060210000}"/>
    <cellStyle name="Input 14 4 3" xfId="22727" xr:uid="{00000000-0005-0000-0000-000061210000}"/>
    <cellStyle name="Input 14 4 4" xfId="27938" xr:uid="{00000000-0005-0000-0000-000062210000}"/>
    <cellStyle name="Input 14 4 5" xfId="32914" xr:uid="{00000000-0005-0000-0000-000063210000}"/>
    <cellStyle name="Input 14 4 6" xfId="37539" xr:uid="{00000000-0005-0000-0000-000064210000}"/>
    <cellStyle name="Input 14 5" xfId="3527" xr:uid="{00000000-0005-0000-0000-000065210000}"/>
    <cellStyle name="Input 14 5 2" xfId="16335" xr:uid="{00000000-0005-0000-0000-000066210000}"/>
    <cellStyle name="Input 14 5 3" xfId="23052" xr:uid="{00000000-0005-0000-0000-000067210000}"/>
    <cellStyle name="Input 14 5 4" xfId="28253" xr:uid="{00000000-0005-0000-0000-000068210000}"/>
    <cellStyle name="Input 14 5 5" xfId="33217" xr:uid="{00000000-0005-0000-0000-000069210000}"/>
    <cellStyle name="Input 14 5 6" xfId="37790" xr:uid="{00000000-0005-0000-0000-00006A210000}"/>
    <cellStyle name="Input 14 6" xfId="3833" xr:uid="{00000000-0005-0000-0000-00006B210000}"/>
    <cellStyle name="Input 14 6 2" xfId="16641" xr:uid="{00000000-0005-0000-0000-00006C210000}"/>
    <cellStyle name="Input 14 6 3" xfId="23355" xr:uid="{00000000-0005-0000-0000-00006D210000}"/>
    <cellStyle name="Input 14 6 4" xfId="28547" xr:uid="{00000000-0005-0000-0000-00006E210000}"/>
    <cellStyle name="Input 14 6 5" xfId="33500" xr:uid="{00000000-0005-0000-0000-00006F210000}"/>
    <cellStyle name="Input 14 6 6" xfId="38029" xr:uid="{00000000-0005-0000-0000-000070210000}"/>
    <cellStyle name="Input 14 7" xfId="4109" xr:uid="{00000000-0005-0000-0000-000071210000}"/>
    <cellStyle name="Input 14 7 2" xfId="16917" xr:uid="{00000000-0005-0000-0000-000072210000}"/>
    <cellStyle name="Input 14 7 3" xfId="23630" xr:uid="{00000000-0005-0000-0000-000073210000}"/>
    <cellStyle name="Input 14 7 4" xfId="28815" xr:uid="{00000000-0005-0000-0000-000074210000}"/>
    <cellStyle name="Input 14 7 5" xfId="33754" xr:uid="{00000000-0005-0000-0000-000075210000}"/>
    <cellStyle name="Input 14 7 6" xfId="38249" xr:uid="{00000000-0005-0000-0000-000076210000}"/>
    <cellStyle name="Input 14 8" xfId="4354" xr:uid="{00000000-0005-0000-0000-000077210000}"/>
    <cellStyle name="Input 14 8 2" xfId="17162" xr:uid="{00000000-0005-0000-0000-000078210000}"/>
    <cellStyle name="Input 14 8 3" xfId="23871" xr:uid="{00000000-0005-0000-0000-000079210000}"/>
    <cellStyle name="Input 14 8 4" xfId="29051" xr:uid="{00000000-0005-0000-0000-00007A210000}"/>
    <cellStyle name="Input 14 8 5" xfId="33986" xr:uid="{00000000-0005-0000-0000-00007B210000}"/>
    <cellStyle name="Input 14 8 6" xfId="38443" xr:uid="{00000000-0005-0000-0000-00007C210000}"/>
    <cellStyle name="Input 14 9" xfId="4582" xr:uid="{00000000-0005-0000-0000-00007D210000}"/>
    <cellStyle name="Input 14 9 2" xfId="17390" xr:uid="{00000000-0005-0000-0000-00007E210000}"/>
    <cellStyle name="Input 14 9 3" xfId="24097" xr:uid="{00000000-0005-0000-0000-00007F210000}"/>
    <cellStyle name="Input 14 9 4" xfId="29270" xr:uid="{00000000-0005-0000-0000-000080210000}"/>
    <cellStyle name="Input 14 9 5" xfId="34181" xr:uid="{00000000-0005-0000-0000-000081210000}"/>
    <cellStyle name="Input 14 9 6" xfId="38595" xr:uid="{00000000-0005-0000-0000-000082210000}"/>
    <cellStyle name="Input 15" xfId="1361" xr:uid="{00000000-0005-0000-0000-000083210000}"/>
    <cellStyle name="Input 15 10" xfId="5033" xr:uid="{00000000-0005-0000-0000-000084210000}"/>
    <cellStyle name="Input 15 10 2" xfId="17841" xr:uid="{00000000-0005-0000-0000-000085210000}"/>
    <cellStyle name="Input 15 10 3" xfId="24539" xr:uid="{00000000-0005-0000-0000-000086210000}"/>
    <cellStyle name="Input 15 10 4" xfId="29696" xr:uid="{00000000-0005-0000-0000-000087210000}"/>
    <cellStyle name="Input 15 10 5" xfId="34580" xr:uid="{00000000-0005-0000-0000-000088210000}"/>
    <cellStyle name="Input 15 10 6" xfId="38913" xr:uid="{00000000-0005-0000-0000-000089210000}"/>
    <cellStyle name="Input 15 11" xfId="10577" xr:uid="{00000000-0005-0000-0000-00008A210000}"/>
    <cellStyle name="Input 15 12" xfId="20922" xr:uid="{00000000-0005-0000-0000-00008B210000}"/>
    <cellStyle name="Input 15 13" xfId="22469" xr:uid="{00000000-0005-0000-0000-00008C210000}"/>
    <cellStyle name="Input 15 14" xfId="31882" xr:uid="{00000000-0005-0000-0000-00008D210000}"/>
    <cellStyle name="Input 15 15" xfId="18075" xr:uid="{00000000-0005-0000-0000-00008E210000}"/>
    <cellStyle name="Input 15 2" xfId="2544" xr:uid="{00000000-0005-0000-0000-00008F210000}"/>
    <cellStyle name="Input 15 2 2" xfId="13365" xr:uid="{00000000-0005-0000-0000-000090210000}"/>
    <cellStyle name="Input 15 2 3" xfId="22083" xr:uid="{00000000-0005-0000-0000-000091210000}"/>
    <cellStyle name="Input 15 2 4" xfId="18927" xr:uid="{00000000-0005-0000-0000-000092210000}"/>
    <cellStyle name="Input 15 2 5" xfId="24594" xr:uid="{00000000-0005-0000-0000-000093210000}"/>
    <cellStyle name="Input 15 2 6" xfId="32382" xr:uid="{00000000-0005-0000-0000-000094210000}"/>
    <cellStyle name="Input 15 3" xfId="2908" xr:uid="{00000000-0005-0000-0000-000095210000}"/>
    <cellStyle name="Input 15 3 2" xfId="8553" xr:uid="{00000000-0005-0000-0000-000096210000}"/>
    <cellStyle name="Input 15 3 3" xfId="22444" xr:uid="{00000000-0005-0000-0000-000097210000}"/>
    <cellStyle name="Input 15 3 4" xfId="27658" xr:uid="{00000000-0005-0000-0000-000098210000}"/>
    <cellStyle name="Input 15 3 5" xfId="32656" xr:uid="{00000000-0005-0000-0000-000099210000}"/>
    <cellStyle name="Input 15 3 6" xfId="37328" xr:uid="{00000000-0005-0000-0000-00009A210000}"/>
    <cellStyle name="Input 15 4" xfId="3251" xr:uid="{00000000-0005-0000-0000-00009B210000}"/>
    <cellStyle name="Input 15 4 2" xfId="16059" xr:uid="{00000000-0005-0000-0000-00009C210000}"/>
    <cellStyle name="Input 15 4 3" xfId="22781" xr:uid="{00000000-0005-0000-0000-00009D210000}"/>
    <cellStyle name="Input 15 4 4" xfId="27989" xr:uid="{00000000-0005-0000-0000-00009E210000}"/>
    <cellStyle name="Input 15 4 5" xfId="32963" xr:uid="{00000000-0005-0000-0000-00009F210000}"/>
    <cellStyle name="Input 15 4 6" xfId="37584" xr:uid="{00000000-0005-0000-0000-0000A0210000}"/>
    <cellStyle name="Input 15 5" xfId="3578" xr:uid="{00000000-0005-0000-0000-0000A1210000}"/>
    <cellStyle name="Input 15 5 2" xfId="16386" xr:uid="{00000000-0005-0000-0000-0000A2210000}"/>
    <cellStyle name="Input 15 5 3" xfId="23103" xr:uid="{00000000-0005-0000-0000-0000A3210000}"/>
    <cellStyle name="Input 15 5 4" xfId="28299" xr:uid="{00000000-0005-0000-0000-0000A4210000}"/>
    <cellStyle name="Input 15 5 5" xfId="33266" xr:uid="{00000000-0005-0000-0000-0000A5210000}"/>
    <cellStyle name="Input 15 5 6" xfId="37833" xr:uid="{00000000-0005-0000-0000-0000A6210000}"/>
    <cellStyle name="Input 15 6" xfId="3875" xr:uid="{00000000-0005-0000-0000-0000A7210000}"/>
    <cellStyle name="Input 15 6 2" xfId="16683" xr:uid="{00000000-0005-0000-0000-0000A8210000}"/>
    <cellStyle name="Input 15 6 3" xfId="23397" xr:uid="{00000000-0005-0000-0000-0000A9210000}"/>
    <cellStyle name="Input 15 6 4" xfId="28588" xr:uid="{00000000-0005-0000-0000-0000AA210000}"/>
    <cellStyle name="Input 15 6 5" xfId="33537" xr:uid="{00000000-0005-0000-0000-0000AB210000}"/>
    <cellStyle name="Input 15 6 6" xfId="38064" xr:uid="{00000000-0005-0000-0000-0000AC210000}"/>
    <cellStyle name="Input 15 7" xfId="4147" xr:uid="{00000000-0005-0000-0000-0000AD210000}"/>
    <cellStyle name="Input 15 7 2" xfId="16955" xr:uid="{00000000-0005-0000-0000-0000AE210000}"/>
    <cellStyle name="Input 15 7 3" xfId="23668" xr:uid="{00000000-0005-0000-0000-0000AF210000}"/>
    <cellStyle name="Input 15 7 4" xfId="28853" xr:uid="{00000000-0005-0000-0000-0000B0210000}"/>
    <cellStyle name="Input 15 7 5" xfId="33792" xr:uid="{00000000-0005-0000-0000-0000B1210000}"/>
    <cellStyle name="Input 15 7 6" xfId="38280" xr:uid="{00000000-0005-0000-0000-0000B2210000}"/>
    <cellStyle name="Input 15 8" xfId="4383" xr:uid="{00000000-0005-0000-0000-0000B3210000}"/>
    <cellStyle name="Input 15 8 2" xfId="17191" xr:uid="{00000000-0005-0000-0000-0000B4210000}"/>
    <cellStyle name="Input 15 8 3" xfId="23900" xr:uid="{00000000-0005-0000-0000-0000B5210000}"/>
    <cellStyle name="Input 15 8 4" xfId="29080" xr:uid="{00000000-0005-0000-0000-0000B6210000}"/>
    <cellStyle name="Input 15 8 5" xfId="34013" xr:uid="{00000000-0005-0000-0000-0000B7210000}"/>
    <cellStyle name="Input 15 8 6" xfId="38468" xr:uid="{00000000-0005-0000-0000-0000B8210000}"/>
    <cellStyle name="Input 15 9" xfId="4608" xr:uid="{00000000-0005-0000-0000-0000B9210000}"/>
    <cellStyle name="Input 15 9 2" xfId="17416" xr:uid="{00000000-0005-0000-0000-0000BA210000}"/>
    <cellStyle name="Input 15 9 3" xfId="24123" xr:uid="{00000000-0005-0000-0000-0000BB210000}"/>
    <cellStyle name="Input 15 9 4" xfId="29295" xr:uid="{00000000-0005-0000-0000-0000BC210000}"/>
    <cellStyle name="Input 15 9 5" xfId="34206" xr:uid="{00000000-0005-0000-0000-0000BD210000}"/>
    <cellStyle name="Input 15 9 6" xfId="38617" xr:uid="{00000000-0005-0000-0000-0000BE210000}"/>
    <cellStyle name="Input 16" xfId="404" xr:uid="{00000000-0005-0000-0000-0000BF210000}"/>
    <cellStyle name="Input 16 2" xfId="11025" xr:uid="{00000000-0005-0000-0000-0000C0210000}"/>
    <cellStyle name="Input 16 3" xfId="20657" xr:uid="{00000000-0005-0000-0000-0000C1210000}"/>
    <cellStyle name="Input 16 4" xfId="25336" xr:uid="{00000000-0005-0000-0000-0000C2210000}"/>
    <cellStyle name="Input 16 5" xfId="30167" xr:uid="{00000000-0005-0000-0000-0000C3210000}"/>
    <cellStyle name="Input 16 6" xfId="35048" xr:uid="{00000000-0005-0000-0000-0000C4210000}"/>
    <cellStyle name="Input 17" xfId="1284" xr:uid="{00000000-0005-0000-0000-0000C5210000}"/>
    <cellStyle name="Input 17 2" xfId="9184" xr:uid="{00000000-0005-0000-0000-0000C6210000}"/>
    <cellStyle name="Input 17 3" xfId="10412" xr:uid="{00000000-0005-0000-0000-0000C7210000}"/>
    <cellStyle name="Input 17 4" xfId="23036" xr:uid="{00000000-0005-0000-0000-0000C8210000}"/>
    <cellStyle name="Input 17 5" xfId="29481" xr:uid="{00000000-0005-0000-0000-0000C9210000}"/>
    <cellStyle name="Input 17 6" xfId="29535" xr:uid="{00000000-0005-0000-0000-0000CA210000}"/>
    <cellStyle name="Input 18" xfId="823" xr:uid="{00000000-0005-0000-0000-0000CB210000}"/>
    <cellStyle name="Input 18 2" xfId="9546" xr:uid="{00000000-0005-0000-0000-0000CC210000}"/>
    <cellStyle name="Input 18 3" xfId="8839" xr:uid="{00000000-0005-0000-0000-0000CD210000}"/>
    <cellStyle name="Input 18 4" xfId="19248" xr:uid="{00000000-0005-0000-0000-0000CE210000}"/>
    <cellStyle name="Input 18 5" xfId="26618" xr:uid="{00000000-0005-0000-0000-0000CF210000}"/>
    <cellStyle name="Input 18 6" xfId="10199" xr:uid="{00000000-0005-0000-0000-0000D0210000}"/>
    <cellStyle name="Input 19" xfId="1497" xr:uid="{00000000-0005-0000-0000-0000D1210000}"/>
    <cellStyle name="Input 19 2" xfId="9022" xr:uid="{00000000-0005-0000-0000-0000D2210000}"/>
    <cellStyle name="Input 19 3" xfId="21054" xr:uid="{00000000-0005-0000-0000-0000D3210000}"/>
    <cellStyle name="Input 19 4" xfId="8208" xr:uid="{00000000-0005-0000-0000-0000D4210000}"/>
    <cellStyle name="Input 19 5" xfId="28971" xr:uid="{00000000-0005-0000-0000-0000D5210000}"/>
    <cellStyle name="Input 19 6" xfId="29653" xr:uid="{00000000-0005-0000-0000-0000D6210000}"/>
    <cellStyle name="Input 2" xfId="72" xr:uid="{00000000-0005-0000-0000-0000D7210000}"/>
    <cellStyle name="Input 2 10" xfId="1771" xr:uid="{00000000-0005-0000-0000-0000D8210000}"/>
    <cellStyle name="Input 2 10 2" xfId="13284" xr:uid="{00000000-0005-0000-0000-0000D9210000}"/>
    <cellStyle name="Input 2 10 3" xfId="21321" xr:uid="{00000000-0005-0000-0000-0000DA210000}"/>
    <cellStyle name="Input 2 10 4" xfId="24332" xr:uid="{00000000-0005-0000-0000-0000DB210000}"/>
    <cellStyle name="Input 2 10 5" xfId="10786" xr:uid="{00000000-0005-0000-0000-0000DC210000}"/>
    <cellStyle name="Input 2 10 6" xfId="36482" xr:uid="{00000000-0005-0000-0000-0000DD210000}"/>
    <cellStyle name="Input 2 11" xfId="2952" xr:uid="{00000000-0005-0000-0000-0000DE210000}"/>
    <cellStyle name="Input 2 11 2" xfId="11294" xr:uid="{00000000-0005-0000-0000-0000DF210000}"/>
    <cellStyle name="Input 2 11 3" xfId="22488" xr:uid="{00000000-0005-0000-0000-0000E0210000}"/>
    <cellStyle name="Input 2 11 4" xfId="27700" xr:uid="{00000000-0005-0000-0000-0000E1210000}"/>
    <cellStyle name="Input 2 11 5" xfId="32695" xr:uid="{00000000-0005-0000-0000-0000E2210000}"/>
    <cellStyle name="Input 2 11 6" xfId="37364" xr:uid="{00000000-0005-0000-0000-0000E3210000}"/>
    <cellStyle name="Input 2 12" xfId="3293" xr:uid="{00000000-0005-0000-0000-0000E4210000}"/>
    <cellStyle name="Input 2 12 2" xfId="16101" xr:uid="{00000000-0005-0000-0000-0000E5210000}"/>
    <cellStyle name="Input 2 12 3" xfId="22823" xr:uid="{00000000-0005-0000-0000-0000E6210000}"/>
    <cellStyle name="Input 2 12 4" xfId="28028" xr:uid="{00000000-0005-0000-0000-0000E7210000}"/>
    <cellStyle name="Input 2 12 5" xfId="33003" xr:uid="{00000000-0005-0000-0000-0000E8210000}"/>
    <cellStyle name="Input 2 12 6" xfId="37618" xr:uid="{00000000-0005-0000-0000-0000E9210000}"/>
    <cellStyle name="Input 2 13" xfId="3612" xr:uid="{00000000-0005-0000-0000-0000EA210000}"/>
    <cellStyle name="Input 2 13 2" xfId="16420" xr:uid="{00000000-0005-0000-0000-0000EB210000}"/>
    <cellStyle name="Input 2 13 3" xfId="23136" xr:uid="{00000000-0005-0000-0000-0000EC210000}"/>
    <cellStyle name="Input 2 13 4" xfId="28333" xr:uid="{00000000-0005-0000-0000-0000ED210000}"/>
    <cellStyle name="Input 2 13 5" xfId="33299" xr:uid="{00000000-0005-0000-0000-0000EE210000}"/>
    <cellStyle name="Input 2 13 6" xfId="37861" xr:uid="{00000000-0005-0000-0000-0000EF210000}"/>
    <cellStyle name="Input 2 14" xfId="3912" xr:uid="{00000000-0005-0000-0000-0000F0210000}"/>
    <cellStyle name="Input 2 14 2" xfId="16720" xr:uid="{00000000-0005-0000-0000-0000F1210000}"/>
    <cellStyle name="Input 2 14 3" xfId="23434" xr:uid="{00000000-0005-0000-0000-0000F2210000}"/>
    <cellStyle name="Input 2 14 4" xfId="28624" xr:uid="{00000000-0005-0000-0000-0000F3210000}"/>
    <cellStyle name="Input 2 14 5" xfId="33574" xr:uid="{00000000-0005-0000-0000-0000F4210000}"/>
    <cellStyle name="Input 2 14 6" xfId="38096" xr:uid="{00000000-0005-0000-0000-0000F5210000}"/>
    <cellStyle name="Input 2 15" xfId="4174" xr:uid="{00000000-0005-0000-0000-0000F6210000}"/>
    <cellStyle name="Input 2 15 2" xfId="16982" xr:uid="{00000000-0005-0000-0000-0000F7210000}"/>
    <cellStyle name="Input 2 15 3" xfId="23695" xr:uid="{00000000-0005-0000-0000-0000F8210000}"/>
    <cellStyle name="Input 2 15 4" xfId="28878" xr:uid="{00000000-0005-0000-0000-0000F9210000}"/>
    <cellStyle name="Input 2 15 5" xfId="33817" xr:uid="{00000000-0005-0000-0000-0000FA210000}"/>
    <cellStyle name="Input 2 15 6" xfId="38302" xr:uid="{00000000-0005-0000-0000-0000FB210000}"/>
    <cellStyle name="Input 2 16" xfId="4267" xr:uid="{00000000-0005-0000-0000-0000FC210000}"/>
    <cellStyle name="Input 2 16 2" xfId="17075" xr:uid="{00000000-0005-0000-0000-0000FD210000}"/>
    <cellStyle name="Input 2 16 3" xfId="23786" xr:uid="{00000000-0005-0000-0000-0000FE210000}"/>
    <cellStyle name="Input 2 16 4" xfId="28968" xr:uid="{00000000-0005-0000-0000-0000FF210000}"/>
    <cellStyle name="Input 2 16 5" xfId="33905" xr:uid="{00000000-0005-0000-0000-000000220000}"/>
    <cellStyle name="Input 2 16 6" xfId="38375" xr:uid="{00000000-0005-0000-0000-000001220000}"/>
    <cellStyle name="Input 2 17" xfId="4689" xr:uid="{00000000-0005-0000-0000-000002220000}"/>
    <cellStyle name="Input 2 17 2" xfId="17497" xr:uid="{00000000-0005-0000-0000-000003220000}"/>
    <cellStyle name="Input 2 17 3" xfId="24201" xr:uid="{00000000-0005-0000-0000-000004220000}"/>
    <cellStyle name="Input 2 17 4" xfId="29364" xr:uid="{00000000-0005-0000-0000-000005220000}"/>
    <cellStyle name="Input 2 17 5" xfId="34267" xr:uid="{00000000-0005-0000-0000-000006220000}"/>
    <cellStyle name="Input 2 17 6" xfId="38661" xr:uid="{00000000-0005-0000-0000-000007220000}"/>
    <cellStyle name="Input 2 18" xfId="7184" xr:uid="{00000000-0005-0000-0000-000008220000}"/>
    <cellStyle name="Input 2 18 2" xfId="19949" xr:uid="{00000000-0005-0000-0000-000009220000}"/>
    <cellStyle name="Input 2 18 3" xfId="26589" xr:uid="{00000000-0005-0000-0000-00000A220000}"/>
    <cellStyle name="Input 2 18 4" xfId="31641" xr:uid="{00000000-0005-0000-0000-00000B220000}"/>
    <cellStyle name="Input 2 18 5" xfId="36384" xr:uid="{00000000-0005-0000-0000-00000C220000}"/>
    <cellStyle name="Input 2 18 6" xfId="40579" xr:uid="{00000000-0005-0000-0000-00000D220000}"/>
    <cellStyle name="Input 2 19" xfId="7372" xr:uid="{00000000-0005-0000-0000-00000E220000}"/>
    <cellStyle name="Input 2 19 2" xfId="20136" xr:uid="{00000000-0005-0000-0000-00000F220000}"/>
    <cellStyle name="Input 2 19 3" xfId="26773" xr:uid="{00000000-0005-0000-0000-000010220000}"/>
    <cellStyle name="Input 2 19 4" xfId="31814" xr:uid="{00000000-0005-0000-0000-000011220000}"/>
    <cellStyle name="Input 2 19 5" xfId="36545" xr:uid="{00000000-0005-0000-0000-000012220000}"/>
    <cellStyle name="Input 2 19 6" xfId="40663" xr:uid="{00000000-0005-0000-0000-000013220000}"/>
    <cellStyle name="Input 2 2" xfId="265" xr:uid="{00000000-0005-0000-0000-000014220000}"/>
    <cellStyle name="Input 2 2 10" xfId="4649" xr:uid="{00000000-0005-0000-0000-000015220000}"/>
    <cellStyle name="Input 2 2 10 2" xfId="17457" xr:uid="{00000000-0005-0000-0000-000016220000}"/>
    <cellStyle name="Input 2 2 10 3" xfId="24161" xr:uid="{00000000-0005-0000-0000-000017220000}"/>
    <cellStyle name="Input 2 2 10 4" xfId="29328" xr:uid="{00000000-0005-0000-0000-000018220000}"/>
    <cellStyle name="Input 2 2 10 5" xfId="34231" xr:uid="{00000000-0005-0000-0000-000019220000}"/>
    <cellStyle name="Input 2 2 10 6" xfId="38635" xr:uid="{00000000-0005-0000-0000-00001A220000}"/>
    <cellStyle name="Input 2 2 11" xfId="7395" xr:uid="{00000000-0005-0000-0000-00001B220000}"/>
    <cellStyle name="Input 2 2 11 2" xfId="20159" xr:uid="{00000000-0005-0000-0000-00001C220000}"/>
    <cellStyle name="Input 2 2 11 3" xfId="26795" xr:uid="{00000000-0005-0000-0000-00001D220000}"/>
    <cellStyle name="Input 2 2 11 4" xfId="31835" xr:uid="{00000000-0005-0000-0000-00001E220000}"/>
    <cellStyle name="Input 2 2 11 5" xfId="36563" xr:uid="{00000000-0005-0000-0000-00001F220000}"/>
    <cellStyle name="Input 2 2 11 6" xfId="40675" xr:uid="{00000000-0005-0000-0000-000020220000}"/>
    <cellStyle name="Input 2 2 12" xfId="7538" xr:uid="{00000000-0005-0000-0000-000021220000}"/>
    <cellStyle name="Input 2 2 12 2" xfId="20302" xr:uid="{00000000-0005-0000-0000-000022220000}"/>
    <cellStyle name="Input 2 2 12 3" xfId="26935" xr:uid="{00000000-0005-0000-0000-000023220000}"/>
    <cellStyle name="Input 2 2 12 4" xfId="31973" xr:uid="{00000000-0005-0000-0000-000024220000}"/>
    <cellStyle name="Input 2 2 12 5" xfId="36684" xr:uid="{00000000-0005-0000-0000-000025220000}"/>
    <cellStyle name="Input 2 2 12 6" xfId="40755" xr:uid="{00000000-0005-0000-0000-000026220000}"/>
    <cellStyle name="Input 2 2 13" xfId="9342" xr:uid="{00000000-0005-0000-0000-000027220000}"/>
    <cellStyle name="Input 2 2 14" xfId="10241" xr:uid="{00000000-0005-0000-0000-000028220000}"/>
    <cellStyle name="Input 2 2 15" xfId="18921" xr:uid="{00000000-0005-0000-0000-000029220000}"/>
    <cellStyle name="Input 2 2 16" xfId="19402" xr:uid="{00000000-0005-0000-0000-00002A220000}"/>
    <cellStyle name="Input 2 2 17" xfId="29910" xr:uid="{00000000-0005-0000-0000-00002B220000}"/>
    <cellStyle name="Input 2 2 18" xfId="35780" xr:uid="{00000000-0005-0000-0000-00002C220000}"/>
    <cellStyle name="Input 2 2 2" xfId="1522" xr:uid="{00000000-0005-0000-0000-00002D220000}"/>
    <cellStyle name="Input 2 2 2 2" xfId="11033" xr:uid="{00000000-0005-0000-0000-00002E220000}"/>
    <cellStyle name="Input 2 2 2 3" xfId="21078" xr:uid="{00000000-0005-0000-0000-00002F220000}"/>
    <cellStyle name="Input 2 2 2 4" xfId="26696" xr:uid="{00000000-0005-0000-0000-000030220000}"/>
    <cellStyle name="Input 2 2 2 5" xfId="27038" xr:uid="{00000000-0005-0000-0000-000031220000}"/>
    <cellStyle name="Input 2 2 2 6" xfId="36498" xr:uid="{00000000-0005-0000-0000-000032220000}"/>
    <cellStyle name="Input 2 2 3" xfId="1964" xr:uid="{00000000-0005-0000-0000-000033220000}"/>
    <cellStyle name="Input 2 2 3 2" xfId="11009" xr:uid="{00000000-0005-0000-0000-000034220000}"/>
    <cellStyle name="Input 2 2 3 3" xfId="21509" xr:uid="{00000000-0005-0000-0000-000035220000}"/>
    <cellStyle name="Input 2 2 3 4" xfId="21080" xr:uid="{00000000-0005-0000-0000-000036220000}"/>
    <cellStyle name="Input 2 2 3 5" xfId="31968" xr:uid="{00000000-0005-0000-0000-000037220000}"/>
    <cellStyle name="Input 2 2 3 6" xfId="32708" xr:uid="{00000000-0005-0000-0000-000038220000}"/>
    <cellStyle name="Input 2 2 4" xfId="2379" xr:uid="{00000000-0005-0000-0000-000039220000}"/>
    <cellStyle name="Input 2 2 4 2" xfId="8506" xr:uid="{00000000-0005-0000-0000-00003A220000}"/>
    <cellStyle name="Input 2 2 4 3" xfId="21921" xr:uid="{00000000-0005-0000-0000-00003B220000}"/>
    <cellStyle name="Input 2 2 4 4" xfId="21311" xr:uid="{00000000-0005-0000-0000-00003C220000}"/>
    <cellStyle name="Input 2 2 4 5" xfId="31781" xr:uid="{00000000-0005-0000-0000-00003D220000}"/>
    <cellStyle name="Input 2 2 4 6" xfId="33121" xr:uid="{00000000-0005-0000-0000-00003E220000}"/>
    <cellStyle name="Input 2 2 5" xfId="2841" xr:uid="{00000000-0005-0000-0000-00003F220000}"/>
    <cellStyle name="Input 2 2 5 2" xfId="8666" xr:uid="{00000000-0005-0000-0000-000040220000}"/>
    <cellStyle name="Input 2 2 5 3" xfId="22378" xr:uid="{00000000-0005-0000-0000-000041220000}"/>
    <cellStyle name="Input 2 2 5 4" xfId="27594" xr:uid="{00000000-0005-0000-0000-000042220000}"/>
    <cellStyle name="Input 2 2 5 5" xfId="32591" xr:uid="{00000000-0005-0000-0000-000043220000}"/>
    <cellStyle name="Input 2 2 5 6" xfId="37272" xr:uid="{00000000-0005-0000-0000-000044220000}"/>
    <cellStyle name="Input 2 2 6" xfId="3189" xr:uid="{00000000-0005-0000-0000-000045220000}"/>
    <cellStyle name="Input 2 2 6 2" xfId="15997" xr:uid="{00000000-0005-0000-0000-000046220000}"/>
    <cellStyle name="Input 2 2 6 3" xfId="22719" xr:uid="{00000000-0005-0000-0000-000047220000}"/>
    <cellStyle name="Input 2 2 6 4" xfId="27931" xr:uid="{00000000-0005-0000-0000-000048220000}"/>
    <cellStyle name="Input 2 2 6 5" xfId="32906" xr:uid="{00000000-0005-0000-0000-000049220000}"/>
    <cellStyle name="Input 2 2 6 6" xfId="37532" xr:uid="{00000000-0005-0000-0000-00004A220000}"/>
    <cellStyle name="Input 2 2 7" xfId="3520" xr:uid="{00000000-0005-0000-0000-00004B220000}"/>
    <cellStyle name="Input 2 2 7 2" xfId="16328" xr:uid="{00000000-0005-0000-0000-00004C220000}"/>
    <cellStyle name="Input 2 2 7 3" xfId="23045" xr:uid="{00000000-0005-0000-0000-00004D220000}"/>
    <cellStyle name="Input 2 2 7 4" xfId="28246" xr:uid="{00000000-0005-0000-0000-00004E220000}"/>
    <cellStyle name="Input 2 2 7 5" xfId="33210" xr:uid="{00000000-0005-0000-0000-00004F220000}"/>
    <cellStyle name="Input 2 2 7 6" xfId="37784" xr:uid="{00000000-0005-0000-0000-000050220000}"/>
    <cellStyle name="Input 2 2 8" xfId="3826" xr:uid="{00000000-0005-0000-0000-000051220000}"/>
    <cellStyle name="Input 2 2 8 2" xfId="16634" xr:uid="{00000000-0005-0000-0000-000052220000}"/>
    <cellStyle name="Input 2 2 8 3" xfId="23348" xr:uid="{00000000-0005-0000-0000-000053220000}"/>
    <cellStyle name="Input 2 2 8 4" xfId="28540" xr:uid="{00000000-0005-0000-0000-000054220000}"/>
    <cellStyle name="Input 2 2 8 5" xfId="33493" xr:uid="{00000000-0005-0000-0000-000055220000}"/>
    <cellStyle name="Input 2 2 8 6" xfId="38022" xr:uid="{00000000-0005-0000-0000-000056220000}"/>
    <cellStyle name="Input 2 2 9" xfId="3840" xr:uid="{00000000-0005-0000-0000-000057220000}"/>
    <cellStyle name="Input 2 2 9 2" xfId="16648" xr:uid="{00000000-0005-0000-0000-000058220000}"/>
    <cellStyle name="Input 2 2 9 3" xfId="23362" xr:uid="{00000000-0005-0000-0000-000059220000}"/>
    <cellStyle name="Input 2 2 9 4" xfId="28554" xr:uid="{00000000-0005-0000-0000-00005A220000}"/>
    <cellStyle name="Input 2 2 9 5" xfId="33506" xr:uid="{00000000-0005-0000-0000-00005B220000}"/>
    <cellStyle name="Input 2 2 9 6" xfId="38035" xr:uid="{00000000-0005-0000-0000-00005C220000}"/>
    <cellStyle name="Input 2 20" xfId="10376" xr:uid="{00000000-0005-0000-0000-00005D220000}"/>
    <cellStyle name="Input 2 21" xfId="12192" xr:uid="{00000000-0005-0000-0000-00005E220000}"/>
    <cellStyle name="Input 2 22" xfId="14835" xr:uid="{00000000-0005-0000-0000-00005F220000}"/>
    <cellStyle name="Input 2 23" xfId="14475" xr:uid="{00000000-0005-0000-0000-000060220000}"/>
    <cellStyle name="Input 2 24" xfId="21498" xr:uid="{00000000-0005-0000-0000-000061220000}"/>
    <cellStyle name="Input 2 25" xfId="34995" xr:uid="{00000000-0005-0000-0000-000062220000}"/>
    <cellStyle name="Input 2 26" xfId="41618" xr:uid="{00000000-0005-0000-0000-000063220000}"/>
    <cellStyle name="Input 2 27" xfId="41382" xr:uid="{00000000-0005-0000-0000-000064220000}"/>
    <cellStyle name="Input 2 28" xfId="41597" xr:uid="{00000000-0005-0000-0000-000065220000}"/>
    <cellStyle name="Input 2 29" xfId="41344" xr:uid="{00000000-0005-0000-0000-000066220000}"/>
    <cellStyle name="Input 2 3" xfId="1138" xr:uid="{00000000-0005-0000-0000-000067220000}"/>
    <cellStyle name="Input 2 3 10" xfId="4929" xr:uid="{00000000-0005-0000-0000-000068220000}"/>
    <cellStyle name="Input 2 3 10 2" xfId="17737" xr:uid="{00000000-0005-0000-0000-000069220000}"/>
    <cellStyle name="Input 2 3 10 3" xfId="24435" xr:uid="{00000000-0005-0000-0000-00006A220000}"/>
    <cellStyle name="Input 2 3 10 4" xfId="29593" xr:uid="{00000000-0005-0000-0000-00006B220000}"/>
    <cellStyle name="Input 2 3 10 5" xfId="34482" xr:uid="{00000000-0005-0000-0000-00006C220000}"/>
    <cellStyle name="Input 2 3 10 6" xfId="38831" xr:uid="{00000000-0005-0000-0000-00006D220000}"/>
    <cellStyle name="Input 2 3 11" xfId="8811" xr:uid="{00000000-0005-0000-0000-00006E220000}"/>
    <cellStyle name="Input 2 3 12" xfId="14191" xr:uid="{00000000-0005-0000-0000-00006F220000}"/>
    <cellStyle name="Input 2 3 13" xfId="21047" xr:uid="{00000000-0005-0000-0000-000070220000}"/>
    <cellStyle name="Input 2 3 14" xfId="32048" xr:uid="{00000000-0005-0000-0000-000071220000}"/>
    <cellStyle name="Input 2 3 15" xfId="36679" xr:uid="{00000000-0005-0000-0000-000072220000}"/>
    <cellStyle name="Input 2 3 2" xfId="2338" xr:uid="{00000000-0005-0000-0000-000073220000}"/>
    <cellStyle name="Input 2 3 2 2" xfId="11012" xr:uid="{00000000-0005-0000-0000-000074220000}"/>
    <cellStyle name="Input 2 3 2 3" xfId="21880" xr:uid="{00000000-0005-0000-0000-000075220000}"/>
    <cellStyle name="Input 2 3 2 4" xfId="22950" xr:uid="{00000000-0005-0000-0000-000076220000}"/>
    <cellStyle name="Input 2 3 2 5" xfId="28140" xr:uid="{00000000-0005-0000-0000-000077220000}"/>
    <cellStyle name="Input 2 3 2 6" xfId="28023" xr:uid="{00000000-0005-0000-0000-000078220000}"/>
    <cellStyle name="Input 2 3 3" xfId="2708" xr:uid="{00000000-0005-0000-0000-000079220000}"/>
    <cellStyle name="Input 2 3 3 2" xfId="15352" xr:uid="{00000000-0005-0000-0000-00007A220000}"/>
    <cellStyle name="Input 2 3 3 3" xfId="22245" xr:uid="{00000000-0005-0000-0000-00007B220000}"/>
    <cellStyle name="Input 2 3 3 4" xfId="18606" xr:uid="{00000000-0005-0000-0000-00007C220000}"/>
    <cellStyle name="Input 2 3 3 5" xfId="27233" xr:uid="{00000000-0005-0000-0000-00007D220000}"/>
    <cellStyle name="Input 2 3 3 6" xfId="8604" xr:uid="{00000000-0005-0000-0000-00007E220000}"/>
    <cellStyle name="Input 2 3 4" xfId="3060" xr:uid="{00000000-0005-0000-0000-00007F220000}"/>
    <cellStyle name="Input 2 3 4 2" xfId="107" xr:uid="{00000000-0005-0000-0000-000080220000}"/>
    <cellStyle name="Input 2 3 4 3" xfId="22593" xr:uid="{00000000-0005-0000-0000-000081220000}"/>
    <cellStyle name="Input 2 3 4 4" xfId="27804" xr:uid="{00000000-0005-0000-0000-000082220000}"/>
    <cellStyle name="Input 2 3 4 5" xfId="32789" xr:uid="{00000000-0005-0000-0000-000083220000}"/>
    <cellStyle name="Input 2 3 4 6" xfId="37440" xr:uid="{00000000-0005-0000-0000-000084220000}"/>
    <cellStyle name="Input 2 3 5" xfId="3400" xr:uid="{00000000-0005-0000-0000-000085220000}"/>
    <cellStyle name="Input 2 3 5 2" xfId="16208" xr:uid="{00000000-0005-0000-0000-000086220000}"/>
    <cellStyle name="Input 2 3 5 3" xfId="22927" xr:uid="{00000000-0005-0000-0000-000087220000}"/>
    <cellStyle name="Input 2 3 5 4" xfId="28130" xr:uid="{00000000-0005-0000-0000-000088220000}"/>
    <cellStyle name="Input 2 3 5 5" xfId="33099" xr:uid="{00000000-0005-0000-0000-000089220000}"/>
    <cellStyle name="Input 2 3 5 6" xfId="37695" xr:uid="{00000000-0005-0000-0000-00008A220000}"/>
    <cellStyle name="Input 2 3 6" xfId="3712" xr:uid="{00000000-0005-0000-0000-00008B220000}"/>
    <cellStyle name="Input 2 3 6 2" xfId="16520" xr:uid="{00000000-0005-0000-0000-00008C220000}"/>
    <cellStyle name="Input 2 3 6 3" xfId="23235" xr:uid="{00000000-0005-0000-0000-00008D220000}"/>
    <cellStyle name="Input 2 3 6 4" xfId="28430" xr:uid="{00000000-0005-0000-0000-00008E220000}"/>
    <cellStyle name="Input 2 3 6 5" xfId="33389" xr:uid="{00000000-0005-0000-0000-00008F220000}"/>
    <cellStyle name="Input 2 3 6 6" xfId="37935" xr:uid="{00000000-0005-0000-0000-000090220000}"/>
    <cellStyle name="Input 2 3 7" xfId="4011" xr:uid="{00000000-0005-0000-0000-000091220000}"/>
    <cellStyle name="Input 2 3 7 2" xfId="16819" xr:uid="{00000000-0005-0000-0000-000092220000}"/>
    <cellStyle name="Input 2 3 7 3" xfId="23532" xr:uid="{00000000-0005-0000-0000-000093220000}"/>
    <cellStyle name="Input 2 3 7 4" xfId="28718" xr:uid="{00000000-0005-0000-0000-000094220000}"/>
    <cellStyle name="Input 2 3 7 5" xfId="33663" xr:uid="{00000000-0005-0000-0000-000095220000}"/>
    <cellStyle name="Input 2 3 7 6" xfId="38170" xr:uid="{00000000-0005-0000-0000-000096220000}"/>
    <cellStyle name="Input 2 3 8" xfId="4263" xr:uid="{00000000-0005-0000-0000-000097220000}"/>
    <cellStyle name="Input 2 3 8 2" xfId="17071" xr:uid="{00000000-0005-0000-0000-000098220000}"/>
    <cellStyle name="Input 2 3 8 3" xfId="23782" xr:uid="{00000000-0005-0000-0000-000099220000}"/>
    <cellStyle name="Input 2 3 8 4" xfId="28964" xr:uid="{00000000-0005-0000-0000-00009A220000}"/>
    <cellStyle name="Input 2 3 8 5" xfId="33901" xr:uid="{00000000-0005-0000-0000-00009B220000}"/>
    <cellStyle name="Input 2 3 8 6" xfId="38371" xr:uid="{00000000-0005-0000-0000-00009C220000}"/>
    <cellStyle name="Input 2 3 9" xfId="4504" xr:uid="{00000000-0005-0000-0000-00009D220000}"/>
    <cellStyle name="Input 2 3 9 2" xfId="17312" xr:uid="{00000000-0005-0000-0000-00009E220000}"/>
    <cellStyle name="Input 2 3 9 3" xfId="24020" xr:uid="{00000000-0005-0000-0000-00009F220000}"/>
    <cellStyle name="Input 2 3 9 4" xfId="29195" xr:uid="{00000000-0005-0000-0000-0000A0220000}"/>
    <cellStyle name="Input 2 3 9 5" xfId="34110" xr:uid="{00000000-0005-0000-0000-0000A1220000}"/>
    <cellStyle name="Input 2 3 9 6" xfId="38535" xr:uid="{00000000-0005-0000-0000-0000A2220000}"/>
    <cellStyle name="Input 2 30" xfId="41655" xr:uid="{00000000-0005-0000-0000-0000A3220000}"/>
    <cellStyle name="Input 2 31" xfId="41268" xr:uid="{00000000-0005-0000-0000-0000A4220000}"/>
    <cellStyle name="Input 2 32" xfId="41808" xr:uid="{00000000-0005-0000-0000-0000A5220000}"/>
    <cellStyle name="Input 2 33" xfId="42233" xr:uid="{00000000-0005-0000-0000-0000A6220000}"/>
    <cellStyle name="Input 2 4" xfId="1227" xr:uid="{00000000-0005-0000-0000-0000A7220000}"/>
    <cellStyle name="Input 2 4 10" xfId="4981" xr:uid="{00000000-0005-0000-0000-0000A8220000}"/>
    <cellStyle name="Input 2 4 10 2" xfId="17789" xr:uid="{00000000-0005-0000-0000-0000A9220000}"/>
    <cellStyle name="Input 2 4 10 3" xfId="24487" xr:uid="{00000000-0005-0000-0000-0000AA220000}"/>
    <cellStyle name="Input 2 4 10 4" xfId="29644" xr:uid="{00000000-0005-0000-0000-0000AB220000}"/>
    <cellStyle name="Input 2 4 10 5" xfId="34530" xr:uid="{00000000-0005-0000-0000-0000AC220000}"/>
    <cellStyle name="Input 2 4 10 6" xfId="38870" xr:uid="{00000000-0005-0000-0000-0000AD220000}"/>
    <cellStyle name="Input 2 4 11" xfId="15286" xr:uid="{00000000-0005-0000-0000-0000AE220000}"/>
    <cellStyle name="Input 2 4 12" xfId="13493" xr:uid="{00000000-0005-0000-0000-0000AF220000}"/>
    <cellStyle name="Input 2 4 13" xfId="21076" xr:uid="{00000000-0005-0000-0000-0000B0220000}"/>
    <cellStyle name="Input 2 4 14" xfId="31638" xr:uid="{00000000-0005-0000-0000-0000B1220000}"/>
    <cellStyle name="Input 2 4 15" xfId="32706" xr:uid="{00000000-0005-0000-0000-0000B2220000}"/>
    <cellStyle name="Input 2 4 2" xfId="2421" xr:uid="{00000000-0005-0000-0000-0000B3220000}"/>
    <cellStyle name="Input 2 4 2 2" xfId="9188" xr:uid="{00000000-0005-0000-0000-0000B4220000}"/>
    <cellStyle name="Input 2 4 2 3" xfId="21962" xr:uid="{00000000-0005-0000-0000-0000B5220000}"/>
    <cellStyle name="Input 2 4 2 4" xfId="14270" xr:uid="{00000000-0005-0000-0000-0000B6220000}"/>
    <cellStyle name="Input 2 4 2 5" xfId="23563" xr:uid="{00000000-0005-0000-0000-0000B7220000}"/>
    <cellStyle name="Input 2 4 2 6" xfId="34253" xr:uid="{00000000-0005-0000-0000-0000B8220000}"/>
    <cellStyle name="Input 2 4 3" xfId="2788" xr:uid="{00000000-0005-0000-0000-0000B9220000}"/>
    <cellStyle name="Input 2 4 3 2" xfId="9726" xr:uid="{00000000-0005-0000-0000-0000BA220000}"/>
    <cellStyle name="Input 2 4 3 3" xfId="22325" xr:uid="{00000000-0005-0000-0000-0000BB220000}"/>
    <cellStyle name="Input 2 4 3 4" xfId="27544" xr:uid="{00000000-0005-0000-0000-0000BC220000}"/>
    <cellStyle name="Input 2 4 3 5" xfId="32544" xr:uid="{00000000-0005-0000-0000-0000BD220000}"/>
    <cellStyle name="Input 2 4 3 6" xfId="37234" xr:uid="{00000000-0005-0000-0000-0000BE220000}"/>
    <cellStyle name="Input 2 4 4" xfId="3139" xr:uid="{00000000-0005-0000-0000-0000BF220000}"/>
    <cellStyle name="Input 2 4 4 2" xfId="8995" xr:uid="{00000000-0005-0000-0000-0000C0220000}"/>
    <cellStyle name="Input 2 4 4 3" xfId="22670" xr:uid="{00000000-0005-0000-0000-0000C1220000}"/>
    <cellStyle name="Input 2 4 4 4" xfId="27881" xr:uid="{00000000-0005-0000-0000-0000C2220000}"/>
    <cellStyle name="Input 2 4 4 5" xfId="32862" xr:uid="{00000000-0005-0000-0000-0000C3220000}"/>
    <cellStyle name="Input 2 4 4 6" xfId="37496" xr:uid="{00000000-0005-0000-0000-0000C4220000}"/>
    <cellStyle name="Input 2 4 5" xfId="3474" xr:uid="{00000000-0005-0000-0000-0000C5220000}"/>
    <cellStyle name="Input 2 4 5 2" xfId="16282" xr:uid="{00000000-0005-0000-0000-0000C6220000}"/>
    <cellStyle name="Input 2 4 5 3" xfId="23000" xr:uid="{00000000-0005-0000-0000-0000C7220000}"/>
    <cellStyle name="Input 2 4 5 4" xfId="28201" xr:uid="{00000000-0005-0000-0000-0000C8220000}"/>
    <cellStyle name="Input 2 4 5 5" xfId="33168" xr:uid="{00000000-0005-0000-0000-0000C9220000}"/>
    <cellStyle name="Input 2 4 5 6" xfId="37750" xr:uid="{00000000-0005-0000-0000-0000CA220000}"/>
    <cellStyle name="Input 2 4 6" xfId="3781" xr:uid="{00000000-0005-0000-0000-0000CB220000}"/>
    <cellStyle name="Input 2 4 6 2" xfId="16589" xr:uid="{00000000-0005-0000-0000-0000CC220000}"/>
    <cellStyle name="Input 2 4 6 3" xfId="23304" xr:uid="{00000000-0005-0000-0000-0000CD220000}"/>
    <cellStyle name="Input 2 4 6 4" xfId="28497" xr:uid="{00000000-0005-0000-0000-0000CE220000}"/>
    <cellStyle name="Input 2 4 6 5" xfId="33451" xr:uid="{00000000-0005-0000-0000-0000CF220000}"/>
    <cellStyle name="Input 2 4 6 6" xfId="37988" xr:uid="{00000000-0005-0000-0000-0000D0220000}"/>
    <cellStyle name="Input 2 4 7" xfId="4068" xr:uid="{00000000-0005-0000-0000-0000D1220000}"/>
    <cellStyle name="Input 2 4 7 2" xfId="16876" xr:uid="{00000000-0005-0000-0000-0000D2220000}"/>
    <cellStyle name="Input 2 4 7 3" xfId="23589" xr:uid="{00000000-0005-0000-0000-0000D3220000}"/>
    <cellStyle name="Input 2 4 7 4" xfId="28774" xr:uid="{00000000-0005-0000-0000-0000D4220000}"/>
    <cellStyle name="Input 2 4 7 5" xfId="33714" xr:uid="{00000000-0005-0000-0000-0000D5220000}"/>
    <cellStyle name="Input 2 4 7 6" xfId="38214" xr:uid="{00000000-0005-0000-0000-0000D6220000}"/>
    <cellStyle name="Input 2 4 8" xfId="4321" xr:uid="{00000000-0005-0000-0000-0000D7220000}"/>
    <cellStyle name="Input 2 4 8 2" xfId="17129" xr:uid="{00000000-0005-0000-0000-0000D8220000}"/>
    <cellStyle name="Input 2 4 8 3" xfId="23838" xr:uid="{00000000-0005-0000-0000-0000D9220000}"/>
    <cellStyle name="Input 2 4 8 4" xfId="29022" xr:uid="{00000000-0005-0000-0000-0000DA220000}"/>
    <cellStyle name="Input 2 4 8 5" xfId="33955" xr:uid="{00000000-0005-0000-0000-0000DB220000}"/>
    <cellStyle name="Input 2 4 8 6" xfId="38416" xr:uid="{00000000-0005-0000-0000-0000DC220000}"/>
    <cellStyle name="Input 2 4 9" xfId="4556" xr:uid="{00000000-0005-0000-0000-0000DD220000}"/>
    <cellStyle name="Input 2 4 9 2" xfId="17364" xr:uid="{00000000-0005-0000-0000-0000DE220000}"/>
    <cellStyle name="Input 2 4 9 3" xfId="24072" xr:uid="{00000000-0005-0000-0000-0000DF220000}"/>
    <cellStyle name="Input 2 4 9 4" xfId="29245" xr:uid="{00000000-0005-0000-0000-0000E0220000}"/>
    <cellStyle name="Input 2 4 9 5" xfId="34158" xr:uid="{00000000-0005-0000-0000-0000E1220000}"/>
    <cellStyle name="Input 2 4 9 6" xfId="38574" xr:uid="{00000000-0005-0000-0000-0000E2220000}"/>
    <cellStyle name="Input 2 5" xfId="443" xr:uid="{00000000-0005-0000-0000-0000E3220000}"/>
    <cellStyle name="Input 2 5 10" xfId="4659" xr:uid="{00000000-0005-0000-0000-0000E4220000}"/>
    <cellStyle name="Input 2 5 10 2" xfId="17467" xr:uid="{00000000-0005-0000-0000-0000E5220000}"/>
    <cellStyle name="Input 2 5 10 3" xfId="24171" xr:uid="{00000000-0005-0000-0000-0000E6220000}"/>
    <cellStyle name="Input 2 5 10 4" xfId="29336" xr:uid="{00000000-0005-0000-0000-0000E7220000}"/>
    <cellStyle name="Input 2 5 10 5" xfId="34239" xr:uid="{00000000-0005-0000-0000-0000E8220000}"/>
    <cellStyle name="Input 2 5 10 6" xfId="38642" xr:uid="{00000000-0005-0000-0000-0000E9220000}"/>
    <cellStyle name="Input 2 5 11" xfId="14047" xr:uid="{00000000-0005-0000-0000-0000EA220000}"/>
    <cellStyle name="Input 2 5 12" xfId="18928" xr:uid="{00000000-0005-0000-0000-0000EB220000}"/>
    <cellStyle name="Input 2 5 13" xfId="27108" xr:uid="{00000000-0005-0000-0000-0000EC220000}"/>
    <cellStyle name="Input 2 5 14" xfId="30671" xr:uid="{00000000-0005-0000-0000-0000ED220000}"/>
    <cellStyle name="Input 2 5 15" xfId="34591" xr:uid="{00000000-0005-0000-0000-0000EE220000}"/>
    <cellStyle name="Input 2 5 2" xfId="1696" xr:uid="{00000000-0005-0000-0000-0000EF220000}"/>
    <cellStyle name="Input 2 5 2 2" xfId="15490" xr:uid="{00000000-0005-0000-0000-0000F0220000}"/>
    <cellStyle name="Input 2 5 2 3" xfId="21249" xr:uid="{00000000-0005-0000-0000-0000F1220000}"/>
    <cellStyle name="Input 2 5 2 4" xfId="22104" xr:uid="{00000000-0005-0000-0000-0000F2220000}"/>
    <cellStyle name="Input 2 5 2 5" xfId="27588" xr:uid="{00000000-0005-0000-0000-0000F3220000}"/>
    <cellStyle name="Input 2 5 2 6" xfId="33304" xr:uid="{00000000-0005-0000-0000-0000F4220000}"/>
    <cellStyle name="Input 2 5 3" xfId="1870" xr:uid="{00000000-0005-0000-0000-0000F5220000}"/>
    <cellStyle name="Input 2 5 3 2" xfId="10246" xr:uid="{00000000-0005-0000-0000-0000F6220000}"/>
    <cellStyle name="Input 2 5 3 3" xfId="21418" xr:uid="{00000000-0005-0000-0000-0000F7220000}"/>
    <cellStyle name="Input 2 5 3 4" xfId="22533" xr:uid="{00000000-0005-0000-0000-0000F8220000}"/>
    <cellStyle name="Input 2 5 3 5" xfId="27654" xr:uid="{00000000-0005-0000-0000-0000F9220000}"/>
    <cellStyle name="Input 2 5 3 6" xfId="29023" xr:uid="{00000000-0005-0000-0000-0000FA220000}"/>
    <cellStyle name="Input 2 5 4" xfId="2088" xr:uid="{00000000-0005-0000-0000-0000FB220000}"/>
    <cellStyle name="Input 2 5 4 2" xfId="13393" xr:uid="{00000000-0005-0000-0000-0000FC220000}"/>
    <cellStyle name="Input 2 5 4 3" xfId="21632" xr:uid="{00000000-0005-0000-0000-0000FD220000}"/>
    <cellStyle name="Input 2 5 4 4" xfId="21181" xr:uid="{00000000-0005-0000-0000-0000FE220000}"/>
    <cellStyle name="Input 2 5 4 5" xfId="15138" xr:uid="{00000000-0005-0000-0000-0000FF220000}"/>
    <cellStyle name="Input 2 5 4 6" xfId="34033" xr:uid="{00000000-0005-0000-0000-000000230000}"/>
    <cellStyle name="Input 2 5 5" xfId="2756" xr:uid="{00000000-0005-0000-0000-000001230000}"/>
    <cellStyle name="Input 2 5 5 2" xfId="9704" xr:uid="{00000000-0005-0000-0000-000002230000}"/>
    <cellStyle name="Input 2 5 5 3" xfId="22293" xr:uid="{00000000-0005-0000-0000-000003230000}"/>
    <cellStyle name="Input 2 5 5 4" xfId="27514" xr:uid="{00000000-0005-0000-0000-000004230000}"/>
    <cellStyle name="Input 2 5 5 5" xfId="32514" xr:uid="{00000000-0005-0000-0000-000005230000}"/>
    <cellStyle name="Input 2 5 5 6" xfId="37206" xr:uid="{00000000-0005-0000-0000-000006230000}"/>
    <cellStyle name="Input 2 5 6" xfId="3107" xr:uid="{00000000-0005-0000-0000-000007230000}"/>
    <cellStyle name="Input 2 5 6 2" xfId="8130" xr:uid="{00000000-0005-0000-0000-000008230000}"/>
    <cellStyle name="Input 2 5 6 3" xfId="22638" xr:uid="{00000000-0005-0000-0000-000009230000}"/>
    <cellStyle name="Input 2 5 6 4" xfId="27849" xr:uid="{00000000-0005-0000-0000-00000A230000}"/>
    <cellStyle name="Input 2 5 6 5" xfId="32832" xr:uid="{00000000-0005-0000-0000-00000B230000}"/>
    <cellStyle name="Input 2 5 6 6" xfId="37470" xr:uid="{00000000-0005-0000-0000-00000C230000}"/>
    <cellStyle name="Input 2 5 7" xfId="3444" xr:uid="{00000000-0005-0000-0000-00000D230000}"/>
    <cellStyle name="Input 2 5 7 2" xfId="16252" xr:uid="{00000000-0005-0000-0000-00000E230000}"/>
    <cellStyle name="Input 2 5 7 3" xfId="22970" xr:uid="{00000000-0005-0000-0000-00000F230000}"/>
    <cellStyle name="Input 2 5 7 4" xfId="28172" xr:uid="{00000000-0005-0000-0000-000010230000}"/>
    <cellStyle name="Input 2 5 7 5" xfId="33140" xr:uid="{00000000-0005-0000-0000-000011230000}"/>
    <cellStyle name="Input 2 5 7 6" xfId="37724" xr:uid="{00000000-0005-0000-0000-000012230000}"/>
    <cellStyle name="Input 2 5 8" xfId="3751" xr:uid="{00000000-0005-0000-0000-000013230000}"/>
    <cellStyle name="Input 2 5 8 2" xfId="16559" xr:uid="{00000000-0005-0000-0000-000014230000}"/>
    <cellStyle name="Input 2 5 8 3" xfId="23274" xr:uid="{00000000-0005-0000-0000-000015230000}"/>
    <cellStyle name="Input 2 5 8 4" xfId="28467" xr:uid="{00000000-0005-0000-0000-000016230000}"/>
    <cellStyle name="Input 2 5 8 5" xfId="33422" xr:uid="{00000000-0005-0000-0000-000017230000}"/>
    <cellStyle name="Input 2 5 8 6" xfId="37962" xr:uid="{00000000-0005-0000-0000-000018230000}"/>
    <cellStyle name="Input 2 5 9" xfId="4224" xr:uid="{00000000-0005-0000-0000-000019230000}"/>
    <cellStyle name="Input 2 5 9 2" xfId="17032" xr:uid="{00000000-0005-0000-0000-00001A230000}"/>
    <cellStyle name="Input 2 5 9 3" xfId="23744" xr:uid="{00000000-0005-0000-0000-00001B230000}"/>
    <cellStyle name="Input 2 5 9 4" xfId="28925" xr:uid="{00000000-0005-0000-0000-00001C230000}"/>
    <cellStyle name="Input 2 5 9 5" xfId="33863" xr:uid="{00000000-0005-0000-0000-00001D230000}"/>
    <cellStyle name="Input 2 5 9 6" xfId="38335" xr:uid="{00000000-0005-0000-0000-00001E230000}"/>
    <cellStyle name="Input 2 6" xfId="1075" xr:uid="{00000000-0005-0000-0000-00001F230000}"/>
    <cellStyle name="Input 2 6 2" xfId="9471" xr:uid="{00000000-0005-0000-0000-000020230000}"/>
    <cellStyle name="Input 2 6 3" xfId="12661" xr:uid="{00000000-0005-0000-0000-000021230000}"/>
    <cellStyle name="Input 2 6 4" xfId="21364" xr:uid="{00000000-0005-0000-0000-000022230000}"/>
    <cellStyle name="Input 2 6 5" xfId="23601" xr:uid="{00000000-0005-0000-0000-000023230000}"/>
    <cellStyle name="Input 2 6 6" xfId="33722" xr:uid="{00000000-0005-0000-0000-000024230000}"/>
    <cellStyle name="Input 2 7" xfId="973" xr:uid="{00000000-0005-0000-0000-000025230000}"/>
    <cellStyle name="Input 2 7 2" xfId="9230" xr:uid="{00000000-0005-0000-0000-000026230000}"/>
    <cellStyle name="Input 2 7 3" xfId="20518" xr:uid="{00000000-0005-0000-0000-000027230000}"/>
    <cellStyle name="Input 2 7 4" xfId="24548" xr:uid="{00000000-0005-0000-0000-000028230000}"/>
    <cellStyle name="Input 2 7 5" xfId="30947" xr:uid="{00000000-0005-0000-0000-000029230000}"/>
    <cellStyle name="Input 2 7 6" xfId="36834" xr:uid="{00000000-0005-0000-0000-00002A230000}"/>
    <cellStyle name="Input 2 8" xfId="1310" xr:uid="{00000000-0005-0000-0000-00002B230000}"/>
    <cellStyle name="Input 2 8 2" xfId="8450" xr:uid="{00000000-0005-0000-0000-00002C230000}"/>
    <cellStyle name="Input 2 8 3" xfId="20872" xr:uid="{00000000-0005-0000-0000-00002D230000}"/>
    <cellStyle name="Input 2 8 4" xfId="24444" xr:uid="{00000000-0005-0000-0000-00002E230000}"/>
    <cellStyle name="Input 2 8 5" xfId="29497" xr:uid="{00000000-0005-0000-0000-00002F230000}"/>
    <cellStyle name="Input 2 8 6" xfId="11252" xr:uid="{00000000-0005-0000-0000-000030230000}"/>
    <cellStyle name="Input 2 9" xfId="1835" xr:uid="{00000000-0005-0000-0000-000031230000}"/>
    <cellStyle name="Input 2 9 2" xfId="10800" xr:uid="{00000000-0005-0000-0000-000032230000}"/>
    <cellStyle name="Input 2 9 3" xfId="21384" xr:uid="{00000000-0005-0000-0000-000033230000}"/>
    <cellStyle name="Input 2 9 4" xfId="23896" xr:uid="{00000000-0005-0000-0000-000034230000}"/>
    <cellStyle name="Input 2 9 5" xfId="31784" xr:uid="{00000000-0005-0000-0000-000035230000}"/>
    <cellStyle name="Input 2 9 6" xfId="31719" xr:uid="{00000000-0005-0000-0000-000036230000}"/>
    <cellStyle name="Input 20" xfId="1978" xr:uid="{00000000-0005-0000-0000-000037230000}"/>
    <cellStyle name="Input 20 2" xfId="9793" xr:uid="{00000000-0005-0000-0000-000038230000}"/>
    <cellStyle name="Input 20 3" xfId="21523" xr:uid="{00000000-0005-0000-0000-000039230000}"/>
    <cellStyle name="Input 20 4" xfId="22838" xr:uid="{00000000-0005-0000-0000-00003A230000}"/>
    <cellStyle name="Input 20 5" xfId="31887" xr:uid="{00000000-0005-0000-0000-00003B230000}"/>
    <cellStyle name="Input 20 6" xfId="36399" xr:uid="{00000000-0005-0000-0000-00003C230000}"/>
    <cellStyle name="Input 21" xfId="1747" xr:uid="{00000000-0005-0000-0000-00003D230000}"/>
    <cellStyle name="Input 21 2" xfId="15216" xr:uid="{00000000-0005-0000-0000-00003E230000}"/>
    <cellStyle name="Input 21 3" xfId="21298" xr:uid="{00000000-0005-0000-0000-00003F230000}"/>
    <cellStyle name="Input 21 4" xfId="21017" xr:uid="{00000000-0005-0000-0000-000040230000}"/>
    <cellStyle name="Input 21 5" xfId="31635" xr:uid="{00000000-0005-0000-0000-000041230000}"/>
    <cellStyle name="Input 21 6" xfId="22889" xr:uid="{00000000-0005-0000-0000-000042230000}"/>
    <cellStyle name="Input 22" xfId="2256" xr:uid="{00000000-0005-0000-0000-000043230000}"/>
    <cellStyle name="Input 22 2" xfId="10248" xr:uid="{00000000-0005-0000-0000-000044230000}"/>
    <cellStyle name="Input 22 3" xfId="21799" xr:uid="{00000000-0005-0000-0000-000045230000}"/>
    <cellStyle name="Input 22 4" xfId="14002" xr:uid="{00000000-0005-0000-0000-000046230000}"/>
    <cellStyle name="Input 22 5" xfId="28994" xr:uid="{00000000-0005-0000-0000-000047230000}"/>
    <cellStyle name="Input 22 6" xfId="33608" xr:uid="{00000000-0005-0000-0000-000048230000}"/>
    <cellStyle name="Input 23" xfId="2435" xr:uid="{00000000-0005-0000-0000-000049230000}"/>
    <cellStyle name="Input 23 2" xfId="11947" xr:uid="{00000000-0005-0000-0000-00004A230000}"/>
    <cellStyle name="Input 23 3" xfId="21976" xr:uid="{00000000-0005-0000-0000-00004B230000}"/>
    <cellStyle name="Input 23 4" xfId="26738" xr:uid="{00000000-0005-0000-0000-00004C230000}"/>
    <cellStyle name="Input 23 5" xfId="28378" xr:uid="{00000000-0005-0000-0000-00004D230000}"/>
    <cellStyle name="Input 23 6" xfId="30657" xr:uid="{00000000-0005-0000-0000-00004E230000}"/>
    <cellStyle name="Input 24" xfId="2929" xr:uid="{00000000-0005-0000-0000-00004F230000}"/>
    <cellStyle name="Input 24 2" xfId="11671" xr:uid="{00000000-0005-0000-0000-000050230000}"/>
    <cellStyle name="Input 24 3" xfId="22465" xr:uid="{00000000-0005-0000-0000-000051230000}"/>
    <cellStyle name="Input 24 4" xfId="27679" xr:uid="{00000000-0005-0000-0000-000052230000}"/>
    <cellStyle name="Input 24 5" xfId="32675" xr:uid="{00000000-0005-0000-0000-000053230000}"/>
    <cellStyle name="Input 24 6" xfId="37347" xr:uid="{00000000-0005-0000-0000-000054230000}"/>
    <cellStyle name="Input 25" xfId="3271" xr:uid="{00000000-0005-0000-0000-000055230000}"/>
    <cellStyle name="Input 25 2" xfId="16079" xr:uid="{00000000-0005-0000-0000-000056230000}"/>
    <cellStyle name="Input 25 3" xfId="22801" xr:uid="{00000000-0005-0000-0000-000057230000}"/>
    <cellStyle name="Input 25 4" xfId="28006" xr:uid="{00000000-0005-0000-0000-000058230000}"/>
    <cellStyle name="Input 25 5" xfId="32982" xr:uid="{00000000-0005-0000-0000-000059230000}"/>
    <cellStyle name="Input 25 6" xfId="37601" xr:uid="{00000000-0005-0000-0000-00005A230000}"/>
    <cellStyle name="Input 26" xfId="4238" xr:uid="{00000000-0005-0000-0000-00005B230000}"/>
    <cellStyle name="Input 26 2" xfId="17046" xr:uid="{00000000-0005-0000-0000-00005C230000}"/>
    <cellStyle name="Input 26 3" xfId="23757" xr:uid="{00000000-0005-0000-0000-00005D230000}"/>
    <cellStyle name="Input 26 4" xfId="28939" xr:uid="{00000000-0005-0000-0000-00005E230000}"/>
    <cellStyle name="Input 26 5" xfId="33876" xr:uid="{00000000-0005-0000-0000-00005F230000}"/>
    <cellStyle name="Input 26 6" xfId="38348" xr:uid="{00000000-0005-0000-0000-000060230000}"/>
    <cellStyle name="Input 27" xfId="4626" xr:uid="{00000000-0005-0000-0000-000061230000}"/>
    <cellStyle name="Input 27 2" xfId="17434" xr:uid="{00000000-0005-0000-0000-000062230000}"/>
    <cellStyle name="Input 27 3" xfId="24140" xr:uid="{00000000-0005-0000-0000-000063230000}"/>
    <cellStyle name="Input 27 4" xfId="29311" xr:uid="{00000000-0005-0000-0000-000064230000}"/>
    <cellStyle name="Input 27 5" xfId="34218" xr:uid="{00000000-0005-0000-0000-000065230000}"/>
    <cellStyle name="Input 27 6" xfId="38626" xr:uid="{00000000-0005-0000-0000-000066230000}"/>
    <cellStyle name="Input 28" xfId="4644" xr:uid="{00000000-0005-0000-0000-000067230000}"/>
    <cellStyle name="Input 28 2" xfId="17452" xr:uid="{00000000-0005-0000-0000-000068230000}"/>
    <cellStyle name="Input 28 3" xfId="24156" xr:uid="{00000000-0005-0000-0000-000069230000}"/>
    <cellStyle name="Input 28 4" xfId="29323" xr:uid="{00000000-0005-0000-0000-00006A230000}"/>
    <cellStyle name="Input 28 5" xfId="34226" xr:uid="{00000000-0005-0000-0000-00006B230000}"/>
    <cellStyle name="Input 28 6" xfId="38631" xr:uid="{00000000-0005-0000-0000-00006C230000}"/>
    <cellStyle name="Input 29" xfId="7379" xr:uid="{00000000-0005-0000-0000-00006D230000}"/>
    <cellStyle name="Input 29 2" xfId="20143" xr:uid="{00000000-0005-0000-0000-00006E230000}"/>
    <cellStyle name="Input 29 3" xfId="26779" xr:uid="{00000000-0005-0000-0000-00006F230000}"/>
    <cellStyle name="Input 29 4" xfId="31819" xr:uid="{00000000-0005-0000-0000-000070230000}"/>
    <cellStyle name="Input 29 5" xfId="36549" xr:uid="{00000000-0005-0000-0000-000071230000}"/>
    <cellStyle name="Input 29 6" xfId="40665" xr:uid="{00000000-0005-0000-0000-000072230000}"/>
    <cellStyle name="Input 3" xfId="598" xr:uid="{00000000-0005-0000-0000-000073230000}"/>
    <cellStyle name="Input 3 10" xfId="1722" xr:uid="{00000000-0005-0000-0000-000074230000}"/>
    <cellStyle name="Input 3 10 2" xfId="8510" xr:uid="{00000000-0005-0000-0000-000075230000}"/>
    <cellStyle name="Input 3 10 3" xfId="21274" xr:uid="{00000000-0005-0000-0000-000076230000}"/>
    <cellStyle name="Input 3 10 4" xfId="26690" xr:uid="{00000000-0005-0000-0000-000077230000}"/>
    <cellStyle name="Input 3 10 5" xfId="28034" xr:uid="{00000000-0005-0000-0000-000078230000}"/>
    <cellStyle name="Input 3 10 6" xfId="36378" xr:uid="{00000000-0005-0000-0000-000079230000}"/>
    <cellStyle name="Input 3 11" xfId="1813" xr:uid="{00000000-0005-0000-0000-00007A230000}"/>
    <cellStyle name="Input 3 11 2" xfId="8272" xr:uid="{00000000-0005-0000-0000-00007B230000}"/>
    <cellStyle name="Input 3 11 3" xfId="21362" xr:uid="{00000000-0005-0000-0000-00007C230000}"/>
    <cellStyle name="Input 3 11 4" xfId="21208" xr:uid="{00000000-0005-0000-0000-00007D230000}"/>
    <cellStyle name="Input 3 11 5" xfId="29533" xr:uid="{00000000-0005-0000-0000-00007E230000}"/>
    <cellStyle name="Input 3 11 6" xfId="33509" xr:uid="{00000000-0005-0000-0000-00007F230000}"/>
    <cellStyle name="Input 3 12" xfId="1781" xr:uid="{00000000-0005-0000-0000-000080230000}"/>
    <cellStyle name="Input 3 12 2" xfId="9790" xr:uid="{00000000-0005-0000-0000-000081230000}"/>
    <cellStyle name="Input 3 12 3" xfId="21331" xr:uid="{00000000-0005-0000-0000-000082230000}"/>
    <cellStyle name="Input 3 12 4" xfId="9055" xr:uid="{00000000-0005-0000-0000-000083230000}"/>
    <cellStyle name="Input 3 12 5" xfId="29493" xr:uid="{00000000-0005-0000-0000-000084230000}"/>
    <cellStyle name="Input 3 12 6" xfId="29168" xr:uid="{00000000-0005-0000-0000-000085230000}"/>
    <cellStyle name="Input 3 13" xfId="1803" xr:uid="{00000000-0005-0000-0000-000086230000}"/>
    <cellStyle name="Input 3 13 2" xfId="9333" xr:uid="{00000000-0005-0000-0000-000087230000}"/>
    <cellStyle name="Input 3 13 3" xfId="21353" xr:uid="{00000000-0005-0000-0000-000088230000}"/>
    <cellStyle name="Input 3 13 4" xfId="24374" xr:uid="{00000000-0005-0000-0000-000089230000}"/>
    <cellStyle name="Input 3 13 5" xfId="28042" xr:uid="{00000000-0005-0000-0000-00008A230000}"/>
    <cellStyle name="Input 3 13 6" xfId="31815" xr:uid="{00000000-0005-0000-0000-00008B230000}"/>
    <cellStyle name="Input 3 14" xfId="1425" xr:uid="{00000000-0005-0000-0000-00008C230000}"/>
    <cellStyle name="Input 3 14 2" xfId="10934" xr:uid="{00000000-0005-0000-0000-00008D230000}"/>
    <cellStyle name="Input 3 14 3" xfId="20983" xr:uid="{00000000-0005-0000-0000-00008E230000}"/>
    <cellStyle name="Input 3 14 4" xfId="22835" xr:uid="{00000000-0005-0000-0000-00008F230000}"/>
    <cellStyle name="Input 3 14 5" xfId="31890" xr:uid="{00000000-0005-0000-0000-000090230000}"/>
    <cellStyle name="Input 3 14 6" xfId="36440" xr:uid="{00000000-0005-0000-0000-000091230000}"/>
    <cellStyle name="Input 3 15" xfId="1439" xr:uid="{00000000-0005-0000-0000-000092230000}"/>
    <cellStyle name="Input 3 15 2" xfId="13496" xr:uid="{00000000-0005-0000-0000-000093230000}"/>
    <cellStyle name="Input 3 15 3" xfId="20996" xr:uid="{00000000-0005-0000-0000-000094230000}"/>
    <cellStyle name="Input 3 15 4" xfId="26649" xr:uid="{00000000-0005-0000-0000-000095230000}"/>
    <cellStyle name="Input 3 15 5" xfId="21129" xr:uid="{00000000-0005-0000-0000-000096230000}"/>
    <cellStyle name="Input 3 15 6" xfId="36628" xr:uid="{00000000-0005-0000-0000-000097230000}"/>
    <cellStyle name="Input 3 16" xfId="4250" xr:uid="{00000000-0005-0000-0000-000098230000}"/>
    <cellStyle name="Input 3 16 2" xfId="17058" xr:uid="{00000000-0005-0000-0000-000099230000}"/>
    <cellStyle name="Input 3 16 3" xfId="23769" xr:uid="{00000000-0005-0000-0000-00009A230000}"/>
    <cellStyle name="Input 3 16 4" xfId="28951" xr:uid="{00000000-0005-0000-0000-00009B230000}"/>
    <cellStyle name="Input 3 16 5" xfId="33888" xr:uid="{00000000-0005-0000-0000-00009C230000}"/>
    <cellStyle name="Input 3 16 6" xfId="38360" xr:uid="{00000000-0005-0000-0000-00009D230000}"/>
    <cellStyle name="Input 3 17" xfId="4690" xr:uid="{00000000-0005-0000-0000-00009E230000}"/>
    <cellStyle name="Input 3 17 2" xfId="17498" xr:uid="{00000000-0005-0000-0000-00009F230000}"/>
    <cellStyle name="Input 3 17 3" xfId="24202" xr:uid="{00000000-0005-0000-0000-0000A0230000}"/>
    <cellStyle name="Input 3 17 4" xfId="29365" xr:uid="{00000000-0005-0000-0000-0000A1230000}"/>
    <cellStyle name="Input 3 17 5" xfId="34268" xr:uid="{00000000-0005-0000-0000-0000A2230000}"/>
    <cellStyle name="Input 3 17 6" xfId="38662" xr:uid="{00000000-0005-0000-0000-0000A3230000}"/>
    <cellStyle name="Input 3 18" xfId="7207" xr:uid="{00000000-0005-0000-0000-0000A4230000}"/>
    <cellStyle name="Input 3 18 2" xfId="19972" xr:uid="{00000000-0005-0000-0000-0000A5230000}"/>
    <cellStyle name="Input 3 18 3" xfId="26612" xr:uid="{00000000-0005-0000-0000-0000A6230000}"/>
    <cellStyle name="Input 3 18 4" xfId="31660" xr:uid="{00000000-0005-0000-0000-0000A7230000}"/>
    <cellStyle name="Input 3 18 5" xfId="36405" xr:uid="{00000000-0005-0000-0000-0000A8230000}"/>
    <cellStyle name="Input 3 18 6" xfId="40588" xr:uid="{00000000-0005-0000-0000-0000A9230000}"/>
    <cellStyle name="Input 3 19" xfId="7186" xr:uid="{00000000-0005-0000-0000-0000AA230000}"/>
    <cellStyle name="Input 3 19 2" xfId="19951" xr:uid="{00000000-0005-0000-0000-0000AB230000}"/>
    <cellStyle name="Input 3 19 3" xfId="26591" xr:uid="{00000000-0005-0000-0000-0000AC230000}"/>
    <cellStyle name="Input 3 19 4" xfId="31643" xr:uid="{00000000-0005-0000-0000-0000AD230000}"/>
    <cellStyle name="Input 3 19 5" xfId="36386" xr:uid="{00000000-0005-0000-0000-0000AE230000}"/>
    <cellStyle name="Input 3 19 6" xfId="40580" xr:uid="{00000000-0005-0000-0000-0000AF230000}"/>
    <cellStyle name="Input 3 2" xfId="841" xr:uid="{00000000-0005-0000-0000-0000B0230000}"/>
    <cellStyle name="Input 3 2 10" xfId="4749" xr:uid="{00000000-0005-0000-0000-0000B1230000}"/>
    <cellStyle name="Input 3 2 10 2" xfId="17557" xr:uid="{00000000-0005-0000-0000-0000B2230000}"/>
    <cellStyle name="Input 3 2 10 3" xfId="24261" xr:uid="{00000000-0005-0000-0000-0000B3230000}"/>
    <cellStyle name="Input 3 2 10 4" xfId="29424" xr:uid="{00000000-0005-0000-0000-0000B4230000}"/>
    <cellStyle name="Input 3 2 10 5" xfId="34325" xr:uid="{00000000-0005-0000-0000-0000B5230000}"/>
    <cellStyle name="Input 3 2 10 6" xfId="38715" xr:uid="{00000000-0005-0000-0000-0000B6230000}"/>
    <cellStyle name="Input 3 2 11" xfId="7401" xr:uid="{00000000-0005-0000-0000-0000B7230000}"/>
    <cellStyle name="Input 3 2 11 2" xfId="20165" xr:uid="{00000000-0005-0000-0000-0000B8230000}"/>
    <cellStyle name="Input 3 2 11 3" xfId="26801" xr:uid="{00000000-0005-0000-0000-0000B9230000}"/>
    <cellStyle name="Input 3 2 11 4" xfId="31841" xr:uid="{00000000-0005-0000-0000-0000BA230000}"/>
    <cellStyle name="Input 3 2 11 5" xfId="36568" xr:uid="{00000000-0005-0000-0000-0000BB230000}"/>
    <cellStyle name="Input 3 2 11 6" xfId="40680" xr:uid="{00000000-0005-0000-0000-0000BC230000}"/>
    <cellStyle name="Input 3 2 12" xfId="7544" xr:uid="{00000000-0005-0000-0000-0000BD230000}"/>
    <cellStyle name="Input 3 2 12 2" xfId="20308" xr:uid="{00000000-0005-0000-0000-0000BE230000}"/>
    <cellStyle name="Input 3 2 12 3" xfId="26941" xr:uid="{00000000-0005-0000-0000-0000BF230000}"/>
    <cellStyle name="Input 3 2 12 4" xfId="31978" xr:uid="{00000000-0005-0000-0000-0000C0230000}"/>
    <cellStyle name="Input 3 2 12 5" xfId="36690" xr:uid="{00000000-0005-0000-0000-0000C1230000}"/>
    <cellStyle name="Input 3 2 12 6" xfId="40760" xr:uid="{00000000-0005-0000-0000-0000C2230000}"/>
    <cellStyle name="Input 3 2 13" xfId="15332" xr:uid="{00000000-0005-0000-0000-0000C3230000}"/>
    <cellStyle name="Input 3 2 14" xfId="8644" xr:uid="{00000000-0005-0000-0000-0000C4230000}"/>
    <cellStyle name="Input 3 2 15" xfId="10324" xr:uid="{00000000-0005-0000-0000-0000C5230000}"/>
    <cellStyle name="Input 3 2 16" xfId="25631" xr:uid="{00000000-0005-0000-0000-0000C6230000}"/>
    <cellStyle name="Input 3 2 17" xfId="26091" xr:uid="{00000000-0005-0000-0000-0000C7230000}"/>
    <cellStyle name="Input 3 2 18" xfId="34682" xr:uid="{00000000-0005-0000-0000-0000C8230000}"/>
    <cellStyle name="Input 3 2 2" xfId="2064" xr:uid="{00000000-0005-0000-0000-0000C9230000}"/>
    <cellStyle name="Input 3 2 2 2" xfId="13320" xr:uid="{00000000-0005-0000-0000-0000CA230000}"/>
    <cellStyle name="Input 3 2 2 3" xfId="21609" xr:uid="{00000000-0005-0000-0000-0000CB230000}"/>
    <cellStyle name="Input 3 2 2 4" xfId="26778" xr:uid="{00000000-0005-0000-0000-0000CC230000}"/>
    <cellStyle name="Input 3 2 2 5" xfId="28418" xr:uid="{00000000-0005-0000-0000-0000CD230000}"/>
    <cellStyle name="Input 3 2 2 6" xfId="28778" xr:uid="{00000000-0005-0000-0000-0000CE230000}"/>
    <cellStyle name="Input 3 2 3" xfId="1671" xr:uid="{00000000-0005-0000-0000-0000CF230000}"/>
    <cellStyle name="Input 3 2 3 2" xfId="9984" xr:uid="{00000000-0005-0000-0000-0000D0230000}"/>
    <cellStyle name="Input 3 2 3 3" xfId="21224" xr:uid="{00000000-0005-0000-0000-0000D1230000}"/>
    <cellStyle name="Input 3 2 3 4" xfId="23719" xr:uid="{00000000-0005-0000-0000-0000D2230000}"/>
    <cellStyle name="Input 3 2 3 5" xfId="28961" xr:uid="{00000000-0005-0000-0000-0000D3230000}"/>
    <cellStyle name="Input 3 2 3 6" xfId="32585" xr:uid="{00000000-0005-0000-0000-0000D4230000}"/>
    <cellStyle name="Input 3 2 4" xfId="2520" xr:uid="{00000000-0005-0000-0000-0000D5230000}"/>
    <cellStyle name="Input 3 2 4 2" xfId="9451" xr:uid="{00000000-0005-0000-0000-0000D6230000}"/>
    <cellStyle name="Input 3 2 4 3" xfId="22060" xr:uid="{00000000-0005-0000-0000-0000D7230000}"/>
    <cellStyle name="Input 3 2 4 4" xfId="19076" xr:uid="{00000000-0005-0000-0000-0000D8230000}"/>
    <cellStyle name="Input 3 2 4 5" xfId="24147" xr:uid="{00000000-0005-0000-0000-0000D9230000}"/>
    <cellStyle name="Input 3 2 4 6" xfId="30205" xr:uid="{00000000-0005-0000-0000-0000DA230000}"/>
    <cellStyle name="Input 3 2 5" xfId="2900" xr:uid="{00000000-0005-0000-0000-0000DB230000}"/>
    <cellStyle name="Input 3 2 5 2" xfId="8117" xr:uid="{00000000-0005-0000-0000-0000DC230000}"/>
    <cellStyle name="Input 3 2 5 3" xfId="22436" xr:uid="{00000000-0005-0000-0000-0000DD230000}"/>
    <cellStyle name="Input 3 2 5 4" xfId="27651" xr:uid="{00000000-0005-0000-0000-0000DE230000}"/>
    <cellStyle name="Input 3 2 5 5" xfId="32650" xr:uid="{00000000-0005-0000-0000-0000DF230000}"/>
    <cellStyle name="Input 3 2 5 6" xfId="37325" xr:uid="{00000000-0005-0000-0000-0000E0230000}"/>
    <cellStyle name="Input 3 2 6" xfId="3244" xr:uid="{00000000-0005-0000-0000-0000E1230000}"/>
    <cellStyle name="Input 3 2 6 2" xfId="16052" xr:uid="{00000000-0005-0000-0000-0000E2230000}"/>
    <cellStyle name="Input 3 2 6 3" xfId="22774" xr:uid="{00000000-0005-0000-0000-0000E3230000}"/>
    <cellStyle name="Input 3 2 6 4" xfId="27983" xr:uid="{00000000-0005-0000-0000-0000E4230000}"/>
    <cellStyle name="Input 3 2 6 5" xfId="32958" xr:uid="{00000000-0005-0000-0000-0000E5230000}"/>
    <cellStyle name="Input 3 2 6 6" xfId="37581" xr:uid="{00000000-0005-0000-0000-0000E6230000}"/>
    <cellStyle name="Input 3 2 7" xfId="3570" xr:uid="{00000000-0005-0000-0000-0000E7230000}"/>
    <cellStyle name="Input 3 2 7 2" xfId="16378" xr:uid="{00000000-0005-0000-0000-0000E8230000}"/>
    <cellStyle name="Input 3 2 7 3" xfId="23095" xr:uid="{00000000-0005-0000-0000-0000E9230000}"/>
    <cellStyle name="Input 3 2 7 4" xfId="28293" xr:uid="{00000000-0005-0000-0000-0000EA230000}"/>
    <cellStyle name="Input 3 2 7 5" xfId="33259" xr:uid="{00000000-0005-0000-0000-0000EB230000}"/>
    <cellStyle name="Input 3 2 7 6" xfId="37829" xr:uid="{00000000-0005-0000-0000-0000EC230000}"/>
    <cellStyle name="Input 3 2 8" xfId="3869" xr:uid="{00000000-0005-0000-0000-0000ED230000}"/>
    <cellStyle name="Input 3 2 8 2" xfId="16677" xr:uid="{00000000-0005-0000-0000-0000EE230000}"/>
    <cellStyle name="Input 3 2 8 3" xfId="23391" xr:uid="{00000000-0005-0000-0000-0000EF230000}"/>
    <cellStyle name="Input 3 2 8 4" xfId="28583" xr:uid="{00000000-0005-0000-0000-0000F0230000}"/>
    <cellStyle name="Input 3 2 8 5" xfId="33534" xr:uid="{00000000-0005-0000-0000-0000F1230000}"/>
    <cellStyle name="Input 3 2 8 6" xfId="38062" xr:uid="{00000000-0005-0000-0000-0000F2230000}"/>
    <cellStyle name="Input 3 2 9" xfId="4166" xr:uid="{00000000-0005-0000-0000-0000F3230000}"/>
    <cellStyle name="Input 3 2 9 2" xfId="16974" xr:uid="{00000000-0005-0000-0000-0000F4230000}"/>
    <cellStyle name="Input 3 2 9 3" xfId="23687" xr:uid="{00000000-0005-0000-0000-0000F5230000}"/>
    <cellStyle name="Input 3 2 9 4" xfId="28871" xr:uid="{00000000-0005-0000-0000-0000F6230000}"/>
    <cellStyle name="Input 3 2 9 5" xfId="33810" xr:uid="{00000000-0005-0000-0000-0000F7230000}"/>
    <cellStyle name="Input 3 2 9 6" xfId="38295" xr:uid="{00000000-0005-0000-0000-0000F8230000}"/>
    <cellStyle name="Input 3 20" xfId="13235" xr:uid="{00000000-0005-0000-0000-0000F9230000}"/>
    <cellStyle name="Input 3 21" xfId="113" xr:uid="{00000000-0005-0000-0000-0000FA230000}"/>
    <cellStyle name="Input 3 22" xfId="15309" xr:uid="{00000000-0005-0000-0000-0000FB230000}"/>
    <cellStyle name="Input 3 23" xfId="9508" xr:uid="{00000000-0005-0000-0000-0000FC230000}"/>
    <cellStyle name="Input 3 24" xfId="18934" xr:uid="{00000000-0005-0000-0000-0000FD230000}"/>
    <cellStyle name="Input 3 25" xfId="36188" xr:uid="{00000000-0005-0000-0000-0000FE230000}"/>
    <cellStyle name="Input 3 26" xfId="41619" xr:uid="{00000000-0005-0000-0000-0000FF230000}"/>
    <cellStyle name="Input 3 27" xfId="41381" xr:uid="{00000000-0005-0000-0000-000000240000}"/>
    <cellStyle name="Input 3 28" xfId="41598" xr:uid="{00000000-0005-0000-0000-000001240000}"/>
    <cellStyle name="Input 3 29" xfId="41343" xr:uid="{00000000-0005-0000-0000-000002240000}"/>
    <cellStyle name="Input 3 3" xfId="801" xr:uid="{00000000-0005-0000-0000-000003240000}"/>
    <cellStyle name="Input 3 3 10" xfId="4732" xr:uid="{00000000-0005-0000-0000-000004240000}"/>
    <cellStyle name="Input 3 3 10 2" xfId="17540" xr:uid="{00000000-0005-0000-0000-000005240000}"/>
    <cellStyle name="Input 3 3 10 3" xfId="24244" xr:uid="{00000000-0005-0000-0000-000006240000}"/>
    <cellStyle name="Input 3 3 10 4" xfId="29407" xr:uid="{00000000-0005-0000-0000-000007240000}"/>
    <cellStyle name="Input 3 3 10 5" xfId="34309" xr:uid="{00000000-0005-0000-0000-000008240000}"/>
    <cellStyle name="Input 3 3 10 6" xfId="38703" xr:uid="{00000000-0005-0000-0000-000009240000}"/>
    <cellStyle name="Input 3 3 11" xfId="11097" xr:uid="{00000000-0005-0000-0000-00000A240000}"/>
    <cellStyle name="Input 3 3 12" xfId="10715" xr:uid="{00000000-0005-0000-0000-00000B240000}"/>
    <cellStyle name="Input 3 3 13" xfId="19979" xr:uid="{00000000-0005-0000-0000-00000C240000}"/>
    <cellStyle name="Input 3 3 14" xfId="26408" xr:uid="{00000000-0005-0000-0000-00000D240000}"/>
    <cellStyle name="Input 3 3 15" xfId="30249" xr:uid="{00000000-0005-0000-0000-00000E240000}"/>
    <cellStyle name="Input 3 3 2" xfId="2027" xr:uid="{00000000-0005-0000-0000-00000F240000}"/>
    <cellStyle name="Input 3 3 2 2" xfId="10498" xr:uid="{00000000-0005-0000-0000-000010240000}"/>
    <cellStyle name="Input 3 3 2 3" xfId="21572" xr:uid="{00000000-0005-0000-0000-000011240000}"/>
    <cellStyle name="Input 3 3 2 4" xfId="24452" xr:uid="{00000000-0005-0000-0000-000012240000}"/>
    <cellStyle name="Input 3 3 2 5" xfId="17954" xr:uid="{00000000-0005-0000-0000-000013240000}"/>
    <cellStyle name="Input 3 3 2 6" xfId="33470" xr:uid="{00000000-0005-0000-0000-000014240000}"/>
    <cellStyle name="Input 3 3 3" xfId="1706" xr:uid="{00000000-0005-0000-0000-000015240000}"/>
    <cellStyle name="Input 3 3 3 2" xfId="13410" xr:uid="{00000000-0005-0000-0000-000016240000}"/>
    <cellStyle name="Input 3 3 3 3" xfId="21259" xr:uid="{00000000-0005-0000-0000-000017240000}"/>
    <cellStyle name="Input 3 3 3 4" xfId="26707" xr:uid="{00000000-0005-0000-0000-000018240000}"/>
    <cellStyle name="Input 3 3 3 5" xfId="18253" xr:uid="{00000000-0005-0000-0000-000019240000}"/>
    <cellStyle name="Input 3 3 3 6" xfId="36414" xr:uid="{00000000-0005-0000-0000-00001A240000}"/>
    <cellStyle name="Input 3 3 4" xfId="1862" xr:uid="{00000000-0005-0000-0000-00001B240000}"/>
    <cellStyle name="Input 3 3 4 2" xfId="10278" xr:uid="{00000000-0005-0000-0000-00001C240000}"/>
    <cellStyle name="Input 3 3 4 3" xfId="21410" xr:uid="{00000000-0005-0000-0000-00001D240000}"/>
    <cellStyle name="Input 3 3 4 4" xfId="24537" xr:uid="{00000000-0005-0000-0000-00001E240000}"/>
    <cellStyle name="Input 3 3 4 5" xfId="29469" xr:uid="{00000000-0005-0000-0000-00001F240000}"/>
    <cellStyle name="Input 3 3 4 6" xfId="32191" xr:uid="{00000000-0005-0000-0000-000020240000}"/>
    <cellStyle name="Input 3 3 5" xfId="1582" xr:uid="{00000000-0005-0000-0000-000021240000}"/>
    <cellStyle name="Input 3 3 5 2" xfId="10164" xr:uid="{00000000-0005-0000-0000-000022240000}"/>
    <cellStyle name="Input 3 3 5 3" xfId="21137" xr:uid="{00000000-0005-0000-0000-000023240000}"/>
    <cellStyle name="Input 3 3 5 4" xfId="26971" xr:uid="{00000000-0005-0000-0000-000024240000}"/>
    <cellStyle name="Input 3 3 5 5" xfId="29099" xr:uid="{00000000-0005-0000-0000-000025240000}"/>
    <cellStyle name="Input 3 3 5 6" xfId="12469" xr:uid="{00000000-0005-0000-0000-000026240000}"/>
    <cellStyle name="Input 3 3 6" xfId="2253" xr:uid="{00000000-0005-0000-0000-000027240000}"/>
    <cellStyle name="Input 3 3 6 2" xfId="8549" xr:uid="{00000000-0005-0000-0000-000028240000}"/>
    <cellStyle name="Input 3 3 6 3" xfId="21796" xr:uid="{00000000-0005-0000-0000-000029240000}"/>
    <cellStyle name="Input 3 3 6 4" xfId="26934" xr:uid="{00000000-0005-0000-0000-00002A240000}"/>
    <cellStyle name="Input 3 3 6 5" xfId="23795" xr:uid="{00000000-0005-0000-0000-00002B240000}"/>
    <cellStyle name="Input 3 3 6 6" xfId="26714" xr:uid="{00000000-0005-0000-0000-00002C240000}"/>
    <cellStyle name="Input 3 3 7" xfId="2950" xr:uid="{00000000-0005-0000-0000-00002D240000}"/>
    <cellStyle name="Input 3 3 7 2" xfId="12202" xr:uid="{00000000-0005-0000-0000-00002E240000}"/>
    <cellStyle name="Input 3 3 7 3" xfId="22486" xr:uid="{00000000-0005-0000-0000-00002F240000}"/>
    <cellStyle name="Input 3 3 7 4" xfId="27698" xr:uid="{00000000-0005-0000-0000-000030240000}"/>
    <cellStyle name="Input 3 3 7 5" xfId="32694" xr:uid="{00000000-0005-0000-0000-000031240000}"/>
    <cellStyle name="Input 3 3 7 6" xfId="37363" xr:uid="{00000000-0005-0000-0000-000032240000}"/>
    <cellStyle name="Input 3 3 8" xfId="3291" xr:uid="{00000000-0005-0000-0000-000033240000}"/>
    <cellStyle name="Input 3 3 8 2" xfId="16099" xr:uid="{00000000-0005-0000-0000-000034240000}"/>
    <cellStyle name="Input 3 3 8 3" xfId="22821" xr:uid="{00000000-0005-0000-0000-000035240000}"/>
    <cellStyle name="Input 3 3 8 4" xfId="28026" xr:uid="{00000000-0005-0000-0000-000036240000}"/>
    <cellStyle name="Input 3 3 8 5" xfId="33001" xr:uid="{00000000-0005-0000-0000-000037240000}"/>
    <cellStyle name="Input 3 3 8 6" xfId="37617" xr:uid="{00000000-0005-0000-0000-000038240000}"/>
    <cellStyle name="Input 3 3 9" xfId="3439" xr:uid="{00000000-0005-0000-0000-000039240000}"/>
    <cellStyle name="Input 3 3 9 2" xfId="16247" xr:uid="{00000000-0005-0000-0000-00003A240000}"/>
    <cellStyle name="Input 3 3 9 3" xfId="22965" xr:uid="{00000000-0005-0000-0000-00003B240000}"/>
    <cellStyle name="Input 3 3 9 4" xfId="28167" xr:uid="{00000000-0005-0000-0000-00003C240000}"/>
    <cellStyle name="Input 3 3 9 5" xfId="33136" xr:uid="{00000000-0005-0000-0000-00003D240000}"/>
    <cellStyle name="Input 3 3 9 6" xfId="37720" xr:uid="{00000000-0005-0000-0000-00003E240000}"/>
    <cellStyle name="Input 3 30" xfId="41656" xr:uid="{00000000-0005-0000-0000-00003F240000}"/>
    <cellStyle name="Input 3 31" xfId="41267" xr:uid="{00000000-0005-0000-0000-000040240000}"/>
    <cellStyle name="Input 3 32" xfId="41809" xr:uid="{00000000-0005-0000-0000-000041240000}"/>
    <cellStyle name="Input 3 33" xfId="42234" xr:uid="{00000000-0005-0000-0000-000042240000}"/>
    <cellStyle name="Input 3 4" xfId="882" xr:uid="{00000000-0005-0000-0000-000043240000}"/>
    <cellStyle name="Input 3 4 10" xfId="4771" xr:uid="{00000000-0005-0000-0000-000044240000}"/>
    <cellStyle name="Input 3 4 10 2" xfId="17579" xr:uid="{00000000-0005-0000-0000-000045240000}"/>
    <cellStyle name="Input 3 4 10 3" xfId="24283" xr:uid="{00000000-0005-0000-0000-000046240000}"/>
    <cellStyle name="Input 3 4 10 4" xfId="29446" xr:uid="{00000000-0005-0000-0000-000047240000}"/>
    <cellStyle name="Input 3 4 10 5" xfId="34347" xr:uid="{00000000-0005-0000-0000-000048240000}"/>
    <cellStyle name="Input 3 4 10 6" xfId="38734" xr:uid="{00000000-0005-0000-0000-000049240000}"/>
    <cellStyle name="Input 3 4 11" xfId="11218" xr:uid="{00000000-0005-0000-0000-00004A240000}"/>
    <cellStyle name="Input 3 4 12" xfId="18981" xr:uid="{00000000-0005-0000-0000-00004B240000}"/>
    <cellStyle name="Input 3 4 13" xfId="26181" xr:uid="{00000000-0005-0000-0000-00004C240000}"/>
    <cellStyle name="Input 3 4 14" xfId="31136" xr:uid="{00000000-0005-0000-0000-00004D240000}"/>
    <cellStyle name="Input 3 4 15" xfId="31466" xr:uid="{00000000-0005-0000-0000-00004E240000}"/>
    <cellStyle name="Input 3 4 2" xfId="2103" xr:uid="{00000000-0005-0000-0000-00004F240000}"/>
    <cellStyle name="Input 3 4 2 2" xfId="9241" xr:uid="{00000000-0005-0000-0000-000050240000}"/>
    <cellStyle name="Input 3 4 2 3" xfId="21647" xr:uid="{00000000-0005-0000-0000-000051240000}"/>
    <cellStyle name="Input 3 4 2 4" xfId="23926" xr:uid="{00000000-0005-0000-0000-000052240000}"/>
    <cellStyle name="Input 3 4 2 5" xfId="24451" xr:uid="{00000000-0005-0000-0000-000053240000}"/>
    <cellStyle name="Input 3 4 2 6" xfId="34421" xr:uid="{00000000-0005-0000-0000-000054240000}"/>
    <cellStyle name="Input 3 4 3" xfId="1633" xr:uid="{00000000-0005-0000-0000-000055240000}"/>
    <cellStyle name="Input 3 4 3 2" xfId="15271" xr:uid="{00000000-0005-0000-0000-000056240000}"/>
    <cellStyle name="Input 3 4 3 3" xfId="21186" xr:uid="{00000000-0005-0000-0000-000057240000}"/>
    <cellStyle name="Input 3 4 3 4" xfId="21535" xr:uid="{00000000-0005-0000-0000-000058240000}"/>
    <cellStyle name="Input 3 4 3 5" xfId="31699" xr:uid="{00000000-0005-0000-0000-000059240000}"/>
    <cellStyle name="Input 3 4 3 6" xfId="29354" xr:uid="{00000000-0005-0000-0000-00005A240000}"/>
    <cellStyle name="Input 3 4 4" xfId="2575" xr:uid="{00000000-0005-0000-0000-00005B240000}"/>
    <cellStyle name="Input 3 4 4 2" xfId="9733" xr:uid="{00000000-0005-0000-0000-00005C240000}"/>
    <cellStyle name="Input 3 4 4 3" xfId="22114" xr:uid="{00000000-0005-0000-0000-00005D240000}"/>
    <cellStyle name="Input 3 4 4 4" xfId="9267" xr:uid="{00000000-0005-0000-0000-00005E240000}"/>
    <cellStyle name="Input 3 4 4 5" xfId="26394" xr:uid="{00000000-0005-0000-0000-00005F240000}"/>
    <cellStyle name="Input 3 4 4 6" xfId="24141" xr:uid="{00000000-0005-0000-0000-000060240000}"/>
    <cellStyle name="Input 3 4 5" xfId="2891" xr:uid="{00000000-0005-0000-0000-000061240000}"/>
    <cellStyle name="Input 3 4 5 2" xfId="15195" xr:uid="{00000000-0005-0000-0000-000062240000}"/>
    <cellStyle name="Input 3 4 5 3" xfId="22428" xr:uid="{00000000-0005-0000-0000-000063240000}"/>
    <cellStyle name="Input 3 4 5 4" xfId="27643" xr:uid="{00000000-0005-0000-0000-000064240000}"/>
    <cellStyle name="Input 3 4 5 5" xfId="32641" xr:uid="{00000000-0005-0000-0000-000065240000}"/>
    <cellStyle name="Input 3 4 5 6" xfId="37317" xr:uid="{00000000-0005-0000-0000-000066240000}"/>
    <cellStyle name="Input 3 4 6" xfId="3237" xr:uid="{00000000-0005-0000-0000-000067240000}"/>
    <cellStyle name="Input 3 4 6 2" xfId="16045" xr:uid="{00000000-0005-0000-0000-000068240000}"/>
    <cellStyle name="Input 3 4 6 3" xfId="22767" xr:uid="{00000000-0005-0000-0000-000069240000}"/>
    <cellStyle name="Input 3 4 6 4" xfId="27976" xr:uid="{00000000-0005-0000-0000-00006A240000}"/>
    <cellStyle name="Input 3 4 6 5" xfId="32952" xr:uid="{00000000-0005-0000-0000-00006B240000}"/>
    <cellStyle name="Input 3 4 6 6" xfId="37575" xr:uid="{00000000-0005-0000-0000-00006C240000}"/>
    <cellStyle name="Input 3 4 7" xfId="3564" xr:uid="{00000000-0005-0000-0000-00006D240000}"/>
    <cellStyle name="Input 3 4 7 2" xfId="16372" xr:uid="{00000000-0005-0000-0000-00006E240000}"/>
    <cellStyle name="Input 3 4 7 3" xfId="23089" xr:uid="{00000000-0005-0000-0000-00006F240000}"/>
    <cellStyle name="Input 3 4 7 4" xfId="28287" xr:uid="{00000000-0005-0000-0000-000070240000}"/>
    <cellStyle name="Input 3 4 7 5" xfId="33253" xr:uid="{00000000-0005-0000-0000-000071240000}"/>
    <cellStyle name="Input 3 4 7 6" xfId="37823" xr:uid="{00000000-0005-0000-0000-000072240000}"/>
    <cellStyle name="Input 3 4 8" xfId="3866" xr:uid="{00000000-0005-0000-0000-000073240000}"/>
    <cellStyle name="Input 3 4 8 2" xfId="16674" xr:uid="{00000000-0005-0000-0000-000074240000}"/>
    <cellStyle name="Input 3 4 8 3" xfId="23388" xr:uid="{00000000-0005-0000-0000-000075240000}"/>
    <cellStyle name="Input 3 4 8 4" xfId="28580" xr:uid="{00000000-0005-0000-0000-000076240000}"/>
    <cellStyle name="Input 3 4 8 5" xfId="33531" xr:uid="{00000000-0005-0000-0000-000077240000}"/>
    <cellStyle name="Input 3 4 8 6" xfId="38059" xr:uid="{00000000-0005-0000-0000-000078240000}"/>
    <cellStyle name="Input 3 4 9" xfId="3936" xr:uid="{00000000-0005-0000-0000-000079240000}"/>
    <cellStyle name="Input 3 4 9 2" xfId="16744" xr:uid="{00000000-0005-0000-0000-00007A240000}"/>
    <cellStyle name="Input 3 4 9 3" xfId="23457" xr:uid="{00000000-0005-0000-0000-00007B240000}"/>
    <cellStyle name="Input 3 4 9 4" xfId="28645" xr:uid="{00000000-0005-0000-0000-00007C240000}"/>
    <cellStyle name="Input 3 4 9 5" xfId="33593" xr:uid="{00000000-0005-0000-0000-00007D240000}"/>
    <cellStyle name="Input 3 4 9 6" xfId="38109" xr:uid="{00000000-0005-0000-0000-00007E240000}"/>
    <cellStyle name="Input 3 5" xfId="947" xr:uid="{00000000-0005-0000-0000-00007F240000}"/>
    <cellStyle name="Input 3 5 10" xfId="4805" xr:uid="{00000000-0005-0000-0000-000080240000}"/>
    <cellStyle name="Input 3 5 10 2" xfId="17613" xr:uid="{00000000-0005-0000-0000-000081240000}"/>
    <cellStyle name="Input 3 5 10 3" xfId="24317" xr:uid="{00000000-0005-0000-0000-000082240000}"/>
    <cellStyle name="Input 3 5 10 4" xfId="29479" xr:uid="{00000000-0005-0000-0000-000083240000}"/>
    <cellStyle name="Input 3 5 10 5" xfId="34380" xr:uid="{00000000-0005-0000-0000-000084240000}"/>
    <cellStyle name="Input 3 5 10 6" xfId="38764" xr:uid="{00000000-0005-0000-0000-000085240000}"/>
    <cellStyle name="Input 3 5 11" xfId="9707" xr:uid="{00000000-0005-0000-0000-000086240000}"/>
    <cellStyle name="Input 3 5 12" xfId="19629" xr:uid="{00000000-0005-0000-0000-000087240000}"/>
    <cellStyle name="Input 3 5 13" xfId="25091" xr:uid="{00000000-0005-0000-0000-000088240000}"/>
    <cellStyle name="Input 3 5 14" xfId="31442" xr:uid="{00000000-0005-0000-0000-000089240000}"/>
    <cellStyle name="Input 3 5 15" xfId="36868" xr:uid="{00000000-0005-0000-0000-00008A240000}"/>
    <cellStyle name="Input 3 5 2" xfId="2164" xr:uid="{00000000-0005-0000-0000-00008B240000}"/>
    <cellStyle name="Input 3 5 2 2" xfId="10249" xr:uid="{00000000-0005-0000-0000-00008C240000}"/>
    <cellStyle name="Input 3 5 2 3" xfId="21708" xr:uid="{00000000-0005-0000-0000-00008D240000}"/>
    <cellStyle name="Input 3 5 2 4" xfId="26603" xr:uid="{00000000-0005-0000-0000-00008E240000}"/>
    <cellStyle name="Input 3 5 2 5" xfId="27807" xr:uid="{00000000-0005-0000-0000-00008F240000}"/>
    <cellStyle name="Input 3 5 2 6" xfId="25024" xr:uid="{00000000-0005-0000-0000-000090240000}"/>
    <cellStyle name="Input 3 5 3" xfId="1578" xr:uid="{00000000-0005-0000-0000-000091240000}"/>
    <cellStyle name="Input 3 5 3 2" xfId="15340" xr:uid="{00000000-0005-0000-0000-000092240000}"/>
    <cellStyle name="Input 3 5 3 3" xfId="21133" xr:uid="{00000000-0005-0000-0000-000093240000}"/>
    <cellStyle name="Input 3 5 3 4" xfId="20990" xr:uid="{00000000-0005-0000-0000-000094240000}"/>
    <cellStyle name="Input 3 5 3 5" xfId="23279" xr:uid="{00000000-0005-0000-0000-000095240000}"/>
    <cellStyle name="Input 3 5 3 6" xfId="28371" xr:uid="{00000000-0005-0000-0000-000096240000}"/>
    <cellStyle name="Input 3 5 4" xfId="2529" xr:uid="{00000000-0005-0000-0000-000097240000}"/>
    <cellStyle name="Input 3 5 4 2" xfId="15253" xr:uid="{00000000-0005-0000-0000-000098240000}"/>
    <cellStyle name="Input 3 5 4 3" xfId="22068" xr:uid="{00000000-0005-0000-0000-000099240000}"/>
    <cellStyle name="Input 3 5 4 4" xfId="19980" xr:uid="{00000000-0005-0000-0000-00009A240000}"/>
    <cellStyle name="Input 3 5 4 5" xfId="27217" xr:uid="{00000000-0005-0000-0000-00009B240000}"/>
    <cellStyle name="Input 3 5 4 6" xfId="30644" xr:uid="{00000000-0005-0000-0000-00009C240000}"/>
    <cellStyle name="Input 3 5 5" xfId="1969" xr:uid="{00000000-0005-0000-0000-00009D240000}"/>
    <cellStyle name="Input 3 5 5 2" xfId="10296" xr:uid="{00000000-0005-0000-0000-00009E240000}"/>
    <cellStyle name="Input 3 5 5 3" xfId="21514" xr:uid="{00000000-0005-0000-0000-00009F240000}"/>
    <cellStyle name="Input 3 5 5 4" xfId="8265" xr:uid="{00000000-0005-0000-0000-0000A0240000}"/>
    <cellStyle name="Input 3 5 5 5" xfId="19922" xr:uid="{00000000-0005-0000-0000-0000A1240000}"/>
    <cellStyle name="Input 3 5 5 6" xfId="36620" xr:uid="{00000000-0005-0000-0000-0000A2240000}"/>
    <cellStyle name="Input 3 5 6" xfId="2159" xr:uid="{00000000-0005-0000-0000-0000A3240000}"/>
    <cellStyle name="Input 3 5 6 2" xfId="10187" xr:uid="{00000000-0005-0000-0000-0000A4240000}"/>
    <cellStyle name="Input 3 5 6 3" xfId="21703" xr:uid="{00000000-0005-0000-0000-0000A5240000}"/>
    <cellStyle name="Input 3 5 6 4" xfId="21761" xr:uid="{00000000-0005-0000-0000-0000A6240000}"/>
    <cellStyle name="Input 3 5 6 5" xfId="31721" xr:uid="{00000000-0005-0000-0000-0000A7240000}"/>
    <cellStyle name="Input 3 5 6 6" xfId="24148" xr:uid="{00000000-0005-0000-0000-0000A8240000}"/>
    <cellStyle name="Input 3 5 7" xfId="2858" xr:uid="{00000000-0005-0000-0000-0000A9240000}"/>
    <cellStyle name="Input 3 5 7 2" xfId="11893" xr:uid="{00000000-0005-0000-0000-0000AA240000}"/>
    <cellStyle name="Input 3 5 7 3" xfId="22395" xr:uid="{00000000-0005-0000-0000-0000AB240000}"/>
    <cellStyle name="Input 3 5 7 4" xfId="27610" xr:uid="{00000000-0005-0000-0000-0000AC240000}"/>
    <cellStyle name="Input 3 5 7 5" xfId="32608" xr:uid="{00000000-0005-0000-0000-0000AD240000}"/>
    <cellStyle name="Input 3 5 7 6" xfId="37286" xr:uid="{00000000-0005-0000-0000-0000AE240000}"/>
    <cellStyle name="Input 3 5 8" xfId="3205" xr:uid="{00000000-0005-0000-0000-0000AF240000}"/>
    <cellStyle name="Input 3 5 8 2" xfId="16013" xr:uid="{00000000-0005-0000-0000-0000B0240000}"/>
    <cellStyle name="Input 3 5 8 3" xfId="22735" xr:uid="{00000000-0005-0000-0000-0000B1240000}"/>
    <cellStyle name="Input 3 5 8 4" xfId="27945" xr:uid="{00000000-0005-0000-0000-0000B2240000}"/>
    <cellStyle name="Input 3 5 8 5" xfId="32920" xr:uid="{00000000-0005-0000-0000-0000B3240000}"/>
    <cellStyle name="Input 3 5 8 6" xfId="37545" xr:uid="{00000000-0005-0000-0000-0000B4240000}"/>
    <cellStyle name="Input 3 5 9" xfId="3714" xr:uid="{00000000-0005-0000-0000-0000B5240000}"/>
    <cellStyle name="Input 3 5 9 2" xfId="16522" xr:uid="{00000000-0005-0000-0000-0000B6240000}"/>
    <cellStyle name="Input 3 5 9 3" xfId="23237" xr:uid="{00000000-0005-0000-0000-0000B7240000}"/>
    <cellStyle name="Input 3 5 9 4" xfId="28432" xr:uid="{00000000-0005-0000-0000-0000B8240000}"/>
    <cellStyle name="Input 3 5 9 5" xfId="33391" xr:uid="{00000000-0005-0000-0000-0000B9240000}"/>
    <cellStyle name="Input 3 5 9 6" xfId="37937" xr:uid="{00000000-0005-0000-0000-0000BA240000}"/>
    <cellStyle name="Input 3 6" xfId="1085" xr:uid="{00000000-0005-0000-0000-0000BB240000}"/>
    <cellStyle name="Input 3 6 2" xfId="11720" xr:uid="{00000000-0005-0000-0000-0000BC240000}"/>
    <cellStyle name="Input 3 6 3" xfId="14182" xr:uid="{00000000-0005-0000-0000-0000BD240000}"/>
    <cellStyle name="Input 3 6 4" xfId="21219" xr:uid="{00000000-0005-0000-0000-0000BE240000}"/>
    <cellStyle name="Input 3 6 5" xfId="22741" xr:uid="{00000000-0005-0000-0000-0000BF240000}"/>
    <cellStyle name="Input 3 6 6" xfId="33283" xr:uid="{00000000-0005-0000-0000-0000C0240000}"/>
    <cellStyle name="Input 3 7" xfId="1090" xr:uid="{00000000-0005-0000-0000-0000C1240000}"/>
    <cellStyle name="Input 3 7 2" xfId="9867" xr:uid="{00000000-0005-0000-0000-0000C2240000}"/>
    <cellStyle name="Input 3 7 3" xfId="8915" xr:uid="{00000000-0005-0000-0000-0000C3240000}"/>
    <cellStyle name="Input 3 7 4" xfId="23598" xr:uid="{00000000-0005-0000-0000-0000C4240000}"/>
    <cellStyle name="Input 3 7 5" xfId="28165" xr:uid="{00000000-0005-0000-0000-0000C5240000}"/>
    <cellStyle name="Input 3 7 6" xfId="27792" xr:uid="{00000000-0005-0000-0000-0000C6240000}"/>
    <cellStyle name="Input 3 8" xfId="957" xr:uid="{00000000-0005-0000-0000-0000C7240000}"/>
    <cellStyle name="Input 3 8 2" xfId="10276" xr:uid="{00000000-0005-0000-0000-0000C8240000}"/>
    <cellStyle name="Input 3 8 3" xfId="20629" xr:uid="{00000000-0005-0000-0000-0000C9240000}"/>
    <cellStyle name="Input 3 8 4" xfId="15833" xr:uid="{00000000-0005-0000-0000-0000CA240000}"/>
    <cellStyle name="Input 3 8 5" xfId="30218" xr:uid="{00000000-0005-0000-0000-0000CB240000}"/>
    <cellStyle name="Input 3 8 6" xfId="36932" xr:uid="{00000000-0005-0000-0000-0000CC240000}"/>
    <cellStyle name="Input 3 9" xfId="1836" xr:uid="{00000000-0005-0000-0000-0000CD240000}"/>
    <cellStyle name="Input 3 9 2" xfId="9951" xr:uid="{00000000-0005-0000-0000-0000CE240000}"/>
    <cellStyle name="Input 3 9 3" xfId="21385" xr:uid="{00000000-0005-0000-0000-0000CF240000}"/>
    <cellStyle name="Input 3 9 4" xfId="23665" xr:uid="{00000000-0005-0000-0000-0000D0240000}"/>
    <cellStyle name="Input 3 9 5" xfId="29436" xr:uid="{00000000-0005-0000-0000-0000D1240000}"/>
    <cellStyle name="Input 3 9 6" xfId="29095" xr:uid="{00000000-0005-0000-0000-0000D2240000}"/>
    <cellStyle name="Input 30" xfId="7525" xr:uid="{00000000-0005-0000-0000-0000D3240000}"/>
    <cellStyle name="Input 30 2" xfId="20289" xr:uid="{00000000-0005-0000-0000-0000D4240000}"/>
    <cellStyle name="Input 30 3" xfId="26922" xr:uid="{00000000-0005-0000-0000-0000D5240000}"/>
    <cellStyle name="Input 30 4" xfId="31960" xr:uid="{00000000-0005-0000-0000-0000D6240000}"/>
    <cellStyle name="Input 30 5" xfId="36673" xr:uid="{00000000-0005-0000-0000-0000D7240000}"/>
    <cellStyle name="Input 30 6" xfId="40746" xr:uid="{00000000-0005-0000-0000-0000D8240000}"/>
    <cellStyle name="Input 31" xfId="10566" xr:uid="{00000000-0005-0000-0000-0000D9240000}"/>
    <cellStyle name="Input 32" xfId="9955" xr:uid="{00000000-0005-0000-0000-0000DA240000}"/>
    <cellStyle name="Input 33" xfId="9193" xr:uid="{00000000-0005-0000-0000-0000DB240000}"/>
    <cellStyle name="Input 34" xfId="26355" xr:uid="{00000000-0005-0000-0000-0000DC240000}"/>
    <cellStyle name="Input 35" xfId="18809" xr:uid="{00000000-0005-0000-0000-0000DD240000}"/>
    <cellStyle name="Input 36" xfId="35967" xr:uid="{00000000-0005-0000-0000-0000DE240000}"/>
    <cellStyle name="Input 37" xfId="41614" xr:uid="{00000000-0005-0000-0000-0000DF240000}"/>
    <cellStyle name="Input 38" xfId="41386" xr:uid="{00000000-0005-0000-0000-0000E0240000}"/>
    <cellStyle name="Input 39" xfId="41594" xr:uid="{00000000-0005-0000-0000-0000E1240000}"/>
    <cellStyle name="Input 4" xfId="599" xr:uid="{00000000-0005-0000-0000-0000E2240000}"/>
    <cellStyle name="Input 4 10" xfId="1770" xr:uid="{00000000-0005-0000-0000-0000E3240000}"/>
    <cellStyle name="Input 4 10 2" xfId="8708" xr:uid="{00000000-0005-0000-0000-0000E4240000}"/>
    <cellStyle name="Input 4 10 3" xfId="21320" xr:uid="{00000000-0005-0000-0000-0000E5240000}"/>
    <cellStyle name="Input 4 10 4" xfId="26674" xr:uid="{00000000-0005-0000-0000-0000E6240000}"/>
    <cellStyle name="Input 4 10 5" xfId="27657" xr:uid="{00000000-0005-0000-0000-0000E7240000}"/>
    <cellStyle name="Input 4 10 6" xfId="36496" xr:uid="{00000000-0005-0000-0000-0000E8240000}"/>
    <cellStyle name="Input 4 11" xfId="1847" xr:uid="{00000000-0005-0000-0000-0000E9240000}"/>
    <cellStyle name="Input 4 11 2" xfId="10739" xr:uid="{00000000-0005-0000-0000-0000EA240000}"/>
    <cellStyle name="Input 4 11 3" xfId="21396" xr:uid="{00000000-0005-0000-0000-0000EB240000}"/>
    <cellStyle name="Input 4 11 4" xfId="22815" xr:uid="{00000000-0005-0000-0000-0000EC240000}"/>
    <cellStyle name="Input 4 11 5" xfId="28584" xr:uid="{00000000-0005-0000-0000-0000ED240000}"/>
    <cellStyle name="Input 4 11 6" xfId="34578" xr:uid="{00000000-0005-0000-0000-0000EE240000}"/>
    <cellStyle name="Input 4 12" xfId="2042" xr:uid="{00000000-0005-0000-0000-0000EF240000}"/>
    <cellStyle name="Input 4 12 2" xfId="10763" xr:uid="{00000000-0005-0000-0000-0000F0240000}"/>
    <cellStyle name="Input 4 12 3" xfId="21587" xr:uid="{00000000-0005-0000-0000-0000F1240000}"/>
    <cellStyle name="Input 4 12 4" xfId="23323" xr:uid="{00000000-0005-0000-0000-0000F2240000}"/>
    <cellStyle name="Input 4 12 5" xfId="28381" xr:uid="{00000000-0005-0000-0000-0000F3240000}"/>
    <cellStyle name="Input 4 12 6" xfId="11888" xr:uid="{00000000-0005-0000-0000-0000F4240000}"/>
    <cellStyle name="Input 4 13" xfId="2785" xr:uid="{00000000-0005-0000-0000-0000F5240000}"/>
    <cellStyle name="Input 4 13 2" xfId="10868" xr:uid="{00000000-0005-0000-0000-0000F6240000}"/>
    <cellStyle name="Input 4 13 3" xfId="22322" xr:uid="{00000000-0005-0000-0000-0000F7240000}"/>
    <cellStyle name="Input 4 13 4" xfId="27541" xr:uid="{00000000-0005-0000-0000-0000F8240000}"/>
    <cellStyle name="Input 4 13 5" xfId="32541" xr:uid="{00000000-0005-0000-0000-0000F9240000}"/>
    <cellStyle name="Input 4 13 6" xfId="37231" xr:uid="{00000000-0005-0000-0000-0000FA240000}"/>
    <cellStyle name="Input 4 14" xfId="3136" xr:uid="{00000000-0005-0000-0000-0000FB240000}"/>
    <cellStyle name="Input 4 14 2" xfId="8600" xr:uid="{00000000-0005-0000-0000-0000FC240000}"/>
    <cellStyle name="Input 4 14 3" xfId="22667" xr:uid="{00000000-0005-0000-0000-0000FD240000}"/>
    <cellStyle name="Input 4 14 4" xfId="27878" xr:uid="{00000000-0005-0000-0000-0000FE240000}"/>
    <cellStyle name="Input 4 14 5" xfId="32859" xr:uid="{00000000-0005-0000-0000-0000FF240000}"/>
    <cellStyle name="Input 4 14 6" xfId="37493" xr:uid="{00000000-0005-0000-0000-000000250000}"/>
    <cellStyle name="Input 4 15" xfId="3471" xr:uid="{00000000-0005-0000-0000-000001250000}"/>
    <cellStyle name="Input 4 15 2" xfId="16279" xr:uid="{00000000-0005-0000-0000-000002250000}"/>
    <cellStyle name="Input 4 15 3" xfId="22997" xr:uid="{00000000-0005-0000-0000-000003250000}"/>
    <cellStyle name="Input 4 15 4" xfId="28198" xr:uid="{00000000-0005-0000-0000-000004250000}"/>
    <cellStyle name="Input 4 15 5" xfId="33165" xr:uid="{00000000-0005-0000-0000-000005250000}"/>
    <cellStyle name="Input 4 15 6" xfId="37747" xr:uid="{00000000-0005-0000-0000-000006250000}"/>
    <cellStyle name="Input 4 16" xfId="4351" xr:uid="{00000000-0005-0000-0000-000007250000}"/>
    <cellStyle name="Input 4 16 2" xfId="17159" xr:uid="{00000000-0005-0000-0000-000008250000}"/>
    <cellStyle name="Input 4 16 3" xfId="23868" xr:uid="{00000000-0005-0000-0000-000009250000}"/>
    <cellStyle name="Input 4 16 4" xfId="29048" xr:uid="{00000000-0005-0000-0000-00000A250000}"/>
    <cellStyle name="Input 4 16 5" xfId="33983" xr:uid="{00000000-0005-0000-0000-00000B250000}"/>
    <cellStyle name="Input 4 16 6" xfId="38440" xr:uid="{00000000-0005-0000-0000-00000C250000}"/>
    <cellStyle name="Input 4 17" xfId="4691" xr:uid="{00000000-0005-0000-0000-00000D250000}"/>
    <cellStyle name="Input 4 17 2" xfId="17499" xr:uid="{00000000-0005-0000-0000-00000E250000}"/>
    <cellStyle name="Input 4 17 3" xfId="24203" xr:uid="{00000000-0005-0000-0000-00000F250000}"/>
    <cellStyle name="Input 4 17 4" xfId="29366" xr:uid="{00000000-0005-0000-0000-000010250000}"/>
    <cellStyle name="Input 4 17 5" xfId="34269" xr:uid="{00000000-0005-0000-0000-000011250000}"/>
    <cellStyle name="Input 4 17 6" xfId="38663" xr:uid="{00000000-0005-0000-0000-000012250000}"/>
    <cellStyle name="Input 4 18" xfId="7221" xr:uid="{00000000-0005-0000-0000-000013250000}"/>
    <cellStyle name="Input 4 18 2" xfId="19986" xr:uid="{00000000-0005-0000-0000-000014250000}"/>
    <cellStyle name="Input 4 18 3" xfId="26623" xr:uid="{00000000-0005-0000-0000-000015250000}"/>
    <cellStyle name="Input 4 18 4" xfId="31672" xr:uid="{00000000-0005-0000-0000-000016250000}"/>
    <cellStyle name="Input 4 18 5" xfId="36416" xr:uid="{00000000-0005-0000-0000-000017250000}"/>
    <cellStyle name="Input 4 18 6" xfId="40595" xr:uid="{00000000-0005-0000-0000-000018250000}"/>
    <cellStyle name="Input 4 19" xfId="7348" xr:uid="{00000000-0005-0000-0000-000019250000}"/>
    <cellStyle name="Input 4 19 2" xfId="20112" xr:uid="{00000000-0005-0000-0000-00001A250000}"/>
    <cellStyle name="Input 4 19 3" xfId="26749" xr:uid="{00000000-0005-0000-0000-00001B250000}"/>
    <cellStyle name="Input 4 19 4" xfId="31791" xr:uid="{00000000-0005-0000-0000-00001C250000}"/>
    <cellStyle name="Input 4 19 5" xfId="36522" xr:uid="{00000000-0005-0000-0000-00001D250000}"/>
    <cellStyle name="Input 4 19 6" xfId="40641" xr:uid="{00000000-0005-0000-0000-00001E250000}"/>
    <cellStyle name="Input 4 2" xfId="872" xr:uid="{00000000-0005-0000-0000-00001F250000}"/>
    <cellStyle name="Input 4 2 10" xfId="4764" xr:uid="{00000000-0005-0000-0000-000020250000}"/>
    <cellStyle name="Input 4 2 10 2" xfId="17572" xr:uid="{00000000-0005-0000-0000-000021250000}"/>
    <cellStyle name="Input 4 2 10 3" xfId="24276" xr:uid="{00000000-0005-0000-0000-000022250000}"/>
    <cellStyle name="Input 4 2 10 4" xfId="29439" xr:uid="{00000000-0005-0000-0000-000023250000}"/>
    <cellStyle name="Input 4 2 10 5" xfId="34340" xr:uid="{00000000-0005-0000-0000-000024250000}"/>
    <cellStyle name="Input 4 2 10 6" xfId="38727" xr:uid="{00000000-0005-0000-0000-000025250000}"/>
    <cellStyle name="Input 4 2 11" xfId="7407" xr:uid="{00000000-0005-0000-0000-000026250000}"/>
    <cellStyle name="Input 4 2 11 2" xfId="20171" xr:uid="{00000000-0005-0000-0000-000027250000}"/>
    <cellStyle name="Input 4 2 11 3" xfId="26807" xr:uid="{00000000-0005-0000-0000-000028250000}"/>
    <cellStyle name="Input 4 2 11 4" xfId="31847" xr:uid="{00000000-0005-0000-0000-000029250000}"/>
    <cellStyle name="Input 4 2 11 5" xfId="36574" xr:uid="{00000000-0005-0000-0000-00002A250000}"/>
    <cellStyle name="Input 4 2 11 6" xfId="40685" xr:uid="{00000000-0005-0000-0000-00002B250000}"/>
    <cellStyle name="Input 4 2 12" xfId="7550" xr:uid="{00000000-0005-0000-0000-00002C250000}"/>
    <cellStyle name="Input 4 2 12 2" xfId="20314" xr:uid="{00000000-0005-0000-0000-00002D250000}"/>
    <cellStyle name="Input 4 2 12 3" xfId="26947" xr:uid="{00000000-0005-0000-0000-00002E250000}"/>
    <cellStyle name="Input 4 2 12 4" xfId="31984" xr:uid="{00000000-0005-0000-0000-00002F250000}"/>
    <cellStyle name="Input 4 2 12 5" xfId="36696" xr:uid="{00000000-0005-0000-0000-000030250000}"/>
    <cellStyle name="Input 4 2 12 6" xfId="40765" xr:uid="{00000000-0005-0000-0000-000031250000}"/>
    <cellStyle name="Input 4 2 13" xfId="8712" xr:uid="{00000000-0005-0000-0000-000032250000}"/>
    <cellStyle name="Input 4 2 14" xfId="15418" xr:uid="{00000000-0005-0000-0000-000033250000}"/>
    <cellStyle name="Input 4 2 15" xfId="15751" xr:uid="{00000000-0005-0000-0000-000034250000}"/>
    <cellStyle name="Input 4 2 16" xfId="26059" xr:uid="{00000000-0005-0000-0000-000035250000}"/>
    <cellStyle name="Input 4 2 17" xfId="32440" xr:uid="{00000000-0005-0000-0000-000036250000}"/>
    <cellStyle name="Input 4 2 18" xfId="35059" xr:uid="{00000000-0005-0000-0000-000037250000}"/>
    <cellStyle name="Input 4 2 2" xfId="2093" xr:uid="{00000000-0005-0000-0000-000038250000}"/>
    <cellStyle name="Input 4 2 2 2" xfId="13048" xr:uid="{00000000-0005-0000-0000-000039250000}"/>
    <cellStyle name="Input 4 2 2 3" xfId="21637" xr:uid="{00000000-0005-0000-0000-00003A250000}"/>
    <cellStyle name="Input 4 2 2 4" xfId="21853" xr:uid="{00000000-0005-0000-0000-00003B250000}"/>
    <cellStyle name="Input 4 2 2 5" xfId="24913" xr:uid="{00000000-0005-0000-0000-00003C250000}"/>
    <cellStyle name="Input 4 2 2 6" xfId="26579" xr:uid="{00000000-0005-0000-0000-00003D250000}"/>
    <cellStyle name="Input 4 2 3" xfId="1642" xr:uid="{00000000-0005-0000-0000-00003E250000}"/>
    <cellStyle name="Input 4 2 3 2" xfId="10478" xr:uid="{00000000-0005-0000-0000-00003F250000}"/>
    <cellStyle name="Input 4 2 3 3" xfId="21195" xr:uid="{00000000-0005-0000-0000-000040250000}"/>
    <cellStyle name="Input 4 2 3 4" xfId="24286" xr:uid="{00000000-0005-0000-0000-000041250000}"/>
    <cellStyle name="Input 4 2 3 5" xfId="19404" xr:uid="{00000000-0005-0000-0000-000042250000}"/>
    <cellStyle name="Input 4 2 3 6" xfId="29042" xr:uid="{00000000-0005-0000-0000-000043250000}"/>
    <cellStyle name="Input 4 2 4" xfId="2573" xr:uid="{00000000-0005-0000-0000-000044250000}"/>
    <cellStyle name="Input 4 2 4 2" xfId="9730" xr:uid="{00000000-0005-0000-0000-000045250000}"/>
    <cellStyle name="Input 4 2 4 3" xfId="22112" xr:uid="{00000000-0005-0000-0000-000046250000}"/>
    <cellStyle name="Input 4 2 4 4" xfId="13486" xr:uid="{00000000-0005-0000-0000-000047250000}"/>
    <cellStyle name="Input 4 2 4 5" xfId="24862" xr:uid="{00000000-0005-0000-0000-000048250000}"/>
    <cellStyle name="Input 4 2 4 6" xfId="24767" xr:uid="{00000000-0005-0000-0000-000049250000}"/>
    <cellStyle name="Input 4 2 5" xfId="2888" xr:uid="{00000000-0005-0000-0000-00004A250000}"/>
    <cellStyle name="Input 4 2 5 2" xfId="12519" xr:uid="{00000000-0005-0000-0000-00004B250000}"/>
    <cellStyle name="Input 4 2 5 3" xfId="22425" xr:uid="{00000000-0005-0000-0000-00004C250000}"/>
    <cellStyle name="Input 4 2 5 4" xfId="27640" xr:uid="{00000000-0005-0000-0000-00004D250000}"/>
    <cellStyle name="Input 4 2 5 5" xfId="32638" xr:uid="{00000000-0005-0000-0000-00004E250000}"/>
    <cellStyle name="Input 4 2 5 6" xfId="37314" xr:uid="{00000000-0005-0000-0000-00004F250000}"/>
    <cellStyle name="Input 4 2 6" xfId="3234" xr:uid="{00000000-0005-0000-0000-000050250000}"/>
    <cellStyle name="Input 4 2 6 2" xfId="16042" xr:uid="{00000000-0005-0000-0000-000051250000}"/>
    <cellStyle name="Input 4 2 6 3" xfId="22764" xr:uid="{00000000-0005-0000-0000-000052250000}"/>
    <cellStyle name="Input 4 2 6 4" xfId="27973" xr:uid="{00000000-0005-0000-0000-000053250000}"/>
    <cellStyle name="Input 4 2 6 5" xfId="32949" xr:uid="{00000000-0005-0000-0000-000054250000}"/>
    <cellStyle name="Input 4 2 6 6" xfId="37572" xr:uid="{00000000-0005-0000-0000-000055250000}"/>
    <cellStyle name="Input 4 2 7" xfId="3562" xr:uid="{00000000-0005-0000-0000-000056250000}"/>
    <cellStyle name="Input 4 2 7 2" xfId="16370" xr:uid="{00000000-0005-0000-0000-000057250000}"/>
    <cellStyle name="Input 4 2 7 3" xfId="23087" xr:uid="{00000000-0005-0000-0000-000058250000}"/>
    <cellStyle name="Input 4 2 7 4" xfId="28285" xr:uid="{00000000-0005-0000-0000-000059250000}"/>
    <cellStyle name="Input 4 2 7 5" xfId="33251" xr:uid="{00000000-0005-0000-0000-00005A250000}"/>
    <cellStyle name="Input 4 2 7 6" xfId="37821" xr:uid="{00000000-0005-0000-0000-00005B250000}"/>
    <cellStyle name="Input 4 2 8" xfId="3864" xr:uid="{00000000-0005-0000-0000-00005C250000}"/>
    <cellStyle name="Input 4 2 8 2" xfId="16672" xr:uid="{00000000-0005-0000-0000-00005D250000}"/>
    <cellStyle name="Input 4 2 8 3" xfId="23386" xr:uid="{00000000-0005-0000-0000-00005E250000}"/>
    <cellStyle name="Input 4 2 8 4" xfId="28578" xr:uid="{00000000-0005-0000-0000-00005F250000}"/>
    <cellStyle name="Input 4 2 8 5" xfId="33529" xr:uid="{00000000-0005-0000-0000-000060250000}"/>
    <cellStyle name="Input 4 2 8 6" xfId="38057" xr:uid="{00000000-0005-0000-0000-000061250000}"/>
    <cellStyle name="Input 4 2 9" xfId="4168" xr:uid="{00000000-0005-0000-0000-000062250000}"/>
    <cellStyle name="Input 4 2 9 2" xfId="16976" xr:uid="{00000000-0005-0000-0000-000063250000}"/>
    <cellStyle name="Input 4 2 9 3" xfId="23689" xr:uid="{00000000-0005-0000-0000-000064250000}"/>
    <cellStyle name="Input 4 2 9 4" xfId="28873" xr:uid="{00000000-0005-0000-0000-000065250000}"/>
    <cellStyle name="Input 4 2 9 5" xfId="33812" xr:uid="{00000000-0005-0000-0000-000066250000}"/>
    <cellStyle name="Input 4 2 9 6" xfId="38297" xr:uid="{00000000-0005-0000-0000-000067250000}"/>
    <cellStyle name="Input 4 20" xfId="8990" xr:uid="{00000000-0005-0000-0000-000068250000}"/>
    <cellStyle name="Input 4 21" xfId="13008" xr:uid="{00000000-0005-0000-0000-000069250000}"/>
    <cellStyle name="Input 4 22" xfId="11098" xr:uid="{00000000-0005-0000-0000-00006A250000}"/>
    <cellStyle name="Input 4 23" xfId="19383" xr:uid="{00000000-0005-0000-0000-00006B250000}"/>
    <cellStyle name="Input 4 24" xfId="22292" xr:uid="{00000000-0005-0000-0000-00006C250000}"/>
    <cellStyle name="Input 4 25" xfId="36187" xr:uid="{00000000-0005-0000-0000-00006D250000}"/>
    <cellStyle name="Input 4 26" xfId="41620" xr:uid="{00000000-0005-0000-0000-00006E250000}"/>
    <cellStyle name="Input 4 27" xfId="41380" xr:uid="{00000000-0005-0000-0000-00006F250000}"/>
    <cellStyle name="Input 4 28" xfId="41599" xr:uid="{00000000-0005-0000-0000-000070250000}"/>
    <cellStyle name="Input 4 29" xfId="41342" xr:uid="{00000000-0005-0000-0000-000071250000}"/>
    <cellStyle name="Input 4 3" xfId="1098" xr:uid="{00000000-0005-0000-0000-000072250000}"/>
    <cellStyle name="Input 4 3 10" xfId="4901" xr:uid="{00000000-0005-0000-0000-000073250000}"/>
    <cellStyle name="Input 4 3 10 2" xfId="17709" xr:uid="{00000000-0005-0000-0000-000074250000}"/>
    <cellStyle name="Input 4 3 10 3" xfId="24408" xr:uid="{00000000-0005-0000-0000-000075250000}"/>
    <cellStyle name="Input 4 3 10 4" xfId="29565" xr:uid="{00000000-0005-0000-0000-000076250000}"/>
    <cellStyle name="Input 4 3 10 5" xfId="34455" xr:uid="{00000000-0005-0000-0000-000077250000}"/>
    <cellStyle name="Input 4 3 10 6" xfId="38806" xr:uid="{00000000-0005-0000-0000-000078250000}"/>
    <cellStyle name="Input 4 3 11" xfId="9838" xr:uid="{00000000-0005-0000-0000-000079250000}"/>
    <cellStyle name="Input 4 3 12" xfId="9613" xr:uid="{00000000-0005-0000-0000-00007A250000}"/>
    <cellStyle name="Input 4 3 13" xfId="22492" xr:uid="{00000000-0005-0000-0000-00007B250000}"/>
    <cellStyle name="Input 4 3 14" xfId="29249" xr:uid="{00000000-0005-0000-0000-00007C250000}"/>
    <cellStyle name="Input 4 3 15" xfId="24409" xr:uid="{00000000-0005-0000-0000-00007D250000}"/>
    <cellStyle name="Input 4 3 2" xfId="2301" xr:uid="{00000000-0005-0000-0000-00007E250000}"/>
    <cellStyle name="Input 4 3 2 2" xfId="15233" xr:uid="{00000000-0005-0000-0000-00007F250000}"/>
    <cellStyle name="Input 4 3 2 3" xfId="21844" xr:uid="{00000000-0005-0000-0000-000080250000}"/>
    <cellStyle name="Input 4 3 2 4" xfId="24036" xr:uid="{00000000-0005-0000-0000-000081250000}"/>
    <cellStyle name="Input 4 3 2 5" xfId="29253" xr:uid="{00000000-0005-0000-0000-000082250000}"/>
    <cellStyle name="Input 4 3 2 6" xfId="33763" xr:uid="{00000000-0005-0000-0000-000083250000}"/>
    <cellStyle name="Input 4 3 3" xfId="2670" xr:uid="{00000000-0005-0000-0000-000084250000}"/>
    <cellStyle name="Input 4 3 3 2" xfId="9334" xr:uid="{00000000-0005-0000-0000-000085250000}"/>
    <cellStyle name="Input 4 3 3 3" xfId="22208" xr:uid="{00000000-0005-0000-0000-000086250000}"/>
    <cellStyle name="Input 4 3 3 4" xfId="18953" xr:uid="{00000000-0005-0000-0000-000087250000}"/>
    <cellStyle name="Input 4 3 3 5" xfId="109" xr:uid="{00000000-0005-0000-0000-000088250000}"/>
    <cellStyle name="Input 4 3 3 6" xfId="29941" xr:uid="{00000000-0005-0000-0000-000089250000}"/>
    <cellStyle name="Input 4 3 4" xfId="3024" xr:uid="{00000000-0005-0000-0000-00008A250000}"/>
    <cellStyle name="Input 4 3 4 2" xfId="13765" xr:uid="{00000000-0005-0000-0000-00008B250000}"/>
    <cellStyle name="Input 4 3 4 3" xfId="22557" xr:uid="{00000000-0005-0000-0000-00008C250000}"/>
    <cellStyle name="Input 4 3 4 4" xfId="27768" xr:uid="{00000000-0005-0000-0000-00008D250000}"/>
    <cellStyle name="Input 4 3 4 5" xfId="32755" xr:uid="{00000000-0005-0000-0000-00008E250000}"/>
    <cellStyle name="Input 4 3 4 6" xfId="37407" xr:uid="{00000000-0005-0000-0000-00008F250000}"/>
    <cellStyle name="Input 4 3 5" xfId="3364" xr:uid="{00000000-0005-0000-0000-000090250000}"/>
    <cellStyle name="Input 4 3 5 2" xfId="16172" xr:uid="{00000000-0005-0000-0000-000091250000}"/>
    <cellStyle name="Input 4 3 5 3" xfId="22892" xr:uid="{00000000-0005-0000-0000-000092250000}"/>
    <cellStyle name="Input 4 3 5 4" xfId="28094" xr:uid="{00000000-0005-0000-0000-000093250000}"/>
    <cellStyle name="Input 4 3 5 5" xfId="33064" xr:uid="{00000000-0005-0000-0000-000094250000}"/>
    <cellStyle name="Input 4 3 5 6" xfId="37662" xr:uid="{00000000-0005-0000-0000-000095250000}"/>
    <cellStyle name="Input 4 3 6" xfId="3677" xr:uid="{00000000-0005-0000-0000-000096250000}"/>
    <cellStyle name="Input 4 3 6 2" xfId="16485" xr:uid="{00000000-0005-0000-0000-000097250000}"/>
    <cellStyle name="Input 4 3 6 3" xfId="23200" xr:uid="{00000000-0005-0000-0000-000098250000}"/>
    <cellStyle name="Input 4 3 6 4" xfId="28395" xr:uid="{00000000-0005-0000-0000-000099250000}"/>
    <cellStyle name="Input 4 3 6 5" xfId="33355" xr:uid="{00000000-0005-0000-0000-00009A250000}"/>
    <cellStyle name="Input 4 3 6 6" xfId="37903" xr:uid="{00000000-0005-0000-0000-00009B250000}"/>
    <cellStyle name="Input 4 3 7" xfId="3975" xr:uid="{00000000-0005-0000-0000-00009C250000}"/>
    <cellStyle name="Input 4 3 7 2" xfId="16783" xr:uid="{00000000-0005-0000-0000-00009D250000}"/>
    <cellStyle name="Input 4 3 7 3" xfId="23496" xr:uid="{00000000-0005-0000-0000-00009E250000}"/>
    <cellStyle name="Input 4 3 7 4" xfId="28682" xr:uid="{00000000-0005-0000-0000-00009F250000}"/>
    <cellStyle name="Input 4 3 7 5" xfId="33630" xr:uid="{00000000-0005-0000-0000-0000A0250000}"/>
    <cellStyle name="Input 4 3 7 6" xfId="38138" xr:uid="{00000000-0005-0000-0000-0000A1250000}"/>
    <cellStyle name="Input 4 3 8" xfId="4229" xr:uid="{00000000-0005-0000-0000-0000A2250000}"/>
    <cellStyle name="Input 4 3 8 2" xfId="17037" xr:uid="{00000000-0005-0000-0000-0000A3250000}"/>
    <cellStyle name="Input 4 3 8 3" xfId="23749" xr:uid="{00000000-0005-0000-0000-0000A4250000}"/>
    <cellStyle name="Input 4 3 8 4" xfId="28930" xr:uid="{00000000-0005-0000-0000-0000A5250000}"/>
    <cellStyle name="Input 4 3 8 5" xfId="33868" xr:uid="{00000000-0005-0000-0000-0000A6250000}"/>
    <cellStyle name="Input 4 3 8 6" xfId="38340" xr:uid="{00000000-0005-0000-0000-0000A7250000}"/>
    <cellStyle name="Input 4 3 9" xfId="4476" xr:uid="{00000000-0005-0000-0000-0000A8250000}"/>
    <cellStyle name="Input 4 3 9 2" xfId="17284" xr:uid="{00000000-0005-0000-0000-0000A9250000}"/>
    <cellStyle name="Input 4 3 9 3" xfId="23992" xr:uid="{00000000-0005-0000-0000-0000AA250000}"/>
    <cellStyle name="Input 4 3 9 4" xfId="29167" xr:uid="{00000000-0005-0000-0000-0000AB250000}"/>
    <cellStyle name="Input 4 3 9 5" xfId="34084" xr:uid="{00000000-0005-0000-0000-0000AC250000}"/>
    <cellStyle name="Input 4 3 9 6" xfId="38510" xr:uid="{00000000-0005-0000-0000-0000AD250000}"/>
    <cellStyle name="Input 4 30" xfId="41657" xr:uid="{00000000-0005-0000-0000-0000AE250000}"/>
    <cellStyle name="Input 4 31" xfId="41266" xr:uid="{00000000-0005-0000-0000-0000AF250000}"/>
    <cellStyle name="Input 4 32" xfId="41810" xr:uid="{00000000-0005-0000-0000-0000B0250000}"/>
    <cellStyle name="Input 4 33" xfId="42235" xr:uid="{00000000-0005-0000-0000-0000B1250000}"/>
    <cellStyle name="Input 4 4" xfId="1258" xr:uid="{00000000-0005-0000-0000-0000B2250000}"/>
    <cellStyle name="Input 4 4 10" xfId="4993" xr:uid="{00000000-0005-0000-0000-0000B3250000}"/>
    <cellStyle name="Input 4 4 10 2" xfId="17801" xr:uid="{00000000-0005-0000-0000-0000B4250000}"/>
    <cellStyle name="Input 4 4 10 3" xfId="24499" xr:uid="{00000000-0005-0000-0000-0000B5250000}"/>
    <cellStyle name="Input 4 4 10 4" xfId="29656" xr:uid="{00000000-0005-0000-0000-0000B6250000}"/>
    <cellStyle name="Input 4 4 10 5" xfId="34540" xr:uid="{00000000-0005-0000-0000-0000B7250000}"/>
    <cellStyle name="Input 4 4 10 6" xfId="38878" xr:uid="{00000000-0005-0000-0000-0000B8250000}"/>
    <cellStyle name="Input 4 4 11" xfId="12695" xr:uid="{00000000-0005-0000-0000-0000B9250000}"/>
    <cellStyle name="Input 4 4 12" xfId="14359" xr:uid="{00000000-0005-0000-0000-0000BA250000}"/>
    <cellStyle name="Input 4 4 13" xfId="21628" xr:uid="{00000000-0005-0000-0000-0000BB250000}"/>
    <cellStyle name="Input 4 4 14" xfId="11632" xr:uid="{00000000-0005-0000-0000-0000BC250000}"/>
    <cellStyle name="Input 4 4 15" xfId="36518" xr:uid="{00000000-0005-0000-0000-0000BD250000}"/>
    <cellStyle name="Input 4 4 2" xfId="2449" xr:uid="{00000000-0005-0000-0000-0000BE250000}"/>
    <cellStyle name="Input 4 4 2 2" xfId="12303" xr:uid="{00000000-0005-0000-0000-0000BF250000}"/>
    <cellStyle name="Input 4 4 2 3" xfId="21990" xr:uid="{00000000-0005-0000-0000-0000C0250000}"/>
    <cellStyle name="Input 4 4 2 4" xfId="18889" xr:uid="{00000000-0005-0000-0000-0000C1250000}"/>
    <cellStyle name="Input 4 4 2 5" xfId="23037" xr:uid="{00000000-0005-0000-0000-0000C2250000}"/>
    <cellStyle name="Input 4 4 2 6" xfId="30085" xr:uid="{00000000-0005-0000-0000-0000C3250000}"/>
    <cellStyle name="Input 4 4 3" xfId="2814" xr:uid="{00000000-0005-0000-0000-0000C4250000}"/>
    <cellStyle name="Input 4 4 3 2" xfId="15248" xr:uid="{00000000-0005-0000-0000-0000C5250000}"/>
    <cellStyle name="Input 4 4 3 3" xfId="22351" xr:uid="{00000000-0005-0000-0000-0000C6250000}"/>
    <cellStyle name="Input 4 4 3 4" xfId="27569" xr:uid="{00000000-0005-0000-0000-0000C7250000}"/>
    <cellStyle name="Input 4 4 3 5" xfId="32567" xr:uid="{00000000-0005-0000-0000-0000C8250000}"/>
    <cellStyle name="Input 4 4 3 6" xfId="37252" xr:uid="{00000000-0005-0000-0000-0000C9250000}"/>
    <cellStyle name="Input 4 4 4" xfId="3163" xr:uid="{00000000-0005-0000-0000-0000CA250000}"/>
    <cellStyle name="Input 4 4 4 2" xfId="13692" xr:uid="{00000000-0005-0000-0000-0000CB250000}"/>
    <cellStyle name="Input 4 4 4 3" xfId="22693" xr:uid="{00000000-0005-0000-0000-0000CC250000}"/>
    <cellStyle name="Input 4 4 4 4" xfId="27905" xr:uid="{00000000-0005-0000-0000-0000CD250000}"/>
    <cellStyle name="Input 4 4 4 5" xfId="32884" xr:uid="{00000000-0005-0000-0000-0000CE250000}"/>
    <cellStyle name="Input 4 4 4 6" xfId="37513" xr:uid="{00000000-0005-0000-0000-0000CF250000}"/>
    <cellStyle name="Input 4 4 5" xfId="3496" xr:uid="{00000000-0005-0000-0000-0000D0250000}"/>
    <cellStyle name="Input 4 4 5 2" xfId="16304" xr:uid="{00000000-0005-0000-0000-0000D1250000}"/>
    <cellStyle name="Input 4 4 5 3" xfId="23021" xr:uid="{00000000-0005-0000-0000-0000D2250000}"/>
    <cellStyle name="Input 4 4 5 4" xfId="28223" xr:uid="{00000000-0005-0000-0000-0000D3250000}"/>
    <cellStyle name="Input 4 4 5 5" xfId="33188" xr:uid="{00000000-0005-0000-0000-0000D4250000}"/>
    <cellStyle name="Input 4 4 5 6" xfId="37766" xr:uid="{00000000-0005-0000-0000-0000D5250000}"/>
    <cellStyle name="Input 4 4 6" xfId="3803" xr:uid="{00000000-0005-0000-0000-0000D6250000}"/>
    <cellStyle name="Input 4 4 6 2" xfId="16611" xr:uid="{00000000-0005-0000-0000-0000D7250000}"/>
    <cellStyle name="Input 4 4 6 3" xfId="23325" xr:uid="{00000000-0005-0000-0000-0000D8250000}"/>
    <cellStyle name="Input 4 4 6 4" xfId="28517" xr:uid="{00000000-0005-0000-0000-0000D9250000}"/>
    <cellStyle name="Input 4 4 6 5" xfId="33472" xr:uid="{00000000-0005-0000-0000-0000DA250000}"/>
    <cellStyle name="Input 4 4 6 6" xfId="38005" xr:uid="{00000000-0005-0000-0000-0000DB250000}"/>
    <cellStyle name="Input 4 4 7" xfId="4087" xr:uid="{00000000-0005-0000-0000-0000DC250000}"/>
    <cellStyle name="Input 4 4 7 2" xfId="16895" xr:uid="{00000000-0005-0000-0000-0000DD250000}"/>
    <cellStyle name="Input 4 4 7 3" xfId="23608" xr:uid="{00000000-0005-0000-0000-0000DE250000}"/>
    <cellStyle name="Input 4 4 7 4" xfId="28793" xr:uid="{00000000-0005-0000-0000-0000DF250000}"/>
    <cellStyle name="Input 4 4 7 5" xfId="33732" xr:uid="{00000000-0005-0000-0000-0000E0250000}"/>
    <cellStyle name="Input 4 4 7 6" xfId="38228" xr:uid="{00000000-0005-0000-0000-0000E1250000}"/>
    <cellStyle name="Input 4 4 8" xfId="4336" xr:uid="{00000000-0005-0000-0000-0000E2250000}"/>
    <cellStyle name="Input 4 4 8 2" xfId="17144" xr:uid="{00000000-0005-0000-0000-0000E3250000}"/>
    <cellStyle name="Input 4 4 8 3" xfId="23853" xr:uid="{00000000-0005-0000-0000-0000E4250000}"/>
    <cellStyle name="Input 4 4 8 4" xfId="29034" xr:uid="{00000000-0005-0000-0000-0000E5250000}"/>
    <cellStyle name="Input 4 4 8 5" xfId="33969" xr:uid="{00000000-0005-0000-0000-0000E6250000}"/>
    <cellStyle name="Input 4 4 8 6" xfId="38427" xr:uid="{00000000-0005-0000-0000-0000E7250000}"/>
    <cellStyle name="Input 4 4 9" xfId="4568" xr:uid="{00000000-0005-0000-0000-0000E8250000}"/>
    <cellStyle name="Input 4 4 9 2" xfId="17376" xr:uid="{00000000-0005-0000-0000-0000E9250000}"/>
    <cellStyle name="Input 4 4 9 3" xfId="24083" xr:uid="{00000000-0005-0000-0000-0000EA250000}"/>
    <cellStyle name="Input 4 4 9 4" xfId="29256" xr:uid="{00000000-0005-0000-0000-0000EB250000}"/>
    <cellStyle name="Input 4 4 9 5" xfId="34168" xr:uid="{00000000-0005-0000-0000-0000EC250000}"/>
    <cellStyle name="Input 4 4 9 6" xfId="38582" xr:uid="{00000000-0005-0000-0000-0000ED250000}"/>
    <cellStyle name="Input 4 5" xfId="816" xr:uid="{00000000-0005-0000-0000-0000EE250000}"/>
    <cellStyle name="Input 4 5 10" xfId="4738" xr:uid="{00000000-0005-0000-0000-0000EF250000}"/>
    <cellStyle name="Input 4 5 10 2" xfId="17546" xr:uid="{00000000-0005-0000-0000-0000F0250000}"/>
    <cellStyle name="Input 4 5 10 3" xfId="24250" xr:uid="{00000000-0005-0000-0000-0000F1250000}"/>
    <cellStyle name="Input 4 5 10 4" xfId="29413" xr:uid="{00000000-0005-0000-0000-0000F2250000}"/>
    <cellStyle name="Input 4 5 10 5" xfId="34315" xr:uid="{00000000-0005-0000-0000-0000F3250000}"/>
    <cellStyle name="Input 4 5 10 6" xfId="38709" xr:uid="{00000000-0005-0000-0000-0000F4250000}"/>
    <cellStyle name="Input 4 5 11" xfId="8829" xr:uid="{00000000-0005-0000-0000-0000F5250000}"/>
    <cellStyle name="Input 4 5 12" xfId="11691" xr:uid="{00000000-0005-0000-0000-0000F6250000}"/>
    <cellStyle name="Input 4 5 13" xfId="18326" xr:uid="{00000000-0005-0000-0000-0000F7250000}"/>
    <cellStyle name="Input 4 5 14" xfId="24569" xr:uid="{00000000-0005-0000-0000-0000F8250000}"/>
    <cellStyle name="Input 4 5 15" xfId="30361" xr:uid="{00000000-0005-0000-0000-0000F9250000}"/>
    <cellStyle name="Input 4 5 2" xfId="2041" xr:uid="{00000000-0005-0000-0000-0000FA250000}"/>
    <cellStyle name="Input 4 5 2 2" xfId="8795" xr:uid="{00000000-0005-0000-0000-0000FB250000}"/>
    <cellStyle name="Input 4 5 2 3" xfId="21586" xr:uid="{00000000-0005-0000-0000-0000FC250000}"/>
    <cellStyle name="Input 4 5 2 4" xfId="23606" xr:uid="{00000000-0005-0000-0000-0000FD250000}"/>
    <cellStyle name="Input 4 5 2 5" xfId="28667" xr:uid="{00000000-0005-0000-0000-0000FE250000}"/>
    <cellStyle name="Input 4 5 2 6" xfId="32778" xr:uid="{00000000-0005-0000-0000-0000FF250000}"/>
    <cellStyle name="Input 4 5 3" xfId="1693" xr:uid="{00000000-0005-0000-0000-000000260000}"/>
    <cellStyle name="Input 4 5 3 2" xfId="8978" xr:uid="{00000000-0005-0000-0000-000001260000}"/>
    <cellStyle name="Input 4 5 3 3" xfId="21246" xr:uid="{00000000-0005-0000-0000-000002260000}"/>
    <cellStyle name="Input 4 5 3 4" xfId="10749" xr:uid="{00000000-0005-0000-0000-000003260000}"/>
    <cellStyle name="Input 4 5 3 5" xfId="28534" xr:uid="{00000000-0005-0000-0000-000004260000}"/>
    <cellStyle name="Input 4 5 3 6" xfId="34050" xr:uid="{00000000-0005-0000-0000-000005260000}"/>
    <cellStyle name="Input 4 5 4" xfId="1872" xr:uid="{00000000-0005-0000-0000-000006260000}"/>
    <cellStyle name="Input 4 5 4 2" xfId="8546" xr:uid="{00000000-0005-0000-0000-000007260000}"/>
    <cellStyle name="Input 4 5 4 3" xfId="21420" xr:uid="{00000000-0005-0000-0000-000008260000}"/>
    <cellStyle name="Input 4 5 4 4" xfId="21494" xr:uid="{00000000-0005-0000-0000-000009260000}"/>
    <cellStyle name="Input 4 5 4 5" xfId="29694" xr:uid="{00000000-0005-0000-0000-00000A260000}"/>
    <cellStyle name="Input 4 5 4 6" xfId="36739" xr:uid="{00000000-0005-0000-0000-00000B260000}"/>
    <cellStyle name="Input 4 5 5" xfId="2465" xr:uid="{00000000-0005-0000-0000-00000C260000}"/>
    <cellStyle name="Input 4 5 5 2" xfId="9820" xr:uid="{00000000-0005-0000-0000-00000D260000}"/>
    <cellStyle name="Input 4 5 5 3" xfId="22006" xr:uid="{00000000-0005-0000-0000-00000E260000}"/>
    <cellStyle name="Input 4 5 5 4" xfId="18779" xr:uid="{00000000-0005-0000-0000-00000F260000}"/>
    <cellStyle name="Input 4 5 5 5" xfId="31624" xr:uid="{00000000-0005-0000-0000-000010260000}"/>
    <cellStyle name="Input 4 5 5 6" xfId="26747" xr:uid="{00000000-0005-0000-0000-000011260000}"/>
    <cellStyle name="Input 4 5 6" xfId="1472" xr:uid="{00000000-0005-0000-0000-000012260000}"/>
    <cellStyle name="Input 4 5 6 2" xfId="9934" xr:uid="{00000000-0005-0000-0000-000013260000}"/>
    <cellStyle name="Input 4 5 6 3" xfId="21029" xr:uid="{00000000-0005-0000-0000-000014260000}"/>
    <cellStyle name="Input 4 5 6 4" xfId="21235" xr:uid="{00000000-0005-0000-0000-000015260000}"/>
    <cellStyle name="Input 4 5 6 5" xfId="27585" xr:uid="{00000000-0005-0000-0000-000016260000}"/>
    <cellStyle name="Input 4 5 6 6" xfId="33908" xr:uid="{00000000-0005-0000-0000-000017260000}"/>
    <cellStyle name="Input 4 5 7" xfId="1915" xr:uid="{00000000-0005-0000-0000-000018260000}"/>
    <cellStyle name="Input 4 5 7 2" xfId="10864" xr:uid="{00000000-0005-0000-0000-000019260000}"/>
    <cellStyle name="Input 4 5 7 3" xfId="21463" xr:uid="{00000000-0005-0000-0000-00001A260000}"/>
    <cellStyle name="Input 4 5 7 4" xfId="22111" xr:uid="{00000000-0005-0000-0000-00001B260000}"/>
    <cellStyle name="Input 4 5 7 5" xfId="25318" xr:uid="{00000000-0005-0000-0000-00001C260000}"/>
    <cellStyle name="Input 4 5 7 6" xfId="18138" xr:uid="{00000000-0005-0000-0000-00001D260000}"/>
    <cellStyle name="Input 4 5 8" xfId="2824" xr:uid="{00000000-0005-0000-0000-00001E260000}"/>
    <cellStyle name="Input 4 5 8 2" xfId="11235" xr:uid="{00000000-0005-0000-0000-00001F260000}"/>
    <cellStyle name="Input 4 5 8 3" xfId="22361" xr:uid="{00000000-0005-0000-0000-000020260000}"/>
    <cellStyle name="Input 4 5 8 4" xfId="27579" xr:uid="{00000000-0005-0000-0000-000021260000}"/>
    <cellStyle name="Input 4 5 8 5" xfId="32577" xr:uid="{00000000-0005-0000-0000-000022260000}"/>
    <cellStyle name="Input 4 5 8 6" xfId="37262" xr:uid="{00000000-0005-0000-0000-000023260000}"/>
    <cellStyle name="Input 4 5 9" xfId="4162" xr:uid="{00000000-0005-0000-0000-000024260000}"/>
    <cellStyle name="Input 4 5 9 2" xfId="16970" xr:uid="{00000000-0005-0000-0000-000025260000}"/>
    <cellStyle name="Input 4 5 9 3" xfId="23683" xr:uid="{00000000-0005-0000-0000-000026260000}"/>
    <cellStyle name="Input 4 5 9 4" xfId="28868" xr:uid="{00000000-0005-0000-0000-000027260000}"/>
    <cellStyle name="Input 4 5 9 5" xfId="33806" xr:uid="{00000000-0005-0000-0000-000028260000}"/>
    <cellStyle name="Input 4 5 9 6" xfId="38292" xr:uid="{00000000-0005-0000-0000-000029260000}"/>
    <cellStyle name="Input 4 6" xfId="1222" xr:uid="{00000000-0005-0000-0000-00002A260000}"/>
    <cellStyle name="Input 4 6 2" xfId="10469" xr:uid="{00000000-0005-0000-0000-00002B260000}"/>
    <cellStyle name="Input 4 6 3" xfId="14531" xr:uid="{00000000-0005-0000-0000-00002C260000}"/>
    <cellStyle name="Input 4 6 4" xfId="12568" xr:uid="{00000000-0005-0000-0000-00002D260000}"/>
    <cellStyle name="Input 4 6 5" xfId="24377" xr:uid="{00000000-0005-0000-0000-00002E260000}"/>
    <cellStyle name="Input 4 6 6" xfId="28437" xr:uid="{00000000-0005-0000-0000-00002F260000}"/>
    <cellStyle name="Input 4 7" xfId="847" xr:uid="{00000000-0005-0000-0000-000030260000}"/>
    <cellStyle name="Input 4 7 2" xfId="10723" xr:uid="{00000000-0005-0000-0000-000031260000}"/>
    <cellStyle name="Input 4 7 3" xfId="8170" xr:uid="{00000000-0005-0000-0000-000032260000}"/>
    <cellStyle name="Input 4 7 4" xfId="24728" xr:uid="{00000000-0005-0000-0000-000033260000}"/>
    <cellStyle name="Input 4 7 5" xfId="12294" xr:uid="{00000000-0005-0000-0000-000034260000}"/>
    <cellStyle name="Input 4 7 6" xfId="37119" xr:uid="{00000000-0005-0000-0000-000035260000}"/>
    <cellStyle name="Input 4 8" xfId="1183" xr:uid="{00000000-0005-0000-0000-000036260000}"/>
    <cellStyle name="Input 4 8 2" xfId="9763" xr:uid="{00000000-0005-0000-0000-000037260000}"/>
    <cellStyle name="Input 4 8 3" xfId="14240" xr:uid="{00000000-0005-0000-0000-000038260000}"/>
    <cellStyle name="Input 4 8 4" xfId="26853" xr:uid="{00000000-0005-0000-0000-000039260000}"/>
    <cellStyle name="Input 4 8 5" xfId="28050" xr:uid="{00000000-0005-0000-0000-00003A260000}"/>
    <cellStyle name="Input 4 8 6" xfId="36724" xr:uid="{00000000-0005-0000-0000-00003B260000}"/>
    <cellStyle name="Input 4 9" xfId="1837" xr:uid="{00000000-0005-0000-0000-00003C260000}"/>
    <cellStyle name="Input 4 9 2" xfId="10687" xr:uid="{00000000-0005-0000-0000-00003D260000}"/>
    <cellStyle name="Input 4 9 3" xfId="21386" xr:uid="{00000000-0005-0000-0000-00003E260000}"/>
    <cellStyle name="Input 4 9 4" xfId="23392" xr:uid="{00000000-0005-0000-0000-00003F260000}"/>
    <cellStyle name="Input 4 9 5" xfId="28847" xr:uid="{00000000-0005-0000-0000-000040260000}"/>
    <cellStyle name="Input 4 9 6" xfId="34369" xr:uid="{00000000-0005-0000-0000-000041260000}"/>
    <cellStyle name="Input 40" xfId="41348" xr:uid="{00000000-0005-0000-0000-000042260000}"/>
    <cellStyle name="Input 41" xfId="41647" xr:uid="{00000000-0005-0000-0000-000043260000}"/>
    <cellStyle name="Input 42" xfId="41273" xr:uid="{00000000-0005-0000-0000-000044260000}"/>
    <cellStyle name="Input 43" xfId="41792" xr:uid="{00000000-0005-0000-0000-000045260000}"/>
    <cellStyle name="Input 44" xfId="42212" xr:uid="{00000000-0005-0000-0000-000046260000}"/>
    <cellStyle name="Input 5" xfId="600" xr:uid="{00000000-0005-0000-0000-000047260000}"/>
    <cellStyle name="Input 5 10" xfId="1424" xr:uid="{00000000-0005-0000-0000-000048260000}"/>
    <cellStyle name="Input 5 10 2" xfId="15401" xr:uid="{00000000-0005-0000-0000-000049260000}"/>
    <cellStyle name="Input 5 10 3" xfId="20982" xr:uid="{00000000-0005-0000-0000-00004A260000}"/>
    <cellStyle name="Input 5 10 4" xfId="23148" xr:uid="{00000000-0005-0000-0000-00004B260000}"/>
    <cellStyle name="Input 5 10 5" xfId="32024" xr:uid="{00000000-0005-0000-0000-00004C260000}"/>
    <cellStyle name="Input 5 10 6" xfId="36438" xr:uid="{00000000-0005-0000-0000-00004D260000}"/>
    <cellStyle name="Input 5 11" xfId="1814" xr:uid="{00000000-0005-0000-0000-00004E260000}"/>
    <cellStyle name="Input 5 11 2" xfId="9825" xr:uid="{00000000-0005-0000-0000-00004F260000}"/>
    <cellStyle name="Input 5 11 3" xfId="21363" xr:uid="{00000000-0005-0000-0000-000050260000}"/>
    <cellStyle name="Input 5 11 4" xfId="23066" xr:uid="{00000000-0005-0000-0000-000051260000}"/>
    <cellStyle name="Input 5 11 5" xfId="29133" xr:uid="{00000000-0005-0000-0000-000052260000}"/>
    <cellStyle name="Input 5 11 6" xfId="30700" xr:uid="{00000000-0005-0000-0000-000053260000}"/>
    <cellStyle name="Input 5 12" xfId="1780" xr:uid="{00000000-0005-0000-0000-000054260000}"/>
    <cellStyle name="Input 5 12 2" xfId="15283" xr:uid="{00000000-0005-0000-0000-000055260000}"/>
    <cellStyle name="Input 5 12 3" xfId="21330" xr:uid="{00000000-0005-0000-0000-000056260000}"/>
    <cellStyle name="Input 5 12 4" xfId="21762" xr:uid="{00000000-0005-0000-0000-000057260000}"/>
    <cellStyle name="Input 5 12 5" xfId="31720" xr:uid="{00000000-0005-0000-0000-000058260000}"/>
    <cellStyle name="Input 5 12 6" xfId="19142" xr:uid="{00000000-0005-0000-0000-000059260000}"/>
    <cellStyle name="Input 5 13" xfId="1804" xr:uid="{00000000-0005-0000-0000-00005A260000}"/>
    <cellStyle name="Input 5 13 2" xfId="10949" xr:uid="{00000000-0005-0000-0000-00005B260000}"/>
    <cellStyle name="Input 5 13 3" xfId="21354" xr:uid="{00000000-0005-0000-0000-00005C260000}"/>
    <cellStyle name="Input 5 13 4" xfId="23958" xr:uid="{00000000-0005-0000-0000-00005D260000}"/>
    <cellStyle name="Input 5 13 5" xfId="27717" xr:uid="{00000000-0005-0000-0000-00005E260000}"/>
    <cellStyle name="Input 5 13 6" xfId="110" xr:uid="{00000000-0005-0000-0000-00005F260000}"/>
    <cellStyle name="Input 5 14" xfId="1936" xr:uid="{00000000-0005-0000-0000-000060260000}"/>
    <cellStyle name="Input 5 14 2" xfId="10054" xr:uid="{00000000-0005-0000-0000-000061260000}"/>
    <cellStyle name="Input 5 14 3" xfId="21483" xr:uid="{00000000-0005-0000-0000-000062260000}"/>
    <cellStyle name="Input 5 14 4" xfId="26835" xr:uid="{00000000-0005-0000-0000-000063260000}"/>
    <cellStyle name="Input 5 14 5" xfId="22935" xr:uid="{00000000-0005-0000-0000-000064260000}"/>
    <cellStyle name="Input 5 14 6" xfId="36777" xr:uid="{00000000-0005-0000-0000-000065260000}"/>
    <cellStyle name="Input 5 15" xfId="1443" xr:uid="{00000000-0005-0000-0000-000066260000}"/>
    <cellStyle name="Input 5 15 2" xfId="9764" xr:uid="{00000000-0005-0000-0000-000067260000}"/>
    <cellStyle name="Input 5 15 3" xfId="21000" xr:uid="{00000000-0005-0000-0000-000068260000}"/>
    <cellStyle name="Input 5 15 4" xfId="23339" xr:uid="{00000000-0005-0000-0000-000069260000}"/>
    <cellStyle name="Input 5 15 5" xfId="31756" xr:uid="{00000000-0005-0000-0000-00006A260000}"/>
    <cellStyle name="Input 5 15 6" xfId="34367" xr:uid="{00000000-0005-0000-0000-00006B260000}"/>
    <cellStyle name="Input 5 16" xfId="4251" xr:uid="{00000000-0005-0000-0000-00006C260000}"/>
    <cellStyle name="Input 5 16 2" xfId="17059" xr:uid="{00000000-0005-0000-0000-00006D260000}"/>
    <cellStyle name="Input 5 16 3" xfId="23770" xr:uid="{00000000-0005-0000-0000-00006E260000}"/>
    <cellStyle name="Input 5 16 4" xfId="28952" xr:uid="{00000000-0005-0000-0000-00006F260000}"/>
    <cellStyle name="Input 5 16 5" xfId="33889" xr:uid="{00000000-0005-0000-0000-000070260000}"/>
    <cellStyle name="Input 5 16 6" xfId="38361" xr:uid="{00000000-0005-0000-0000-000071260000}"/>
    <cellStyle name="Input 5 17" xfId="4692" xr:uid="{00000000-0005-0000-0000-000072260000}"/>
    <cellStyle name="Input 5 17 2" xfId="17500" xr:uid="{00000000-0005-0000-0000-000073260000}"/>
    <cellStyle name="Input 5 17 3" xfId="24204" xr:uid="{00000000-0005-0000-0000-000074260000}"/>
    <cellStyle name="Input 5 17 4" xfId="29367" xr:uid="{00000000-0005-0000-0000-000075260000}"/>
    <cellStyle name="Input 5 17 5" xfId="34270" xr:uid="{00000000-0005-0000-0000-000076260000}"/>
    <cellStyle name="Input 5 17 6" xfId="38664" xr:uid="{00000000-0005-0000-0000-000077260000}"/>
    <cellStyle name="Input 5 18" xfId="7235" xr:uid="{00000000-0005-0000-0000-000078260000}"/>
    <cellStyle name="Input 5 18 2" xfId="20000" xr:uid="{00000000-0005-0000-0000-000079260000}"/>
    <cellStyle name="Input 5 18 3" xfId="26637" xr:uid="{00000000-0005-0000-0000-00007A260000}"/>
    <cellStyle name="Input 5 18 4" xfId="31686" xr:uid="{00000000-0005-0000-0000-00007B260000}"/>
    <cellStyle name="Input 5 18 5" xfId="36428" xr:uid="{00000000-0005-0000-0000-00007C260000}"/>
    <cellStyle name="Input 5 18 6" xfId="40605" xr:uid="{00000000-0005-0000-0000-00007D260000}"/>
    <cellStyle name="Input 5 19" xfId="7220" xr:uid="{00000000-0005-0000-0000-00007E260000}"/>
    <cellStyle name="Input 5 19 2" xfId="19985" xr:uid="{00000000-0005-0000-0000-00007F260000}"/>
    <cellStyle name="Input 5 19 3" xfId="26622" xr:uid="{00000000-0005-0000-0000-000080260000}"/>
    <cellStyle name="Input 5 19 4" xfId="31671" xr:uid="{00000000-0005-0000-0000-000081260000}"/>
    <cellStyle name="Input 5 19 5" xfId="36415" xr:uid="{00000000-0005-0000-0000-000082260000}"/>
    <cellStyle name="Input 5 19 6" xfId="40594" xr:uid="{00000000-0005-0000-0000-000083260000}"/>
    <cellStyle name="Input 5 2" xfId="901" xr:uid="{00000000-0005-0000-0000-000084260000}"/>
    <cellStyle name="Input 5 2 10" xfId="4780" xr:uid="{00000000-0005-0000-0000-000085260000}"/>
    <cellStyle name="Input 5 2 10 2" xfId="17588" xr:uid="{00000000-0005-0000-0000-000086260000}"/>
    <cellStyle name="Input 5 2 10 3" xfId="24292" xr:uid="{00000000-0005-0000-0000-000087260000}"/>
    <cellStyle name="Input 5 2 10 4" xfId="29455" xr:uid="{00000000-0005-0000-0000-000088260000}"/>
    <cellStyle name="Input 5 2 10 5" xfId="34355" xr:uid="{00000000-0005-0000-0000-000089260000}"/>
    <cellStyle name="Input 5 2 10 6" xfId="38742" xr:uid="{00000000-0005-0000-0000-00008A260000}"/>
    <cellStyle name="Input 5 2 11" xfId="7413" xr:uid="{00000000-0005-0000-0000-00008B260000}"/>
    <cellStyle name="Input 5 2 11 2" xfId="20177" xr:uid="{00000000-0005-0000-0000-00008C260000}"/>
    <cellStyle name="Input 5 2 11 3" xfId="26813" xr:uid="{00000000-0005-0000-0000-00008D260000}"/>
    <cellStyle name="Input 5 2 11 4" xfId="31853" xr:uid="{00000000-0005-0000-0000-00008E260000}"/>
    <cellStyle name="Input 5 2 11 5" xfId="36580" xr:uid="{00000000-0005-0000-0000-00008F260000}"/>
    <cellStyle name="Input 5 2 11 6" xfId="40690" xr:uid="{00000000-0005-0000-0000-000090260000}"/>
    <cellStyle name="Input 5 2 12" xfId="7556" xr:uid="{00000000-0005-0000-0000-000091260000}"/>
    <cellStyle name="Input 5 2 12 2" xfId="20320" xr:uid="{00000000-0005-0000-0000-000092260000}"/>
    <cellStyle name="Input 5 2 12 3" xfId="26953" xr:uid="{00000000-0005-0000-0000-000093260000}"/>
    <cellStyle name="Input 5 2 12 4" xfId="31990" xr:uid="{00000000-0005-0000-0000-000094260000}"/>
    <cellStyle name="Input 5 2 12 5" xfId="36702" xr:uid="{00000000-0005-0000-0000-000095260000}"/>
    <cellStyle name="Input 5 2 12 6" xfId="40770" xr:uid="{00000000-0005-0000-0000-000096260000}"/>
    <cellStyle name="Input 5 2 13" xfId="9420" xr:uid="{00000000-0005-0000-0000-000097260000}"/>
    <cellStyle name="Input 5 2 14" xfId="13027" xr:uid="{00000000-0005-0000-0000-000098260000}"/>
    <cellStyle name="Input 5 2 15" xfId="19719" xr:uid="{00000000-0005-0000-0000-000099260000}"/>
    <cellStyle name="Input 5 2 16" xfId="19711" xr:uid="{00000000-0005-0000-0000-00009A260000}"/>
    <cellStyle name="Input 5 2 17" xfId="30809" xr:uid="{00000000-0005-0000-0000-00009B260000}"/>
    <cellStyle name="Input 5 2 18" xfId="36361" xr:uid="{00000000-0005-0000-0000-00009C260000}"/>
    <cellStyle name="Input 5 2 2" xfId="2120" xr:uid="{00000000-0005-0000-0000-00009D260000}"/>
    <cellStyle name="Input 5 2 2 2" xfId="10160" xr:uid="{00000000-0005-0000-0000-00009E260000}"/>
    <cellStyle name="Input 5 2 2 3" xfId="21664" xr:uid="{00000000-0005-0000-0000-00009F260000}"/>
    <cellStyle name="Input 5 2 2 4" xfId="22673" xr:uid="{00000000-0005-0000-0000-0000A0260000}"/>
    <cellStyle name="Input 5 2 2 5" xfId="21082" xr:uid="{00000000-0005-0000-0000-0000A1260000}"/>
    <cellStyle name="Input 5 2 2 6" xfId="34027" xr:uid="{00000000-0005-0000-0000-0000A2260000}"/>
    <cellStyle name="Input 5 2 3" xfId="1474" xr:uid="{00000000-0005-0000-0000-0000A3260000}"/>
    <cellStyle name="Input 5 2 3 2" xfId="9232" xr:uid="{00000000-0005-0000-0000-0000A4260000}"/>
    <cellStyle name="Input 5 2 3 3" xfId="21031" xr:uid="{00000000-0005-0000-0000-0000A5260000}"/>
    <cellStyle name="Input 5 2 3 4" xfId="24255" xr:uid="{00000000-0005-0000-0000-0000A6260000}"/>
    <cellStyle name="Input 5 2 3 5" xfId="21203" xr:uid="{00000000-0005-0000-0000-0000A7260000}"/>
    <cellStyle name="Input 5 2 3 6" xfId="33397" xr:uid="{00000000-0005-0000-0000-0000A8260000}"/>
    <cellStyle name="Input 5 2 4" xfId="1429" xr:uid="{00000000-0005-0000-0000-0000A9260000}"/>
    <cellStyle name="Input 5 2 4 2" xfId="13306" xr:uid="{00000000-0005-0000-0000-0000AA260000}"/>
    <cellStyle name="Input 5 2 4 3" xfId="20987" xr:uid="{00000000-0005-0000-0000-0000AB260000}"/>
    <cellStyle name="Input 5 2 4 4" xfId="11920" xr:uid="{00000000-0005-0000-0000-0000AC260000}"/>
    <cellStyle name="Input 5 2 4 5" xfId="29519" xr:uid="{00000000-0005-0000-0000-0000AD260000}"/>
    <cellStyle name="Input 5 2 4 6" xfId="33203" xr:uid="{00000000-0005-0000-0000-0000AE260000}"/>
    <cellStyle name="Input 5 2 5" xfId="2420" xr:uid="{00000000-0005-0000-0000-0000AF260000}"/>
    <cellStyle name="Input 5 2 5 2" xfId="9453" xr:uid="{00000000-0005-0000-0000-0000B0260000}"/>
    <cellStyle name="Input 5 2 5 3" xfId="21961" xr:uid="{00000000-0005-0000-0000-0000B1260000}"/>
    <cellStyle name="Input 5 2 5 4" xfId="24445" xr:uid="{00000000-0005-0000-0000-0000B2260000}"/>
    <cellStyle name="Input 5 2 5 5" xfId="26789" xr:uid="{00000000-0005-0000-0000-0000B3260000}"/>
    <cellStyle name="Input 5 2 5 6" xfId="36513" xr:uid="{00000000-0005-0000-0000-0000B4260000}"/>
    <cellStyle name="Input 5 2 6" xfId="1469" xr:uid="{00000000-0005-0000-0000-0000B5260000}"/>
    <cellStyle name="Input 5 2 6 2" xfId="13478" xr:uid="{00000000-0005-0000-0000-0000B6260000}"/>
    <cellStyle name="Input 5 2 6 3" xfId="21026" xr:uid="{00000000-0005-0000-0000-0000B7260000}"/>
    <cellStyle name="Input 5 2 6 4" xfId="21554" xr:uid="{00000000-0005-0000-0000-0000B8260000}"/>
    <cellStyle name="Input 5 2 6 5" xfId="28879" xr:uid="{00000000-0005-0000-0000-0000B9260000}"/>
    <cellStyle name="Input 5 2 6 6" xfId="34558" xr:uid="{00000000-0005-0000-0000-0000BA260000}"/>
    <cellStyle name="Input 5 2 7" xfId="2586" xr:uid="{00000000-0005-0000-0000-0000BB260000}"/>
    <cellStyle name="Input 5 2 7 2" xfId="15223" xr:uid="{00000000-0005-0000-0000-0000BC260000}"/>
    <cellStyle name="Input 5 2 7 3" xfId="22124" xr:uid="{00000000-0005-0000-0000-0000BD260000}"/>
    <cellStyle name="Input 5 2 7 4" xfId="14607" xr:uid="{00000000-0005-0000-0000-0000BE260000}"/>
    <cellStyle name="Input 5 2 7 5" xfId="24941" xr:uid="{00000000-0005-0000-0000-0000BF260000}"/>
    <cellStyle name="Input 5 2 7 6" xfId="31317" xr:uid="{00000000-0005-0000-0000-0000C0260000}"/>
    <cellStyle name="Input 5 2 8" xfId="2848" xr:uid="{00000000-0005-0000-0000-0000C1260000}"/>
    <cellStyle name="Input 5 2 8 2" xfId="10221" xr:uid="{00000000-0005-0000-0000-0000C2260000}"/>
    <cellStyle name="Input 5 2 8 3" xfId="22385" xr:uid="{00000000-0005-0000-0000-0000C3260000}"/>
    <cellStyle name="Input 5 2 8 4" xfId="27601" xr:uid="{00000000-0005-0000-0000-0000C4260000}"/>
    <cellStyle name="Input 5 2 8 5" xfId="32598" xr:uid="{00000000-0005-0000-0000-0000C5260000}"/>
    <cellStyle name="Input 5 2 8 6" xfId="37278" xr:uid="{00000000-0005-0000-0000-0000C6260000}"/>
    <cellStyle name="Input 5 2 9" xfId="2649" xr:uid="{00000000-0005-0000-0000-0000C7260000}"/>
    <cellStyle name="Input 5 2 9 2" xfId="10210" xr:uid="{00000000-0005-0000-0000-0000C8260000}"/>
    <cellStyle name="Input 5 2 9 3" xfId="22187" xr:uid="{00000000-0005-0000-0000-0000C9260000}"/>
    <cellStyle name="Input 5 2 9 4" xfId="14388" xr:uid="{00000000-0005-0000-0000-0000CA260000}"/>
    <cellStyle name="Input 5 2 9 5" xfId="25621" xr:uid="{00000000-0005-0000-0000-0000CB260000}"/>
    <cellStyle name="Input 5 2 9 6" xfId="29962" xr:uid="{00000000-0005-0000-0000-0000CC260000}"/>
    <cellStyle name="Input 5 20" xfId="10304" xr:uid="{00000000-0005-0000-0000-0000CD260000}"/>
    <cellStyle name="Input 5 21" xfId="13057" xr:uid="{00000000-0005-0000-0000-0000CE260000}"/>
    <cellStyle name="Input 5 22" xfId="10392" xr:uid="{00000000-0005-0000-0000-0000CF260000}"/>
    <cellStyle name="Input 5 23" xfId="18079" xr:uid="{00000000-0005-0000-0000-0000D0260000}"/>
    <cellStyle name="Input 5 24" xfId="15209" xr:uid="{00000000-0005-0000-0000-0000D1260000}"/>
    <cellStyle name="Input 5 25" xfId="34909" xr:uid="{00000000-0005-0000-0000-0000D2260000}"/>
    <cellStyle name="Input 5 26" xfId="41621" xr:uid="{00000000-0005-0000-0000-0000D3260000}"/>
    <cellStyle name="Input 5 27" xfId="41379" xr:uid="{00000000-0005-0000-0000-0000D4260000}"/>
    <cellStyle name="Input 5 28" xfId="41600" xr:uid="{00000000-0005-0000-0000-0000D5260000}"/>
    <cellStyle name="Input 5 29" xfId="41341" xr:uid="{00000000-0005-0000-0000-0000D6260000}"/>
    <cellStyle name="Input 5 3" xfId="868" xr:uid="{00000000-0005-0000-0000-0000D7260000}"/>
    <cellStyle name="Input 5 3 10" xfId="4763" xr:uid="{00000000-0005-0000-0000-0000D8260000}"/>
    <cellStyle name="Input 5 3 10 2" xfId="17571" xr:uid="{00000000-0005-0000-0000-0000D9260000}"/>
    <cellStyle name="Input 5 3 10 3" xfId="24275" xr:uid="{00000000-0005-0000-0000-0000DA260000}"/>
    <cellStyle name="Input 5 3 10 4" xfId="29438" xr:uid="{00000000-0005-0000-0000-0000DB260000}"/>
    <cellStyle name="Input 5 3 10 5" xfId="34339" xr:uid="{00000000-0005-0000-0000-0000DC260000}"/>
    <cellStyle name="Input 5 3 10 6" xfId="38726" xr:uid="{00000000-0005-0000-0000-0000DD260000}"/>
    <cellStyle name="Input 5 3 11" xfId="8792" xr:uid="{00000000-0005-0000-0000-0000DE260000}"/>
    <cellStyle name="Input 5 3 12" xfId="19214" xr:uid="{00000000-0005-0000-0000-0000DF260000}"/>
    <cellStyle name="Input 5 3 13" xfId="19765" xr:uid="{00000000-0005-0000-0000-0000E0260000}"/>
    <cellStyle name="Input 5 3 14" xfId="30480" xr:uid="{00000000-0005-0000-0000-0000E1260000}"/>
    <cellStyle name="Input 5 3 15" xfId="34217" xr:uid="{00000000-0005-0000-0000-0000E2260000}"/>
    <cellStyle name="Input 5 3 2" xfId="2089" xr:uid="{00000000-0005-0000-0000-0000E3260000}"/>
    <cellStyle name="Input 5 3 2 2" xfId="13285" xr:uid="{00000000-0005-0000-0000-0000E4260000}"/>
    <cellStyle name="Input 5 3 2 3" xfId="21633" xr:uid="{00000000-0005-0000-0000-0000E5260000}"/>
    <cellStyle name="Input 5 3 2 4" xfId="11185" xr:uid="{00000000-0005-0000-0000-0000E6260000}"/>
    <cellStyle name="Input 5 3 2 5" xfId="23497" xr:uid="{00000000-0005-0000-0000-0000E7260000}"/>
    <cellStyle name="Input 5 3 2 6" xfId="33396" xr:uid="{00000000-0005-0000-0000-0000E8260000}"/>
    <cellStyle name="Input 5 3 3" xfId="1478" xr:uid="{00000000-0005-0000-0000-0000E9260000}"/>
    <cellStyle name="Input 5 3 3 2" xfId="10456" xr:uid="{00000000-0005-0000-0000-0000EA260000}"/>
    <cellStyle name="Input 5 3 3 3" xfId="21035" xr:uid="{00000000-0005-0000-0000-0000EB260000}"/>
    <cellStyle name="Input 5 3 3 4" xfId="23634" xr:uid="{00000000-0005-0000-0000-0000EC260000}"/>
    <cellStyle name="Input 5 3 3 5" xfId="20509" xr:uid="{00000000-0005-0000-0000-0000ED260000}"/>
    <cellStyle name="Input 5 3 3 6" xfId="27827" xr:uid="{00000000-0005-0000-0000-0000EE260000}"/>
    <cellStyle name="Input 5 3 4" xfId="2525" xr:uid="{00000000-0005-0000-0000-0000EF260000}"/>
    <cellStyle name="Input 5 3 4 2" xfId="15450" xr:uid="{00000000-0005-0000-0000-0000F0260000}"/>
    <cellStyle name="Input 5 3 4 3" xfId="22064" xr:uid="{00000000-0005-0000-0000-0000F1260000}"/>
    <cellStyle name="Input 5 3 4 4" xfId="20643" xr:uid="{00000000-0005-0000-0000-0000F2260000}"/>
    <cellStyle name="Input 5 3 4 5" xfId="25331" xr:uid="{00000000-0005-0000-0000-0000F3260000}"/>
    <cellStyle name="Input 5 3 4 6" xfId="30277" xr:uid="{00000000-0005-0000-0000-0000F4260000}"/>
    <cellStyle name="Input 5 3 5" xfId="1579" xr:uid="{00000000-0005-0000-0000-0000F5260000}"/>
    <cellStyle name="Input 5 3 5 2" xfId="15260" xr:uid="{00000000-0005-0000-0000-0000F6260000}"/>
    <cellStyle name="Input 5 3 5 3" xfId="21134" xr:uid="{00000000-0005-0000-0000-0000F7260000}"/>
    <cellStyle name="Input 5 3 5 4" xfId="21113" xr:uid="{00000000-0005-0000-0000-0000F8260000}"/>
    <cellStyle name="Input 5 3 5 5" xfId="31768" xr:uid="{00000000-0005-0000-0000-0000F9260000}"/>
    <cellStyle name="Input 5 3 5 6" xfId="28636" xr:uid="{00000000-0005-0000-0000-0000FA260000}"/>
    <cellStyle name="Input 5 3 6" xfId="2599" xr:uid="{00000000-0005-0000-0000-0000FB260000}"/>
    <cellStyle name="Input 5 3 6 2" xfId="8656" xr:uid="{00000000-0005-0000-0000-0000FC260000}"/>
    <cellStyle name="Input 5 3 6 3" xfId="22137" xr:uid="{00000000-0005-0000-0000-0000FD260000}"/>
    <cellStyle name="Input 5 3 6 4" xfId="19445" xr:uid="{00000000-0005-0000-0000-0000FE260000}"/>
    <cellStyle name="Input 5 3 6 5" xfId="20908" xr:uid="{00000000-0005-0000-0000-0000FF260000}"/>
    <cellStyle name="Input 5 3 6 6" xfId="19056" xr:uid="{00000000-0005-0000-0000-000000270000}"/>
    <cellStyle name="Input 5 3 7" xfId="1742" xr:uid="{00000000-0005-0000-0000-000001270000}"/>
    <cellStyle name="Input 5 3 7 2" xfId="9854" xr:uid="{00000000-0005-0000-0000-000002270000}"/>
    <cellStyle name="Input 5 3 7 3" xfId="21293" xr:uid="{00000000-0005-0000-0000-000003270000}"/>
    <cellStyle name="Input 5 3 7 4" xfId="9213" xr:uid="{00000000-0005-0000-0000-000004270000}"/>
    <cellStyle name="Input 5 3 7 5" xfId="23004" xr:uid="{00000000-0005-0000-0000-000005270000}"/>
    <cellStyle name="Input 5 3 7 6" xfId="33453" xr:uid="{00000000-0005-0000-0000-000006270000}"/>
    <cellStyle name="Input 5 3 8" xfId="2499" xr:uid="{00000000-0005-0000-0000-000007270000}"/>
    <cellStyle name="Input 5 3 8 2" xfId="9487" xr:uid="{00000000-0005-0000-0000-000008270000}"/>
    <cellStyle name="Input 5 3 8 3" xfId="22039" xr:uid="{00000000-0005-0000-0000-000009270000}"/>
    <cellStyle name="Input 5 3 8 4" xfId="9798" xr:uid="{00000000-0005-0000-0000-00000A270000}"/>
    <cellStyle name="Input 5 3 8 5" xfId="14983" xr:uid="{00000000-0005-0000-0000-00000B270000}"/>
    <cellStyle name="Input 5 3 8 6" xfId="32144" xr:uid="{00000000-0005-0000-0000-00000C270000}"/>
    <cellStyle name="Input 5 3 9" xfId="4156" xr:uid="{00000000-0005-0000-0000-00000D270000}"/>
    <cellStyle name="Input 5 3 9 2" xfId="16964" xr:uid="{00000000-0005-0000-0000-00000E270000}"/>
    <cellStyle name="Input 5 3 9 3" xfId="23677" xr:uid="{00000000-0005-0000-0000-00000F270000}"/>
    <cellStyle name="Input 5 3 9 4" xfId="28862" xr:uid="{00000000-0005-0000-0000-000010270000}"/>
    <cellStyle name="Input 5 3 9 5" xfId="33800" xr:uid="{00000000-0005-0000-0000-000011270000}"/>
    <cellStyle name="Input 5 3 9 6" xfId="38286" xr:uid="{00000000-0005-0000-0000-000012270000}"/>
    <cellStyle name="Input 5 30" xfId="41658" xr:uid="{00000000-0005-0000-0000-000013270000}"/>
    <cellStyle name="Input 5 31" xfId="41265" xr:uid="{00000000-0005-0000-0000-000014270000}"/>
    <cellStyle name="Input 5 32" xfId="41820" xr:uid="{00000000-0005-0000-0000-000015270000}"/>
    <cellStyle name="Input 5 33" xfId="42238" xr:uid="{00000000-0005-0000-0000-000016270000}"/>
    <cellStyle name="Input 5 4" xfId="1169" xr:uid="{00000000-0005-0000-0000-000017270000}"/>
    <cellStyle name="Input 5 4 10" xfId="4947" xr:uid="{00000000-0005-0000-0000-000018270000}"/>
    <cellStyle name="Input 5 4 10 2" xfId="17755" xr:uid="{00000000-0005-0000-0000-000019270000}"/>
    <cellStyle name="Input 5 4 10 3" xfId="24453" xr:uid="{00000000-0005-0000-0000-00001A270000}"/>
    <cellStyle name="Input 5 4 10 4" xfId="29611" xr:uid="{00000000-0005-0000-0000-00001B270000}"/>
    <cellStyle name="Input 5 4 10 5" xfId="34500" xr:uid="{00000000-0005-0000-0000-00001C270000}"/>
    <cellStyle name="Input 5 4 10 6" xfId="38841" xr:uid="{00000000-0005-0000-0000-00001D270000}"/>
    <cellStyle name="Input 5 4 11" xfId="13485" xr:uid="{00000000-0005-0000-0000-00001E270000}"/>
    <cellStyle name="Input 5 4 12" xfId="9006" xr:uid="{00000000-0005-0000-0000-00001F270000}"/>
    <cellStyle name="Input 5 4 13" xfId="26775" xr:uid="{00000000-0005-0000-0000-000020270000}"/>
    <cellStyle name="Input 5 4 14" xfId="27725" xr:uid="{00000000-0005-0000-0000-000021270000}"/>
    <cellStyle name="Input 5 4 15" xfId="25547" xr:uid="{00000000-0005-0000-0000-000022270000}"/>
    <cellStyle name="Input 5 4 2" xfId="2368" xr:uid="{00000000-0005-0000-0000-000023270000}"/>
    <cellStyle name="Input 5 4 2 2" xfId="122" xr:uid="{00000000-0005-0000-0000-000024270000}"/>
    <cellStyle name="Input 5 4 2 3" xfId="21910" xr:uid="{00000000-0005-0000-0000-000025270000}"/>
    <cellStyle name="Input 5 4 2 4" xfId="26580" xr:uid="{00000000-0005-0000-0000-000026270000}"/>
    <cellStyle name="Input 5 4 2 5" xfId="28666" xr:uid="{00000000-0005-0000-0000-000027270000}"/>
    <cellStyle name="Input 5 4 2 6" xfId="23993" xr:uid="{00000000-0005-0000-0000-000028270000}"/>
    <cellStyle name="Input 5 4 3" xfId="2739" xr:uid="{00000000-0005-0000-0000-000029270000}"/>
    <cellStyle name="Input 5 4 3 2" xfId="8835" xr:uid="{00000000-0005-0000-0000-00002A270000}"/>
    <cellStyle name="Input 5 4 3 3" xfId="22276" xr:uid="{00000000-0005-0000-0000-00002B270000}"/>
    <cellStyle name="Input 5 4 3 4" xfId="27497" xr:uid="{00000000-0005-0000-0000-00002C270000}"/>
    <cellStyle name="Input 5 4 3 5" xfId="32500" xr:uid="{00000000-0005-0000-0000-00002D270000}"/>
    <cellStyle name="Input 5 4 3 6" xfId="37193" xr:uid="{00000000-0005-0000-0000-00002E270000}"/>
    <cellStyle name="Input 5 4 4" xfId="3090" xr:uid="{00000000-0005-0000-0000-00002F270000}"/>
    <cellStyle name="Input 5 4 4 2" xfId="8521" xr:uid="{00000000-0005-0000-0000-000030270000}"/>
    <cellStyle name="Input 5 4 4 3" xfId="22621" xr:uid="{00000000-0005-0000-0000-000031270000}"/>
    <cellStyle name="Input 5 4 4 4" xfId="27833" xr:uid="{00000000-0005-0000-0000-000032270000}"/>
    <cellStyle name="Input 5 4 4 5" xfId="32818" xr:uid="{00000000-0005-0000-0000-000033270000}"/>
    <cellStyle name="Input 5 4 4 6" xfId="37457" xr:uid="{00000000-0005-0000-0000-000034270000}"/>
    <cellStyle name="Input 5 4 5" xfId="3429" xr:uid="{00000000-0005-0000-0000-000035270000}"/>
    <cellStyle name="Input 5 4 5 2" xfId="16237" xr:uid="{00000000-0005-0000-0000-000036270000}"/>
    <cellStyle name="Input 5 4 5 3" xfId="22956" xr:uid="{00000000-0005-0000-0000-000037270000}"/>
    <cellStyle name="Input 5 4 5 4" xfId="28157" xr:uid="{00000000-0005-0000-0000-000038270000}"/>
    <cellStyle name="Input 5 4 5 5" xfId="33128" xr:uid="{00000000-0005-0000-0000-000039270000}"/>
    <cellStyle name="Input 5 4 5 6" xfId="37712" xr:uid="{00000000-0005-0000-0000-00003A270000}"/>
    <cellStyle name="Input 5 4 6" xfId="3737" xr:uid="{00000000-0005-0000-0000-00003B270000}"/>
    <cellStyle name="Input 5 4 6 2" xfId="16545" xr:uid="{00000000-0005-0000-0000-00003C270000}"/>
    <cellStyle name="Input 5 4 6 3" xfId="23260" xr:uid="{00000000-0005-0000-0000-00003D270000}"/>
    <cellStyle name="Input 5 4 6 4" xfId="28454" xr:uid="{00000000-0005-0000-0000-00003E270000}"/>
    <cellStyle name="Input 5 4 6 5" xfId="33411" xr:uid="{00000000-0005-0000-0000-00003F270000}"/>
    <cellStyle name="Input 5 4 6 6" xfId="37951" xr:uid="{00000000-0005-0000-0000-000040270000}"/>
    <cellStyle name="Input 5 4 7" xfId="4031" xr:uid="{00000000-0005-0000-0000-000041270000}"/>
    <cellStyle name="Input 5 4 7 2" xfId="16839" xr:uid="{00000000-0005-0000-0000-000042270000}"/>
    <cellStyle name="Input 5 4 7 3" xfId="23552" xr:uid="{00000000-0005-0000-0000-000043270000}"/>
    <cellStyle name="Input 5 4 7 4" xfId="28737" xr:uid="{00000000-0005-0000-0000-000044270000}"/>
    <cellStyle name="Input 5 4 7 5" xfId="33680" xr:uid="{00000000-0005-0000-0000-000045270000}"/>
    <cellStyle name="Input 5 4 7 6" xfId="38182" xr:uid="{00000000-0005-0000-0000-000046270000}"/>
    <cellStyle name="Input 5 4 8" xfId="4286" xr:uid="{00000000-0005-0000-0000-000047270000}"/>
    <cellStyle name="Input 5 4 8 2" xfId="17094" xr:uid="{00000000-0005-0000-0000-000048270000}"/>
    <cellStyle name="Input 5 4 8 3" xfId="23804" xr:uid="{00000000-0005-0000-0000-000049270000}"/>
    <cellStyle name="Input 5 4 8 4" xfId="28987" xr:uid="{00000000-0005-0000-0000-00004A270000}"/>
    <cellStyle name="Input 5 4 8 5" xfId="33924" xr:uid="{00000000-0005-0000-0000-00004B270000}"/>
    <cellStyle name="Input 5 4 8 6" xfId="38386" xr:uid="{00000000-0005-0000-0000-00004C270000}"/>
    <cellStyle name="Input 5 4 9" xfId="4522" xr:uid="{00000000-0005-0000-0000-00004D270000}"/>
    <cellStyle name="Input 5 4 9 2" xfId="17330" xr:uid="{00000000-0005-0000-0000-00004E270000}"/>
    <cellStyle name="Input 5 4 9 3" xfId="24038" xr:uid="{00000000-0005-0000-0000-00004F270000}"/>
    <cellStyle name="Input 5 4 9 4" xfId="29211" xr:uid="{00000000-0005-0000-0000-000050270000}"/>
    <cellStyle name="Input 5 4 9 5" xfId="34125" xr:uid="{00000000-0005-0000-0000-000051270000}"/>
    <cellStyle name="Input 5 4 9 6" xfId="38545" xr:uid="{00000000-0005-0000-0000-000052270000}"/>
    <cellStyle name="Input 5 5" xfId="898" xr:uid="{00000000-0005-0000-0000-000053270000}"/>
    <cellStyle name="Input 5 5 10" xfId="4778" xr:uid="{00000000-0005-0000-0000-000054270000}"/>
    <cellStyle name="Input 5 5 10 2" xfId="17586" xr:uid="{00000000-0005-0000-0000-000055270000}"/>
    <cellStyle name="Input 5 5 10 3" xfId="24290" xr:uid="{00000000-0005-0000-0000-000056270000}"/>
    <cellStyle name="Input 5 5 10 4" xfId="29453" xr:uid="{00000000-0005-0000-0000-000057270000}"/>
    <cellStyle name="Input 5 5 10 5" xfId="34353" xr:uid="{00000000-0005-0000-0000-000058270000}"/>
    <cellStyle name="Input 5 5 10 6" xfId="38740" xr:uid="{00000000-0005-0000-0000-000059270000}"/>
    <cellStyle name="Input 5 5 11" xfId="10998" xr:uid="{00000000-0005-0000-0000-00005A270000}"/>
    <cellStyle name="Input 5 5 12" xfId="18409" xr:uid="{00000000-0005-0000-0000-00005B270000}"/>
    <cellStyle name="Input 5 5 13" xfId="18049" xr:uid="{00000000-0005-0000-0000-00005C270000}"/>
    <cellStyle name="Input 5 5 14" xfId="32286" xr:uid="{00000000-0005-0000-0000-00005D270000}"/>
    <cellStyle name="Input 5 5 15" xfId="36052" xr:uid="{00000000-0005-0000-0000-00005E270000}"/>
    <cellStyle name="Input 5 5 2" xfId="2117" xr:uid="{00000000-0005-0000-0000-00005F270000}"/>
    <cellStyle name="Input 5 5 2 2" xfId="11014" xr:uid="{00000000-0005-0000-0000-000060270000}"/>
    <cellStyle name="Input 5 5 2 3" xfId="21661" xr:uid="{00000000-0005-0000-0000-000061270000}"/>
    <cellStyle name="Input 5 5 2 4" xfId="26706" xr:uid="{00000000-0005-0000-0000-000062270000}"/>
    <cellStyle name="Input 5 5 2 5" xfId="23851" xr:uid="{00000000-0005-0000-0000-000063270000}"/>
    <cellStyle name="Input 5 5 2 6" xfId="36374" xr:uid="{00000000-0005-0000-0000-000064270000}"/>
    <cellStyle name="Input 5 5 3" xfId="1475" xr:uid="{00000000-0005-0000-0000-000065270000}"/>
    <cellStyle name="Input 5 5 3 2" xfId="13487" xr:uid="{00000000-0005-0000-0000-000066270000}"/>
    <cellStyle name="Input 5 5 3 3" xfId="21032" xr:uid="{00000000-0005-0000-0000-000067270000}"/>
    <cellStyle name="Input 5 5 3 4" xfId="14227" xr:uid="{00000000-0005-0000-0000-000068270000}"/>
    <cellStyle name="Input 5 5 3 5" xfId="26972" xr:uid="{00000000-0005-0000-0000-000069270000}"/>
    <cellStyle name="Input 5 5 3 6" xfId="33108" xr:uid="{00000000-0005-0000-0000-00006A270000}"/>
    <cellStyle name="Input 5 5 4" xfId="2472" xr:uid="{00000000-0005-0000-0000-00006B270000}"/>
    <cellStyle name="Input 5 5 4 2" xfId="15250" xr:uid="{00000000-0005-0000-0000-00006C270000}"/>
    <cellStyle name="Input 5 5 4 3" xfId="22013" xr:uid="{00000000-0005-0000-0000-00006D270000}"/>
    <cellStyle name="Input 5 5 4 4" xfId="14863" xr:uid="{00000000-0005-0000-0000-00006E270000}"/>
    <cellStyle name="Input 5 5 4 5" xfId="24151" xr:uid="{00000000-0005-0000-0000-00006F270000}"/>
    <cellStyle name="Input 5 5 4 6" xfId="32275" xr:uid="{00000000-0005-0000-0000-000070270000}"/>
    <cellStyle name="Input 5 5 5" xfId="2940" xr:uid="{00000000-0005-0000-0000-000071270000}"/>
    <cellStyle name="Input 5 5 5 2" xfId="8163" xr:uid="{00000000-0005-0000-0000-000072270000}"/>
    <cellStyle name="Input 5 5 5 3" xfId="22476" xr:uid="{00000000-0005-0000-0000-000073270000}"/>
    <cellStyle name="Input 5 5 5 4" xfId="27689" xr:uid="{00000000-0005-0000-0000-000074270000}"/>
    <cellStyle name="Input 5 5 5 5" xfId="32685" xr:uid="{00000000-0005-0000-0000-000075270000}"/>
    <cellStyle name="Input 5 5 5 6" xfId="37355" xr:uid="{00000000-0005-0000-0000-000076270000}"/>
    <cellStyle name="Input 5 5 6" xfId="3280" xr:uid="{00000000-0005-0000-0000-000077270000}"/>
    <cellStyle name="Input 5 5 6 2" xfId="16088" xr:uid="{00000000-0005-0000-0000-000078270000}"/>
    <cellStyle name="Input 5 5 6 3" xfId="22810" xr:uid="{00000000-0005-0000-0000-000079270000}"/>
    <cellStyle name="Input 5 5 6 4" xfId="28015" xr:uid="{00000000-0005-0000-0000-00007A270000}"/>
    <cellStyle name="Input 5 5 6 5" xfId="32991" xr:uid="{00000000-0005-0000-0000-00007B270000}"/>
    <cellStyle name="Input 5 5 6 6" xfId="37608" xr:uid="{00000000-0005-0000-0000-00007C270000}"/>
    <cellStyle name="Input 5 5 7" xfId="3605" xr:uid="{00000000-0005-0000-0000-00007D270000}"/>
    <cellStyle name="Input 5 5 7 2" xfId="16413" xr:uid="{00000000-0005-0000-0000-00007E270000}"/>
    <cellStyle name="Input 5 5 7 3" xfId="23130" xr:uid="{00000000-0005-0000-0000-00007F270000}"/>
    <cellStyle name="Input 5 5 7 4" xfId="28326" xr:uid="{00000000-0005-0000-0000-000080270000}"/>
    <cellStyle name="Input 5 5 7 5" xfId="33293" xr:uid="{00000000-0005-0000-0000-000081270000}"/>
    <cellStyle name="Input 5 5 7 6" xfId="37856" xr:uid="{00000000-0005-0000-0000-000082270000}"/>
    <cellStyle name="Input 5 5 8" xfId="3903" xr:uid="{00000000-0005-0000-0000-000083270000}"/>
    <cellStyle name="Input 5 5 8 2" xfId="16711" xr:uid="{00000000-0005-0000-0000-000084270000}"/>
    <cellStyle name="Input 5 5 8 3" xfId="23425" xr:uid="{00000000-0005-0000-0000-000085270000}"/>
    <cellStyle name="Input 5 5 8 4" xfId="28616" xr:uid="{00000000-0005-0000-0000-000086270000}"/>
    <cellStyle name="Input 5 5 8 5" xfId="33565" xr:uid="{00000000-0005-0000-0000-000087270000}"/>
    <cellStyle name="Input 5 5 8 6" xfId="38089" xr:uid="{00000000-0005-0000-0000-000088270000}"/>
    <cellStyle name="Input 5 5 9" xfId="3235" xr:uid="{00000000-0005-0000-0000-000089270000}"/>
    <cellStyle name="Input 5 5 9 2" xfId="16043" xr:uid="{00000000-0005-0000-0000-00008A270000}"/>
    <cellStyle name="Input 5 5 9 3" xfId="22765" xr:uid="{00000000-0005-0000-0000-00008B270000}"/>
    <cellStyle name="Input 5 5 9 4" xfId="27974" xr:uid="{00000000-0005-0000-0000-00008C270000}"/>
    <cellStyle name="Input 5 5 9 5" xfId="32950" xr:uid="{00000000-0005-0000-0000-00008D270000}"/>
    <cellStyle name="Input 5 5 9 6" xfId="37573" xr:uid="{00000000-0005-0000-0000-00008E270000}"/>
    <cellStyle name="Input 5 6" xfId="354" xr:uid="{00000000-0005-0000-0000-00008F270000}"/>
    <cellStyle name="Input 5 6 2" xfId="14709" xr:uid="{00000000-0005-0000-0000-000090270000}"/>
    <cellStyle name="Input 5 6 3" xfId="14997" xr:uid="{00000000-0005-0000-0000-000091270000}"/>
    <cellStyle name="Input 5 6 4" xfId="25746" xr:uid="{00000000-0005-0000-0000-000092270000}"/>
    <cellStyle name="Input 5 6 5" xfId="19360" xr:uid="{00000000-0005-0000-0000-000093270000}"/>
    <cellStyle name="Input 5 6 6" xfId="29858" xr:uid="{00000000-0005-0000-0000-000094270000}"/>
    <cellStyle name="Input 5 7" xfId="824" xr:uid="{00000000-0005-0000-0000-000095270000}"/>
    <cellStyle name="Input 5 7 2" xfId="12402" xr:uid="{00000000-0005-0000-0000-000096270000}"/>
    <cellStyle name="Input 5 7 3" xfId="9403" xr:uid="{00000000-0005-0000-0000-000097270000}"/>
    <cellStyle name="Input 5 7 4" xfId="18894" xr:uid="{00000000-0005-0000-0000-000098270000}"/>
    <cellStyle name="Input 5 7 5" xfId="27113" xr:uid="{00000000-0005-0000-0000-000099270000}"/>
    <cellStyle name="Input 5 7 6" xfId="30860" xr:uid="{00000000-0005-0000-0000-00009A270000}"/>
    <cellStyle name="Input 5 8" xfId="492" xr:uid="{00000000-0005-0000-0000-00009B270000}"/>
    <cellStyle name="Input 5 8 2" xfId="9113" xr:uid="{00000000-0005-0000-0000-00009C270000}"/>
    <cellStyle name="Input 5 8 3" xfId="19428" xr:uid="{00000000-0005-0000-0000-00009D270000}"/>
    <cellStyle name="Input 5 8 4" xfId="26268" xr:uid="{00000000-0005-0000-0000-00009E270000}"/>
    <cellStyle name="Input 5 8 5" xfId="29888" xr:uid="{00000000-0005-0000-0000-00009F270000}"/>
    <cellStyle name="Input 5 8 6" xfId="30184" xr:uid="{00000000-0005-0000-0000-0000A0270000}"/>
    <cellStyle name="Input 5 9" xfId="1838" xr:uid="{00000000-0005-0000-0000-0000A1270000}"/>
    <cellStyle name="Input 5 9 2" xfId="10017" xr:uid="{00000000-0005-0000-0000-0000A2270000}"/>
    <cellStyle name="Input 5 9 3" xfId="21387" xr:uid="{00000000-0005-0000-0000-0000A3270000}"/>
    <cellStyle name="Input 5 9 4" xfId="23098" xr:uid="{00000000-0005-0000-0000-0000A4270000}"/>
    <cellStyle name="Input 5 9 5" xfId="28558" xr:uid="{00000000-0005-0000-0000-0000A5270000}"/>
    <cellStyle name="Input 5 9 6" xfId="31616" xr:uid="{00000000-0005-0000-0000-0000A6270000}"/>
    <cellStyle name="Input 6" xfId="601" xr:uid="{00000000-0005-0000-0000-0000A7270000}"/>
    <cellStyle name="Input 6 10" xfId="2446" xr:uid="{00000000-0005-0000-0000-0000A8270000}"/>
    <cellStyle name="Input 6 10 2" xfId="11605" xr:uid="{00000000-0005-0000-0000-0000A9270000}"/>
    <cellStyle name="Input 6 10 3" xfId="21987" xr:uid="{00000000-0005-0000-0000-0000AA270000}"/>
    <cellStyle name="Input 6 10 4" xfId="8988" xr:uid="{00000000-0005-0000-0000-0000AB270000}"/>
    <cellStyle name="Input 6 10 5" xfId="29350" xr:uid="{00000000-0005-0000-0000-0000AC270000}"/>
    <cellStyle name="Input 6 10 6" xfId="18977" xr:uid="{00000000-0005-0000-0000-0000AD270000}"/>
    <cellStyle name="Input 6 11" xfId="2025" xr:uid="{00000000-0005-0000-0000-0000AE270000}"/>
    <cellStyle name="Input 6 11 2" xfId="8482" xr:uid="{00000000-0005-0000-0000-0000AF270000}"/>
    <cellStyle name="Input 6 11 3" xfId="21570" xr:uid="{00000000-0005-0000-0000-0000B0270000}"/>
    <cellStyle name="Input 6 11 4" xfId="22275" xr:uid="{00000000-0005-0000-0000-0000B1270000}"/>
    <cellStyle name="Input 6 11 5" xfId="23661" xr:uid="{00000000-0005-0000-0000-0000B2270000}"/>
    <cellStyle name="Input 6 11 6" xfId="33967" xr:uid="{00000000-0005-0000-0000-0000B3270000}"/>
    <cellStyle name="Input 6 12" xfId="2331" xr:uid="{00000000-0005-0000-0000-0000B4270000}"/>
    <cellStyle name="Input 6 12 2" xfId="11502" xr:uid="{00000000-0005-0000-0000-0000B5270000}"/>
    <cellStyle name="Input 6 12 3" xfId="21873" xr:uid="{00000000-0005-0000-0000-0000B6270000}"/>
    <cellStyle name="Input 6 12 4" xfId="21893" xr:uid="{00000000-0005-0000-0000-0000B7270000}"/>
    <cellStyle name="Input 6 12 5" xfId="19934" xr:uid="{00000000-0005-0000-0000-0000B8270000}"/>
    <cellStyle name="Input 6 12 6" xfId="34036" xr:uid="{00000000-0005-0000-0000-0000B9270000}"/>
    <cellStyle name="Input 6 13" xfId="2897" xr:uid="{00000000-0005-0000-0000-0000BA270000}"/>
    <cellStyle name="Input 6 13 2" xfId="12462" xr:uid="{00000000-0005-0000-0000-0000BB270000}"/>
    <cellStyle name="Input 6 13 3" xfId="22433" xr:uid="{00000000-0005-0000-0000-0000BC270000}"/>
    <cellStyle name="Input 6 13 4" xfId="27648" xr:uid="{00000000-0005-0000-0000-0000BD270000}"/>
    <cellStyle name="Input 6 13 5" xfId="32647" xr:uid="{00000000-0005-0000-0000-0000BE270000}"/>
    <cellStyle name="Input 6 13 6" xfId="37322" xr:uid="{00000000-0005-0000-0000-0000BF270000}"/>
    <cellStyle name="Input 6 14" xfId="3242" xr:uid="{00000000-0005-0000-0000-0000C0270000}"/>
    <cellStyle name="Input 6 14 2" xfId="16050" xr:uid="{00000000-0005-0000-0000-0000C1270000}"/>
    <cellStyle name="Input 6 14 3" xfId="22772" xr:uid="{00000000-0005-0000-0000-0000C2270000}"/>
    <cellStyle name="Input 6 14 4" xfId="27981" xr:uid="{00000000-0005-0000-0000-0000C3270000}"/>
    <cellStyle name="Input 6 14 5" xfId="32956" xr:uid="{00000000-0005-0000-0000-0000C4270000}"/>
    <cellStyle name="Input 6 14 6" xfId="37579" xr:uid="{00000000-0005-0000-0000-0000C5270000}"/>
    <cellStyle name="Input 6 15" xfId="3567" xr:uid="{00000000-0005-0000-0000-0000C6270000}"/>
    <cellStyle name="Input 6 15 2" xfId="16375" xr:uid="{00000000-0005-0000-0000-0000C7270000}"/>
    <cellStyle name="Input 6 15 3" xfId="23092" xr:uid="{00000000-0005-0000-0000-0000C8270000}"/>
    <cellStyle name="Input 6 15 4" xfId="28290" xr:uid="{00000000-0005-0000-0000-0000C9270000}"/>
    <cellStyle name="Input 6 15 5" xfId="33256" xr:uid="{00000000-0005-0000-0000-0000CA270000}"/>
    <cellStyle name="Input 6 15 6" xfId="37826" xr:uid="{00000000-0005-0000-0000-0000CB270000}"/>
    <cellStyle name="Input 6 16" xfId="4348" xr:uid="{00000000-0005-0000-0000-0000CC270000}"/>
    <cellStyle name="Input 6 16 2" xfId="17156" xr:uid="{00000000-0005-0000-0000-0000CD270000}"/>
    <cellStyle name="Input 6 16 3" xfId="23865" xr:uid="{00000000-0005-0000-0000-0000CE270000}"/>
    <cellStyle name="Input 6 16 4" xfId="29045" xr:uid="{00000000-0005-0000-0000-0000CF270000}"/>
    <cellStyle name="Input 6 16 5" xfId="33980" xr:uid="{00000000-0005-0000-0000-0000D0270000}"/>
    <cellStyle name="Input 6 16 6" xfId="38437" xr:uid="{00000000-0005-0000-0000-0000D1270000}"/>
    <cellStyle name="Input 6 17" xfId="4693" xr:uid="{00000000-0005-0000-0000-0000D2270000}"/>
    <cellStyle name="Input 6 17 2" xfId="17501" xr:uid="{00000000-0005-0000-0000-0000D3270000}"/>
    <cellStyle name="Input 6 17 3" xfId="24205" xr:uid="{00000000-0005-0000-0000-0000D4270000}"/>
    <cellStyle name="Input 6 17 4" xfId="29368" xr:uid="{00000000-0005-0000-0000-0000D5270000}"/>
    <cellStyle name="Input 6 17 5" xfId="34271" xr:uid="{00000000-0005-0000-0000-0000D6270000}"/>
    <cellStyle name="Input 6 17 6" xfId="38665" xr:uid="{00000000-0005-0000-0000-0000D7270000}"/>
    <cellStyle name="Input 6 18" xfId="7252" xr:uid="{00000000-0005-0000-0000-0000D8270000}"/>
    <cellStyle name="Input 6 18 2" xfId="20016" xr:uid="{00000000-0005-0000-0000-0000D9270000}"/>
    <cellStyle name="Input 6 18 3" xfId="26654" xr:uid="{00000000-0005-0000-0000-0000DA270000}"/>
    <cellStyle name="Input 6 18 4" xfId="31700" xr:uid="{00000000-0005-0000-0000-0000DB270000}"/>
    <cellStyle name="Input 6 18 5" xfId="36443" xr:uid="{00000000-0005-0000-0000-0000DC270000}"/>
    <cellStyle name="Input 6 18 6" xfId="40615" xr:uid="{00000000-0005-0000-0000-0000DD270000}"/>
    <cellStyle name="Input 6 19" xfId="7246" xr:uid="{00000000-0005-0000-0000-0000DE270000}"/>
    <cellStyle name="Input 6 19 2" xfId="20010" xr:uid="{00000000-0005-0000-0000-0000DF270000}"/>
    <cellStyle name="Input 6 19 3" xfId="26648" xr:uid="{00000000-0005-0000-0000-0000E0270000}"/>
    <cellStyle name="Input 6 19 4" xfId="31695" xr:uid="{00000000-0005-0000-0000-0000E1270000}"/>
    <cellStyle name="Input 6 19 5" xfId="36437" xr:uid="{00000000-0005-0000-0000-0000E2270000}"/>
    <cellStyle name="Input 6 19 6" xfId="40612" xr:uid="{00000000-0005-0000-0000-0000E3270000}"/>
    <cellStyle name="Input 6 2" xfId="932" xr:uid="{00000000-0005-0000-0000-0000E4270000}"/>
    <cellStyle name="Input 6 2 10" xfId="4796" xr:uid="{00000000-0005-0000-0000-0000E5270000}"/>
    <cellStyle name="Input 6 2 10 2" xfId="17604" xr:uid="{00000000-0005-0000-0000-0000E6270000}"/>
    <cellStyle name="Input 6 2 10 3" xfId="24308" xr:uid="{00000000-0005-0000-0000-0000E7270000}"/>
    <cellStyle name="Input 6 2 10 4" xfId="29470" xr:uid="{00000000-0005-0000-0000-0000E8270000}"/>
    <cellStyle name="Input 6 2 10 5" xfId="34371" xr:uid="{00000000-0005-0000-0000-0000E9270000}"/>
    <cellStyle name="Input 6 2 10 6" xfId="38755" xr:uid="{00000000-0005-0000-0000-0000EA270000}"/>
    <cellStyle name="Input 6 2 11" xfId="7419" xr:uid="{00000000-0005-0000-0000-0000EB270000}"/>
    <cellStyle name="Input 6 2 11 2" xfId="20183" xr:uid="{00000000-0005-0000-0000-0000EC270000}"/>
    <cellStyle name="Input 6 2 11 3" xfId="26819" xr:uid="{00000000-0005-0000-0000-0000ED270000}"/>
    <cellStyle name="Input 6 2 11 4" xfId="31858" xr:uid="{00000000-0005-0000-0000-0000EE270000}"/>
    <cellStyle name="Input 6 2 11 5" xfId="36585" xr:uid="{00000000-0005-0000-0000-0000EF270000}"/>
    <cellStyle name="Input 6 2 11 6" xfId="40695" xr:uid="{00000000-0005-0000-0000-0000F0270000}"/>
    <cellStyle name="Input 6 2 12" xfId="7562" xr:uid="{00000000-0005-0000-0000-0000F1270000}"/>
    <cellStyle name="Input 6 2 12 2" xfId="20326" xr:uid="{00000000-0005-0000-0000-0000F2270000}"/>
    <cellStyle name="Input 6 2 12 3" xfId="26959" xr:uid="{00000000-0005-0000-0000-0000F3270000}"/>
    <cellStyle name="Input 6 2 12 4" xfId="31996" xr:uid="{00000000-0005-0000-0000-0000F4270000}"/>
    <cellStyle name="Input 6 2 12 5" xfId="36707" xr:uid="{00000000-0005-0000-0000-0000F5270000}"/>
    <cellStyle name="Input 6 2 12 6" xfId="40775" xr:uid="{00000000-0005-0000-0000-0000F6270000}"/>
    <cellStyle name="Input 6 2 13" xfId="8453" xr:uid="{00000000-0005-0000-0000-0000F7270000}"/>
    <cellStyle name="Input 6 2 14" xfId="10427" xr:uid="{00000000-0005-0000-0000-0000F8270000}"/>
    <cellStyle name="Input 6 2 15" xfId="19707" xr:uid="{00000000-0005-0000-0000-0000F9270000}"/>
    <cellStyle name="Input 6 2 16" xfId="24137" xr:uid="{00000000-0005-0000-0000-0000FA270000}"/>
    <cellStyle name="Input 6 2 17" xfId="31211" xr:uid="{00000000-0005-0000-0000-0000FB270000}"/>
    <cellStyle name="Input 6 2 18" xfId="35061" xr:uid="{00000000-0005-0000-0000-0000FC270000}"/>
    <cellStyle name="Input 6 2 2" xfId="2149" xr:uid="{00000000-0005-0000-0000-0000FD270000}"/>
    <cellStyle name="Input 6 2 2 2" xfId="8337" xr:uid="{00000000-0005-0000-0000-0000FE270000}"/>
    <cellStyle name="Input 6 2 2 3" xfId="21693" xr:uid="{00000000-0005-0000-0000-0000FF270000}"/>
    <cellStyle name="Input 6 2 2 4" xfId="26675" xr:uid="{00000000-0005-0000-0000-000000280000}"/>
    <cellStyle name="Input 6 2 2 5" xfId="27600" xr:uid="{00000000-0005-0000-0000-000001280000}"/>
    <cellStyle name="Input 6 2 2 6" xfId="36396" xr:uid="{00000000-0005-0000-0000-000002280000}"/>
    <cellStyle name="Input 6 2 3" xfId="1591" xr:uid="{00000000-0005-0000-0000-000003280000}"/>
    <cellStyle name="Input 6 2 3 2" xfId="15480" xr:uid="{00000000-0005-0000-0000-000004280000}"/>
    <cellStyle name="Input 6 2 3 3" xfId="21146" xr:uid="{00000000-0005-0000-0000-000005280000}"/>
    <cellStyle name="Input 6 2 3 4" xfId="20988" xr:uid="{00000000-0005-0000-0000-000006280000}"/>
    <cellStyle name="Input 6 2 3 5" xfId="21614" xr:uid="{00000000-0005-0000-0000-000007280000}"/>
    <cellStyle name="Input 6 2 3 6" xfId="25709" xr:uid="{00000000-0005-0000-0000-000008280000}"/>
    <cellStyle name="Input 6 2 4" xfId="1996" xr:uid="{00000000-0005-0000-0000-000009280000}"/>
    <cellStyle name="Input 6 2 4 2" xfId="15206" xr:uid="{00000000-0005-0000-0000-00000A280000}"/>
    <cellStyle name="Input 6 2 4 3" xfId="21541" xr:uid="{00000000-0005-0000-0000-00000B280000}"/>
    <cellStyle name="Input 6 2 4 4" xfId="22822" xr:uid="{00000000-0005-0000-0000-00000C280000}"/>
    <cellStyle name="Input 6 2 4 5" xfId="31754" xr:uid="{00000000-0005-0000-0000-00000D280000}"/>
    <cellStyle name="Input 6 2 4 6" xfId="34322" xr:uid="{00000000-0005-0000-0000-00000E280000}"/>
    <cellStyle name="Input 6 2 5" xfId="2948" xr:uid="{00000000-0005-0000-0000-00000F280000}"/>
    <cellStyle name="Input 6 2 5 2" xfId="12453" xr:uid="{00000000-0005-0000-0000-000010280000}"/>
    <cellStyle name="Input 6 2 5 3" xfId="22484" xr:uid="{00000000-0005-0000-0000-000011280000}"/>
    <cellStyle name="Input 6 2 5 4" xfId="27696" xr:uid="{00000000-0005-0000-0000-000012280000}"/>
    <cellStyle name="Input 6 2 5 5" xfId="32692" xr:uid="{00000000-0005-0000-0000-000013280000}"/>
    <cellStyle name="Input 6 2 5 6" xfId="37361" xr:uid="{00000000-0005-0000-0000-000014280000}"/>
    <cellStyle name="Input 6 2 6" xfId="3289" xr:uid="{00000000-0005-0000-0000-000015280000}"/>
    <cellStyle name="Input 6 2 6 2" xfId="16097" xr:uid="{00000000-0005-0000-0000-000016280000}"/>
    <cellStyle name="Input 6 2 6 3" xfId="22819" xr:uid="{00000000-0005-0000-0000-000017280000}"/>
    <cellStyle name="Input 6 2 6 4" xfId="28024" xr:uid="{00000000-0005-0000-0000-000018280000}"/>
    <cellStyle name="Input 6 2 6 5" xfId="32999" xr:uid="{00000000-0005-0000-0000-000019280000}"/>
    <cellStyle name="Input 6 2 6 6" xfId="37615" xr:uid="{00000000-0005-0000-0000-00001A280000}"/>
    <cellStyle name="Input 6 2 7" xfId="3610" xr:uid="{00000000-0005-0000-0000-00001B280000}"/>
    <cellStyle name="Input 6 2 7 2" xfId="16418" xr:uid="{00000000-0005-0000-0000-00001C280000}"/>
    <cellStyle name="Input 6 2 7 3" xfId="23134" xr:uid="{00000000-0005-0000-0000-00001D280000}"/>
    <cellStyle name="Input 6 2 7 4" xfId="28331" xr:uid="{00000000-0005-0000-0000-00001E280000}"/>
    <cellStyle name="Input 6 2 7 5" xfId="33297" xr:uid="{00000000-0005-0000-0000-00001F280000}"/>
    <cellStyle name="Input 6 2 7 6" xfId="37859" xr:uid="{00000000-0005-0000-0000-000020280000}"/>
    <cellStyle name="Input 6 2 8" xfId="3910" xr:uid="{00000000-0005-0000-0000-000021280000}"/>
    <cellStyle name="Input 6 2 8 2" xfId="16718" xr:uid="{00000000-0005-0000-0000-000022280000}"/>
    <cellStyle name="Input 6 2 8 3" xfId="23432" xr:uid="{00000000-0005-0000-0000-000023280000}"/>
    <cellStyle name="Input 6 2 8 4" xfId="28622" xr:uid="{00000000-0005-0000-0000-000024280000}"/>
    <cellStyle name="Input 6 2 8 5" xfId="33572" xr:uid="{00000000-0005-0000-0000-000025280000}"/>
    <cellStyle name="Input 6 2 8 6" xfId="38094" xr:uid="{00000000-0005-0000-0000-000026280000}"/>
    <cellStyle name="Input 6 2 9" xfId="4096" xr:uid="{00000000-0005-0000-0000-000027280000}"/>
    <cellStyle name="Input 6 2 9 2" xfId="16904" xr:uid="{00000000-0005-0000-0000-000028280000}"/>
    <cellStyle name="Input 6 2 9 3" xfId="23617" xr:uid="{00000000-0005-0000-0000-000029280000}"/>
    <cellStyle name="Input 6 2 9 4" xfId="28802" xr:uid="{00000000-0005-0000-0000-00002A280000}"/>
    <cellStyle name="Input 6 2 9 5" xfId="33741" xr:uid="{00000000-0005-0000-0000-00002B280000}"/>
    <cellStyle name="Input 6 2 9 6" xfId="38237" xr:uid="{00000000-0005-0000-0000-00002C280000}"/>
    <cellStyle name="Input 6 20" xfId="15592" xr:uid="{00000000-0005-0000-0000-00002D280000}"/>
    <cellStyle name="Input 6 21" xfId="8158" xr:uid="{00000000-0005-0000-0000-00002E280000}"/>
    <cellStyle name="Input 6 22" xfId="10049" xr:uid="{00000000-0005-0000-0000-00002F280000}"/>
    <cellStyle name="Input 6 23" xfId="18132" xr:uid="{00000000-0005-0000-0000-000030280000}"/>
    <cellStyle name="Input 6 24" xfId="19062" xr:uid="{00000000-0005-0000-0000-000031280000}"/>
    <cellStyle name="Input 6 25" xfId="35341" xr:uid="{00000000-0005-0000-0000-000032280000}"/>
    <cellStyle name="Input 6 26" xfId="41622" xr:uid="{00000000-0005-0000-0000-000033280000}"/>
    <cellStyle name="Input 6 27" xfId="41378" xr:uid="{00000000-0005-0000-0000-000034280000}"/>
    <cellStyle name="Input 6 28" xfId="41601" xr:uid="{00000000-0005-0000-0000-000035280000}"/>
    <cellStyle name="Input 6 29" xfId="41340" xr:uid="{00000000-0005-0000-0000-000036280000}"/>
    <cellStyle name="Input 6 3" xfId="1063" xr:uid="{00000000-0005-0000-0000-000037280000}"/>
    <cellStyle name="Input 6 3 10" xfId="4882" xr:uid="{00000000-0005-0000-0000-000038280000}"/>
    <cellStyle name="Input 6 3 10 2" xfId="17690" xr:uid="{00000000-0005-0000-0000-000039280000}"/>
    <cellStyle name="Input 6 3 10 3" xfId="24389" xr:uid="{00000000-0005-0000-0000-00003A280000}"/>
    <cellStyle name="Input 6 3 10 4" xfId="29546" xr:uid="{00000000-0005-0000-0000-00003B280000}"/>
    <cellStyle name="Input 6 3 10 5" xfId="34438" xr:uid="{00000000-0005-0000-0000-00003C280000}"/>
    <cellStyle name="Input 6 3 10 6" xfId="38793" xr:uid="{00000000-0005-0000-0000-00003D280000}"/>
    <cellStyle name="Input 6 3 11" xfId="8653" xr:uid="{00000000-0005-0000-0000-00003E280000}"/>
    <cellStyle name="Input 6 3 12" xfId="15718" xr:uid="{00000000-0005-0000-0000-00003F280000}"/>
    <cellStyle name="Input 6 3 13" xfId="26878" xr:uid="{00000000-0005-0000-0000-000040280000}"/>
    <cellStyle name="Input 6 3 14" xfId="26131" xr:uid="{00000000-0005-0000-0000-000041280000}"/>
    <cellStyle name="Input 6 3 15" xfId="33725" xr:uid="{00000000-0005-0000-0000-000042280000}"/>
    <cellStyle name="Input 6 3 2" xfId="2271" xr:uid="{00000000-0005-0000-0000-000043280000}"/>
    <cellStyle name="Input 6 3 2 2" xfId="10136" xr:uid="{00000000-0005-0000-0000-000044280000}"/>
    <cellStyle name="Input 6 3 2 3" xfId="21814" xr:uid="{00000000-0005-0000-0000-000045280000}"/>
    <cellStyle name="Input 6 3 2 4" xfId="23472" xr:uid="{00000000-0005-0000-0000-000046280000}"/>
    <cellStyle name="Input 6 3 2 5" xfId="28803" xr:uid="{00000000-0005-0000-0000-000047280000}"/>
    <cellStyle name="Input 6 3 2 6" xfId="27987" xr:uid="{00000000-0005-0000-0000-000048280000}"/>
    <cellStyle name="Input 6 3 3" xfId="2638" xr:uid="{00000000-0005-0000-0000-000049280000}"/>
    <cellStyle name="Input 6 3 3 2" xfId="13343" xr:uid="{00000000-0005-0000-0000-00004A280000}"/>
    <cellStyle name="Input 6 3 3 3" xfId="22176" xr:uid="{00000000-0005-0000-0000-00004B280000}"/>
    <cellStyle name="Input 6 3 3 4" xfId="15107" xr:uid="{00000000-0005-0000-0000-00004C280000}"/>
    <cellStyle name="Input 6 3 3 5" xfId="11803" xr:uid="{00000000-0005-0000-0000-00004D280000}"/>
    <cellStyle name="Input 6 3 3 6" xfId="23660" xr:uid="{00000000-0005-0000-0000-00004E280000}"/>
    <cellStyle name="Input 6 3 4" xfId="2995" xr:uid="{00000000-0005-0000-0000-00004F280000}"/>
    <cellStyle name="Input 6 3 4 2" xfId="13043" xr:uid="{00000000-0005-0000-0000-000050280000}"/>
    <cellStyle name="Input 6 3 4 3" xfId="22529" xr:uid="{00000000-0005-0000-0000-000051280000}"/>
    <cellStyle name="Input 6 3 4 4" xfId="27741" xr:uid="{00000000-0005-0000-0000-000052280000}"/>
    <cellStyle name="Input 6 3 4 5" xfId="32730" xr:uid="{00000000-0005-0000-0000-000053280000}"/>
    <cellStyle name="Input 6 3 4 6" xfId="37388" xr:uid="{00000000-0005-0000-0000-000054280000}"/>
    <cellStyle name="Input 6 3 5" xfId="3334" xr:uid="{00000000-0005-0000-0000-000055280000}"/>
    <cellStyle name="Input 6 3 5 2" xfId="16142" xr:uid="{00000000-0005-0000-0000-000056280000}"/>
    <cellStyle name="Input 6 3 5 3" xfId="22862" xr:uid="{00000000-0005-0000-0000-000057280000}"/>
    <cellStyle name="Input 6 3 5 4" xfId="28065" xr:uid="{00000000-0005-0000-0000-000058280000}"/>
    <cellStyle name="Input 6 3 5 5" xfId="33037" xr:uid="{00000000-0005-0000-0000-000059280000}"/>
    <cellStyle name="Input 6 3 5 6" xfId="37642" xr:uid="{00000000-0005-0000-0000-00005A280000}"/>
    <cellStyle name="Input 6 3 6" xfId="3651" xr:uid="{00000000-0005-0000-0000-00005B280000}"/>
    <cellStyle name="Input 6 3 6 2" xfId="16459" xr:uid="{00000000-0005-0000-0000-00005C280000}"/>
    <cellStyle name="Input 6 3 6 3" xfId="23175" xr:uid="{00000000-0005-0000-0000-00005D280000}"/>
    <cellStyle name="Input 6 3 6 4" xfId="28370" xr:uid="{00000000-0005-0000-0000-00005E280000}"/>
    <cellStyle name="Input 6 3 6 5" xfId="33332" xr:uid="{00000000-0005-0000-0000-00005F280000}"/>
    <cellStyle name="Input 6 3 6 6" xfId="37884" xr:uid="{00000000-0005-0000-0000-000060280000}"/>
    <cellStyle name="Input 6 3 7" xfId="3950" xr:uid="{00000000-0005-0000-0000-000061280000}"/>
    <cellStyle name="Input 6 3 7 2" xfId="16758" xr:uid="{00000000-0005-0000-0000-000062280000}"/>
    <cellStyle name="Input 6 3 7 3" xfId="23471" xr:uid="{00000000-0005-0000-0000-000063280000}"/>
    <cellStyle name="Input 6 3 7 4" xfId="28658" xr:uid="{00000000-0005-0000-0000-000064280000}"/>
    <cellStyle name="Input 6 3 7 5" xfId="33607" xr:uid="{00000000-0005-0000-0000-000065280000}"/>
    <cellStyle name="Input 6 3 7 6" xfId="38120" xr:uid="{00000000-0005-0000-0000-000066280000}"/>
    <cellStyle name="Input 6 3 8" xfId="4206" xr:uid="{00000000-0005-0000-0000-000067280000}"/>
    <cellStyle name="Input 6 3 8 2" xfId="17014" xr:uid="{00000000-0005-0000-0000-000068280000}"/>
    <cellStyle name="Input 6 3 8 3" xfId="23727" xr:uid="{00000000-0005-0000-0000-000069280000}"/>
    <cellStyle name="Input 6 3 8 4" xfId="28910" xr:uid="{00000000-0005-0000-0000-00006A280000}"/>
    <cellStyle name="Input 6 3 8 5" xfId="33847" xr:uid="{00000000-0005-0000-0000-00006B280000}"/>
    <cellStyle name="Input 6 3 8 6" xfId="38324" xr:uid="{00000000-0005-0000-0000-00006C280000}"/>
    <cellStyle name="Input 6 3 9" xfId="4457" xr:uid="{00000000-0005-0000-0000-00006D280000}"/>
    <cellStyle name="Input 6 3 9 2" xfId="17265" xr:uid="{00000000-0005-0000-0000-00006E280000}"/>
    <cellStyle name="Input 6 3 9 3" xfId="23973" xr:uid="{00000000-0005-0000-0000-00006F280000}"/>
    <cellStyle name="Input 6 3 9 4" xfId="29148" xr:uid="{00000000-0005-0000-0000-000070280000}"/>
    <cellStyle name="Input 6 3 9 5" xfId="34068" xr:uid="{00000000-0005-0000-0000-000071280000}"/>
    <cellStyle name="Input 6 3 9 6" xfId="38497" xr:uid="{00000000-0005-0000-0000-000072280000}"/>
    <cellStyle name="Input 6 30" xfId="41659" xr:uid="{00000000-0005-0000-0000-000073280000}"/>
    <cellStyle name="Input 6 31" xfId="41264" xr:uid="{00000000-0005-0000-0000-000074280000}"/>
    <cellStyle name="Input 6 32" xfId="41836" xr:uid="{00000000-0005-0000-0000-000075280000}"/>
    <cellStyle name="Input 6 33" xfId="42239" xr:uid="{00000000-0005-0000-0000-000076280000}"/>
    <cellStyle name="Input 6 4" xfId="875" xr:uid="{00000000-0005-0000-0000-000077280000}"/>
    <cellStyle name="Input 6 4 10" xfId="4766" xr:uid="{00000000-0005-0000-0000-000078280000}"/>
    <cellStyle name="Input 6 4 10 2" xfId="17574" xr:uid="{00000000-0005-0000-0000-000079280000}"/>
    <cellStyle name="Input 6 4 10 3" xfId="24278" xr:uid="{00000000-0005-0000-0000-00007A280000}"/>
    <cellStyle name="Input 6 4 10 4" xfId="29441" xr:uid="{00000000-0005-0000-0000-00007B280000}"/>
    <cellStyle name="Input 6 4 10 5" xfId="34342" xr:uid="{00000000-0005-0000-0000-00007C280000}"/>
    <cellStyle name="Input 6 4 10 6" xfId="38729" xr:uid="{00000000-0005-0000-0000-00007D280000}"/>
    <cellStyle name="Input 6 4 11" xfId="15241" xr:uid="{00000000-0005-0000-0000-00007E280000}"/>
    <cellStyle name="Input 6 4 12" xfId="19481" xr:uid="{00000000-0005-0000-0000-00007F280000}"/>
    <cellStyle name="Input 6 4 13" xfId="19850" xr:uid="{00000000-0005-0000-0000-000080280000}"/>
    <cellStyle name="Input 6 4 14" xfId="32239" xr:uid="{00000000-0005-0000-0000-000081280000}"/>
    <cellStyle name="Input 6 4 15" xfId="36185" xr:uid="{00000000-0005-0000-0000-000082280000}"/>
    <cellStyle name="Input 6 4 2" xfId="2096" xr:uid="{00000000-0005-0000-0000-000083280000}"/>
    <cellStyle name="Input 6 4 2 2" xfId="8647" xr:uid="{00000000-0005-0000-0000-000084280000}"/>
    <cellStyle name="Input 6 4 2 3" xfId="21640" xr:uid="{00000000-0005-0000-0000-000085280000}"/>
    <cellStyle name="Input 6 4 2 4" xfId="19570" xr:uid="{00000000-0005-0000-0000-000086280000}"/>
    <cellStyle name="Input 6 4 2 5" xfId="29527" xr:uid="{00000000-0005-0000-0000-000087280000}"/>
    <cellStyle name="Input 6 4 2 6" xfId="8141" xr:uid="{00000000-0005-0000-0000-000088280000}"/>
    <cellStyle name="Input 6 4 3" xfId="1639" xr:uid="{00000000-0005-0000-0000-000089280000}"/>
    <cellStyle name="Input 6 4 3 2" xfId="8518" xr:uid="{00000000-0005-0000-0000-00008A280000}"/>
    <cellStyle name="Input 6 4 3 3" xfId="21192" xr:uid="{00000000-0005-0000-0000-00008B280000}"/>
    <cellStyle name="Input 6 4 3 4" xfId="15578" xr:uid="{00000000-0005-0000-0000-00008C280000}"/>
    <cellStyle name="Input 6 4 3 5" xfId="20478" xr:uid="{00000000-0005-0000-0000-00008D280000}"/>
    <cellStyle name="Input 6 4 3 6" xfId="33036" xr:uid="{00000000-0005-0000-0000-00008E280000}"/>
    <cellStyle name="Input 6 4 4" xfId="2570" xr:uid="{00000000-0005-0000-0000-00008F280000}"/>
    <cellStyle name="Input 6 4 4 2" xfId="13247" xr:uid="{00000000-0005-0000-0000-000090280000}"/>
    <cellStyle name="Input 6 4 4 3" xfId="22109" xr:uid="{00000000-0005-0000-0000-000091280000}"/>
    <cellStyle name="Input 6 4 4 4" xfId="18327" xr:uid="{00000000-0005-0000-0000-000092280000}"/>
    <cellStyle name="Input 6 4 4 5" xfId="26028" xr:uid="{00000000-0005-0000-0000-000093280000}"/>
    <cellStyle name="Input 6 4 4 6" xfId="25853" xr:uid="{00000000-0005-0000-0000-000094280000}"/>
    <cellStyle name="Input 6 4 5" xfId="2913" xr:uid="{00000000-0005-0000-0000-000095280000}"/>
    <cellStyle name="Input 6 4 5 2" xfId="114" xr:uid="{00000000-0005-0000-0000-000096280000}"/>
    <cellStyle name="Input 6 4 5 3" xfId="22449" xr:uid="{00000000-0005-0000-0000-000097280000}"/>
    <cellStyle name="Input 6 4 5 4" xfId="27663" xr:uid="{00000000-0005-0000-0000-000098280000}"/>
    <cellStyle name="Input 6 4 5 5" xfId="32661" xr:uid="{00000000-0005-0000-0000-000099280000}"/>
    <cellStyle name="Input 6 4 5 6" xfId="37333" xr:uid="{00000000-0005-0000-0000-00009A280000}"/>
    <cellStyle name="Input 6 4 6" xfId="3256" xr:uid="{00000000-0005-0000-0000-00009B280000}"/>
    <cellStyle name="Input 6 4 6 2" xfId="16064" xr:uid="{00000000-0005-0000-0000-00009C280000}"/>
    <cellStyle name="Input 6 4 6 3" xfId="22786" xr:uid="{00000000-0005-0000-0000-00009D280000}"/>
    <cellStyle name="Input 6 4 6 4" xfId="27994" xr:uid="{00000000-0005-0000-0000-00009E280000}"/>
    <cellStyle name="Input 6 4 6 5" xfId="32968" xr:uid="{00000000-0005-0000-0000-00009F280000}"/>
    <cellStyle name="Input 6 4 6 6" xfId="37589" xr:uid="{00000000-0005-0000-0000-0000A0280000}"/>
    <cellStyle name="Input 6 4 7" xfId="3583" xr:uid="{00000000-0005-0000-0000-0000A1280000}"/>
    <cellStyle name="Input 6 4 7 2" xfId="16391" xr:uid="{00000000-0005-0000-0000-0000A2280000}"/>
    <cellStyle name="Input 6 4 7 3" xfId="23108" xr:uid="{00000000-0005-0000-0000-0000A3280000}"/>
    <cellStyle name="Input 6 4 7 4" xfId="28304" xr:uid="{00000000-0005-0000-0000-0000A4280000}"/>
    <cellStyle name="Input 6 4 7 5" xfId="33271" xr:uid="{00000000-0005-0000-0000-0000A5280000}"/>
    <cellStyle name="Input 6 4 7 6" xfId="37838" xr:uid="{00000000-0005-0000-0000-0000A6280000}"/>
    <cellStyle name="Input 6 4 8" xfId="3880" xr:uid="{00000000-0005-0000-0000-0000A7280000}"/>
    <cellStyle name="Input 6 4 8 2" xfId="16688" xr:uid="{00000000-0005-0000-0000-0000A8280000}"/>
    <cellStyle name="Input 6 4 8 3" xfId="23402" xr:uid="{00000000-0005-0000-0000-0000A9280000}"/>
    <cellStyle name="Input 6 4 8 4" xfId="28593" xr:uid="{00000000-0005-0000-0000-0000AA280000}"/>
    <cellStyle name="Input 6 4 8 5" xfId="33542" xr:uid="{00000000-0005-0000-0000-0000AB280000}"/>
    <cellStyle name="Input 6 4 8 6" xfId="38069" xr:uid="{00000000-0005-0000-0000-0000AC280000}"/>
    <cellStyle name="Input 6 4 9" xfId="4171" xr:uid="{00000000-0005-0000-0000-0000AD280000}"/>
    <cellStyle name="Input 6 4 9 2" xfId="16979" xr:uid="{00000000-0005-0000-0000-0000AE280000}"/>
    <cellStyle name="Input 6 4 9 3" xfId="23692" xr:uid="{00000000-0005-0000-0000-0000AF280000}"/>
    <cellStyle name="Input 6 4 9 4" xfId="28875" xr:uid="{00000000-0005-0000-0000-0000B0280000}"/>
    <cellStyle name="Input 6 4 9 5" xfId="33814" xr:uid="{00000000-0005-0000-0000-0000B1280000}"/>
    <cellStyle name="Input 6 4 9 6" xfId="38299" xr:uid="{00000000-0005-0000-0000-0000B2280000}"/>
    <cellStyle name="Input 6 5" xfId="1040" xr:uid="{00000000-0005-0000-0000-0000B3280000}"/>
    <cellStyle name="Input 6 5 10" xfId="4872" xr:uid="{00000000-0005-0000-0000-0000B4280000}"/>
    <cellStyle name="Input 6 5 10 2" xfId="17680" xr:uid="{00000000-0005-0000-0000-0000B5280000}"/>
    <cellStyle name="Input 6 5 10 3" xfId="24379" xr:uid="{00000000-0005-0000-0000-0000B6280000}"/>
    <cellStyle name="Input 6 5 10 4" xfId="29537" xr:uid="{00000000-0005-0000-0000-0000B7280000}"/>
    <cellStyle name="Input 6 5 10 5" xfId="34429" xr:uid="{00000000-0005-0000-0000-0000B8280000}"/>
    <cellStyle name="Input 6 5 10 6" xfId="38785" xr:uid="{00000000-0005-0000-0000-0000B9280000}"/>
    <cellStyle name="Input 6 5 11" xfId="15390" xr:uid="{00000000-0005-0000-0000-0000BA280000}"/>
    <cellStyle name="Input 6 5 12" xfId="14031" xr:uid="{00000000-0005-0000-0000-0000BB280000}"/>
    <cellStyle name="Input 6 5 13" xfId="24464" xr:uid="{00000000-0005-0000-0000-0000BC280000}"/>
    <cellStyle name="Input 6 5 14" xfId="29414" xr:uid="{00000000-0005-0000-0000-0000BD280000}"/>
    <cellStyle name="Input 6 5 15" xfId="33857" xr:uid="{00000000-0005-0000-0000-0000BE280000}"/>
    <cellStyle name="Input 6 5 2" xfId="2249" xr:uid="{00000000-0005-0000-0000-0000BF280000}"/>
    <cellStyle name="Input 6 5 2 2" xfId="9353" xr:uid="{00000000-0005-0000-0000-0000C0280000}"/>
    <cellStyle name="Input 6 5 2 3" xfId="21792" xr:uid="{00000000-0005-0000-0000-0000C1280000}"/>
    <cellStyle name="Input 6 5 2 4" xfId="22963" xr:uid="{00000000-0005-0000-0000-0000C2280000}"/>
    <cellStyle name="Input 6 5 2 5" xfId="15190" xr:uid="{00000000-0005-0000-0000-0000C3280000}"/>
    <cellStyle name="Input 6 5 2 6" xfId="32895" xr:uid="{00000000-0005-0000-0000-0000C4280000}"/>
    <cellStyle name="Input 6 5 3" xfId="2619" xr:uid="{00000000-0005-0000-0000-0000C5280000}"/>
    <cellStyle name="Input 6 5 3 2" xfId="10729" xr:uid="{00000000-0005-0000-0000-0000C6280000}"/>
    <cellStyle name="Input 6 5 3 3" xfId="22157" xr:uid="{00000000-0005-0000-0000-0000C7280000}"/>
    <cellStyle name="Input 6 5 3 4" xfId="13607" xr:uid="{00000000-0005-0000-0000-0000C8280000}"/>
    <cellStyle name="Input 6 5 3 5" xfId="25038" xr:uid="{00000000-0005-0000-0000-0000C9280000}"/>
    <cellStyle name="Input 6 5 3 6" xfId="24758" xr:uid="{00000000-0005-0000-0000-0000CA280000}"/>
    <cellStyle name="Input 6 5 4" xfId="2977" xr:uid="{00000000-0005-0000-0000-0000CB280000}"/>
    <cellStyle name="Input 6 5 4 2" xfId="13717" xr:uid="{00000000-0005-0000-0000-0000CC280000}"/>
    <cellStyle name="Input 6 5 4 3" xfId="22512" xr:uid="{00000000-0005-0000-0000-0000CD280000}"/>
    <cellStyle name="Input 6 5 4 4" xfId="27724" xr:uid="{00000000-0005-0000-0000-0000CE280000}"/>
    <cellStyle name="Input 6 5 4 5" xfId="32715" xr:uid="{00000000-0005-0000-0000-0000CF280000}"/>
    <cellStyle name="Input 6 5 4 6" xfId="37375" xr:uid="{00000000-0005-0000-0000-0000D0280000}"/>
    <cellStyle name="Input 6 5 5" xfId="3316" xr:uid="{00000000-0005-0000-0000-0000D1280000}"/>
    <cellStyle name="Input 6 5 5 2" xfId="16124" xr:uid="{00000000-0005-0000-0000-0000D2280000}"/>
    <cellStyle name="Input 6 5 5 3" xfId="22845" xr:uid="{00000000-0005-0000-0000-0000D3280000}"/>
    <cellStyle name="Input 6 5 5 4" xfId="28049" xr:uid="{00000000-0005-0000-0000-0000D4280000}"/>
    <cellStyle name="Input 6 5 5 5" xfId="33021" xr:uid="{00000000-0005-0000-0000-0000D5280000}"/>
    <cellStyle name="Input 6 5 5 6" xfId="37628" xr:uid="{00000000-0005-0000-0000-0000D6280000}"/>
    <cellStyle name="Input 6 5 6" xfId="3634" xr:uid="{00000000-0005-0000-0000-0000D7280000}"/>
    <cellStyle name="Input 6 5 6 2" xfId="16442" xr:uid="{00000000-0005-0000-0000-0000D8280000}"/>
    <cellStyle name="Input 6 5 6 3" xfId="23158" xr:uid="{00000000-0005-0000-0000-0000D9280000}"/>
    <cellStyle name="Input 6 5 6 4" xfId="28353" xr:uid="{00000000-0005-0000-0000-0000DA280000}"/>
    <cellStyle name="Input 6 5 6 5" xfId="33316" xr:uid="{00000000-0005-0000-0000-0000DB280000}"/>
    <cellStyle name="Input 6 5 6 6" xfId="37870" xr:uid="{00000000-0005-0000-0000-0000DC280000}"/>
    <cellStyle name="Input 6 5 7" xfId="3933" xr:uid="{00000000-0005-0000-0000-0000DD280000}"/>
    <cellStyle name="Input 6 5 7 2" xfId="16741" xr:uid="{00000000-0005-0000-0000-0000DE280000}"/>
    <cellStyle name="Input 6 5 7 3" xfId="23454" xr:uid="{00000000-0005-0000-0000-0000DF280000}"/>
    <cellStyle name="Input 6 5 7 4" xfId="28642" xr:uid="{00000000-0005-0000-0000-0000E0280000}"/>
    <cellStyle name="Input 6 5 7 5" xfId="33590" xr:uid="{00000000-0005-0000-0000-0000E1280000}"/>
    <cellStyle name="Input 6 5 7 6" xfId="38106" xr:uid="{00000000-0005-0000-0000-0000E2280000}"/>
    <cellStyle name="Input 6 5 8" xfId="4192" xr:uid="{00000000-0005-0000-0000-0000E3280000}"/>
    <cellStyle name="Input 6 5 8 2" xfId="17000" xr:uid="{00000000-0005-0000-0000-0000E4280000}"/>
    <cellStyle name="Input 6 5 8 3" xfId="23713" xr:uid="{00000000-0005-0000-0000-0000E5280000}"/>
    <cellStyle name="Input 6 5 8 4" xfId="28896" xr:uid="{00000000-0005-0000-0000-0000E6280000}"/>
    <cellStyle name="Input 6 5 8 5" xfId="33833" xr:uid="{00000000-0005-0000-0000-0000E7280000}"/>
    <cellStyle name="Input 6 5 8 6" xfId="38312" xr:uid="{00000000-0005-0000-0000-0000E8280000}"/>
    <cellStyle name="Input 6 5 9" xfId="4447" xr:uid="{00000000-0005-0000-0000-0000E9280000}"/>
    <cellStyle name="Input 6 5 9 2" xfId="17255" xr:uid="{00000000-0005-0000-0000-0000EA280000}"/>
    <cellStyle name="Input 6 5 9 3" xfId="23963" xr:uid="{00000000-0005-0000-0000-0000EB280000}"/>
    <cellStyle name="Input 6 5 9 4" xfId="29138" xr:uid="{00000000-0005-0000-0000-0000EC280000}"/>
    <cellStyle name="Input 6 5 9 5" xfId="34060" xr:uid="{00000000-0005-0000-0000-0000ED280000}"/>
    <cellStyle name="Input 6 5 9 6" xfId="38489" xr:uid="{00000000-0005-0000-0000-0000EE280000}"/>
    <cellStyle name="Input 6 6" xfId="1353" xr:uid="{00000000-0005-0000-0000-0000EF280000}"/>
    <cellStyle name="Input 6 6 2" xfId="10837" xr:uid="{00000000-0005-0000-0000-0000F0280000}"/>
    <cellStyle name="Input 6 6 3" xfId="20914" xr:uid="{00000000-0005-0000-0000-0000F1280000}"/>
    <cellStyle name="Input 6 6 4" xfId="26722" xr:uid="{00000000-0005-0000-0000-0000F2280000}"/>
    <cellStyle name="Input 6 6 5" xfId="27822" xr:uid="{00000000-0005-0000-0000-0000F3280000}"/>
    <cellStyle name="Input 6 6 6" xfId="12945" xr:uid="{00000000-0005-0000-0000-0000F4280000}"/>
    <cellStyle name="Input 6 7" xfId="1209" xr:uid="{00000000-0005-0000-0000-0000F5280000}"/>
    <cellStyle name="Input 6 7 2" xfId="10703" xr:uid="{00000000-0005-0000-0000-0000F6280000}"/>
    <cellStyle name="Input 6 7 3" xfId="14351" xr:uid="{00000000-0005-0000-0000-0000F7280000}"/>
    <cellStyle name="Input 6 7 4" xfId="21227" xr:uid="{00000000-0005-0000-0000-0000F8280000}"/>
    <cellStyle name="Input 6 7 5" xfId="31877" xr:uid="{00000000-0005-0000-0000-0000F9280000}"/>
    <cellStyle name="Input 6 7 6" xfId="28665" xr:uid="{00000000-0005-0000-0000-0000FA280000}"/>
    <cellStyle name="Input 6 8" xfId="1352" xr:uid="{00000000-0005-0000-0000-0000FB280000}"/>
    <cellStyle name="Input 6 8 2" xfId="9158" xr:uid="{00000000-0005-0000-0000-0000FC280000}"/>
    <cellStyle name="Input 6 8 3" xfId="20913" xr:uid="{00000000-0005-0000-0000-0000FD280000}"/>
    <cellStyle name="Input 6 8 4" xfId="15800" xr:uid="{00000000-0005-0000-0000-0000FE280000}"/>
    <cellStyle name="Input 6 8 5" xfId="9049" xr:uid="{00000000-0005-0000-0000-0000FF280000}"/>
    <cellStyle name="Input 6 8 6" xfId="36614" xr:uid="{00000000-0005-0000-0000-000000290000}"/>
    <cellStyle name="Input 6 9" xfId="1839" xr:uid="{00000000-0005-0000-0000-000001290000}"/>
    <cellStyle name="Input 6 9 2" xfId="9142" xr:uid="{00000000-0005-0000-0000-000002290000}"/>
    <cellStyle name="Input 6 9 3" xfId="21388" xr:uid="{00000000-0005-0000-0000-000003290000}"/>
    <cellStyle name="Input 6 9 4" xfId="22776" xr:uid="{00000000-0005-0000-0000-000004290000}"/>
    <cellStyle name="Input 6 9 5" xfId="27427" xr:uid="{00000000-0005-0000-0000-000005290000}"/>
    <cellStyle name="Input 6 9 6" xfId="34204" xr:uid="{00000000-0005-0000-0000-000006290000}"/>
    <cellStyle name="Input 7" xfId="602" xr:uid="{00000000-0005-0000-0000-000007290000}"/>
    <cellStyle name="Input 7 10" xfId="2044" xr:uid="{00000000-0005-0000-0000-000008290000}"/>
    <cellStyle name="Input 7 10 2" xfId="13325" xr:uid="{00000000-0005-0000-0000-000009290000}"/>
    <cellStyle name="Input 7 10 3" xfId="21589" xr:uid="{00000000-0005-0000-0000-00000A290000}"/>
    <cellStyle name="Input 7 10 4" xfId="22691" xr:uid="{00000000-0005-0000-0000-00000B290000}"/>
    <cellStyle name="Input 7 10 5" xfId="27752" xr:uid="{00000000-0005-0000-0000-00000C290000}"/>
    <cellStyle name="Input 7 10 6" xfId="36689" xr:uid="{00000000-0005-0000-0000-00000D290000}"/>
    <cellStyle name="Input 7 11" xfId="2811" xr:uid="{00000000-0005-0000-0000-00000E290000}"/>
    <cellStyle name="Input 7 11 2" xfId="15406" xr:uid="{00000000-0005-0000-0000-00000F290000}"/>
    <cellStyle name="Input 7 11 3" xfId="22348" xr:uid="{00000000-0005-0000-0000-000010290000}"/>
    <cellStyle name="Input 7 11 4" xfId="27567" xr:uid="{00000000-0005-0000-0000-000011290000}"/>
    <cellStyle name="Input 7 11 5" xfId="32564" xr:uid="{00000000-0005-0000-0000-000012290000}"/>
    <cellStyle name="Input 7 11 6" xfId="37250" xr:uid="{00000000-0005-0000-0000-000013290000}"/>
    <cellStyle name="Input 7 12" xfId="3160" xr:uid="{00000000-0005-0000-0000-000014290000}"/>
    <cellStyle name="Input 7 12 2" xfId="13166" xr:uid="{00000000-0005-0000-0000-000015290000}"/>
    <cellStyle name="Input 7 12 3" xfId="22690" xr:uid="{00000000-0005-0000-0000-000016290000}"/>
    <cellStyle name="Input 7 12 4" xfId="27902" xr:uid="{00000000-0005-0000-0000-000017290000}"/>
    <cellStyle name="Input 7 12 5" xfId="32881" xr:uid="{00000000-0005-0000-0000-000018290000}"/>
    <cellStyle name="Input 7 12 6" xfId="37511" xr:uid="{00000000-0005-0000-0000-000019290000}"/>
    <cellStyle name="Input 7 13" xfId="3493" xr:uid="{00000000-0005-0000-0000-00001A290000}"/>
    <cellStyle name="Input 7 13 2" xfId="16301" xr:uid="{00000000-0005-0000-0000-00001B290000}"/>
    <cellStyle name="Input 7 13 3" xfId="23018" xr:uid="{00000000-0005-0000-0000-00001C290000}"/>
    <cellStyle name="Input 7 13 4" xfId="28220" xr:uid="{00000000-0005-0000-0000-00001D290000}"/>
    <cellStyle name="Input 7 13 5" xfId="33185" xr:uid="{00000000-0005-0000-0000-00001E290000}"/>
    <cellStyle name="Input 7 13 6" xfId="37764" xr:uid="{00000000-0005-0000-0000-00001F290000}"/>
    <cellStyle name="Input 7 14" xfId="3800" xr:uid="{00000000-0005-0000-0000-000020290000}"/>
    <cellStyle name="Input 7 14 2" xfId="16608" xr:uid="{00000000-0005-0000-0000-000021290000}"/>
    <cellStyle name="Input 7 14 3" xfId="23322" xr:uid="{00000000-0005-0000-0000-000022290000}"/>
    <cellStyle name="Input 7 14 4" xfId="28515" xr:uid="{00000000-0005-0000-0000-000023290000}"/>
    <cellStyle name="Input 7 14 5" xfId="33469" xr:uid="{00000000-0005-0000-0000-000024290000}"/>
    <cellStyle name="Input 7 14 6" xfId="38003" xr:uid="{00000000-0005-0000-0000-000025290000}"/>
    <cellStyle name="Input 7 15" xfId="4084" xr:uid="{00000000-0005-0000-0000-000026290000}"/>
    <cellStyle name="Input 7 15 2" xfId="16892" xr:uid="{00000000-0005-0000-0000-000027290000}"/>
    <cellStyle name="Input 7 15 3" xfId="23605" xr:uid="{00000000-0005-0000-0000-000028290000}"/>
    <cellStyle name="Input 7 15 4" xfId="28790" xr:uid="{00000000-0005-0000-0000-000029290000}"/>
    <cellStyle name="Input 7 15 5" xfId="33729" xr:uid="{00000000-0005-0000-0000-00002A290000}"/>
    <cellStyle name="Input 7 15 6" xfId="38226" xr:uid="{00000000-0005-0000-0000-00002B290000}"/>
    <cellStyle name="Input 7 16" xfId="4203" xr:uid="{00000000-0005-0000-0000-00002C290000}"/>
    <cellStyle name="Input 7 16 2" xfId="17011" xr:uid="{00000000-0005-0000-0000-00002D290000}"/>
    <cellStyle name="Input 7 16 3" xfId="23724" xr:uid="{00000000-0005-0000-0000-00002E290000}"/>
    <cellStyle name="Input 7 16 4" xfId="28907" xr:uid="{00000000-0005-0000-0000-00002F290000}"/>
    <cellStyle name="Input 7 16 5" xfId="33844" xr:uid="{00000000-0005-0000-0000-000030290000}"/>
    <cellStyle name="Input 7 16 6" xfId="38322" xr:uid="{00000000-0005-0000-0000-000031290000}"/>
    <cellStyle name="Input 7 17" xfId="4694" xr:uid="{00000000-0005-0000-0000-000032290000}"/>
    <cellStyle name="Input 7 17 2" xfId="17502" xr:uid="{00000000-0005-0000-0000-000033290000}"/>
    <cellStyle name="Input 7 17 3" xfId="24206" xr:uid="{00000000-0005-0000-0000-000034290000}"/>
    <cellStyle name="Input 7 17 4" xfId="29369" xr:uid="{00000000-0005-0000-0000-000035290000}"/>
    <cellStyle name="Input 7 17 5" xfId="34272" xr:uid="{00000000-0005-0000-0000-000036290000}"/>
    <cellStyle name="Input 7 17 6" xfId="38666" xr:uid="{00000000-0005-0000-0000-000037290000}"/>
    <cellStyle name="Input 7 18" xfId="7264" xr:uid="{00000000-0005-0000-0000-000038290000}"/>
    <cellStyle name="Input 7 18 2" xfId="20028" xr:uid="{00000000-0005-0000-0000-000039290000}"/>
    <cellStyle name="Input 7 18 3" xfId="26666" xr:uid="{00000000-0005-0000-0000-00003A290000}"/>
    <cellStyle name="Input 7 18 4" xfId="31712" xr:uid="{00000000-0005-0000-0000-00003B290000}"/>
    <cellStyle name="Input 7 18 5" xfId="36455" xr:uid="{00000000-0005-0000-0000-00003C290000}"/>
    <cellStyle name="Input 7 18 6" xfId="40625" xr:uid="{00000000-0005-0000-0000-00003D290000}"/>
    <cellStyle name="Input 7 19" xfId="7328" xr:uid="{00000000-0005-0000-0000-00003E290000}"/>
    <cellStyle name="Input 7 19 2" xfId="20092" xr:uid="{00000000-0005-0000-0000-00003F290000}"/>
    <cellStyle name="Input 7 19 3" xfId="26729" xr:uid="{00000000-0005-0000-0000-000040290000}"/>
    <cellStyle name="Input 7 19 4" xfId="31772" xr:uid="{00000000-0005-0000-0000-000041290000}"/>
    <cellStyle name="Input 7 19 5" xfId="36504" xr:uid="{00000000-0005-0000-0000-000042290000}"/>
    <cellStyle name="Input 7 19 6" xfId="40632" xr:uid="{00000000-0005-0000-0000-000043290000}"/>
    <cellStyle name="Input 7 2" xfId="955" xr:uid="{00000000-0005-0000-0000-000044290000}"/>
    <cellStyle name="Input 7 2 10" xfId="4810" xr:uid="{00000000-0005-0000-0000-000045290000}"/>
    <cellStyle name="Input 7 2 10 2" xfId="17618" xr:uid="{00000000-0005-0000-0000-000046290000}"/>
    <cellStyle name="Input 7 2 10 3" xfId="24321" xr:uid="{00000000-0005-0000-0000-000047290000}"/>
    <cellStyle name="Input 7 2 10 4" xfId="29484" xr:uid="{00000000-0005-0000-0000-000048290000}"/>
    <cellStyle name="Input 7 2 10 5" xfId="34385" xr:uid="{00000000-0005-0000-0000-000049290000}"/>
    <cellStyle name="Input 7 2 10 6" xfId="38768" xr:uid="{00000000-0005-0000-0000-00004A290000}"/>
    <cellStyle name="Input 7 2 11" xfId="7425" xr:uid="{00000000-0005-0000-0000-00004B290000}"/>
    <cellStyle name="Input 7 2 11 2" xfId="20189" xr:uid="{00000000-0005-0000-0000-00004C290000}"/>
    <cellStyle name="Input 7 2 11 3" xfId="26825" xr:uid="{00000000-0005-0000-0000-00004D290000}"/>
    <cellStyle name="Input 7 2 11 4" xfId="31864" xr:uid="{00000000-0005-0000-0000-00004E290000}"/>
    <cellStyle name="Input 7 2 11 5" xfId="36591" xr:uid="{00000000-0005-0000-0000-00004F290000}"/>
    <cellStyle name="Input 7 2 11 6" xfId="40700" xr:uid="{00000000-0005-0000-0000-000050290000}"/>
    <cellStyle name="Input 7 2 12" xfId="7568" xr:uid="{00000000-0005-0000-0000-000051290000}"/>
    <cellStyle name="Input 7 2 12 2" xfId="20332" xr:uid="{00000000-0005-0000-0000-000052290000}"/>
    <cellStyle name="Input 7 2 12 3" xfId="26965" xr:uid="{00000000-0005-0000-0000-000053290000}"/>
    <cellStyle name="Input 7 2 12 4" xfId="32002" xr:uid="{00000000-0005-0000-0000-000054290000}"/>
    <cellStyle name="Input 7 2 12 5" xfId="36712" xr:uid="{00000000-0005-0000-0000-000055290000}"/>
    <cellStyle name="Input 7 2 12 6" xfId="40780" xr:uid="{00000000-0005-0000-0000-000056290000}"/>
    <cellStyle name="Input 7 2 13" xfId="10134" xr:uid="{00000000-0005-0000-0000-000057290000}"/>
    <cellStyle name="Input 7 2 14" xfId="9337" xr:uid="{00000000-0005-0000-0000-000058290000}"/>
    <cellStyle name="Input 7 2 15" xfId="15580" xr:uid="{00000000-0005-0000-0000-000059290000}"/>
    <cellStyle name="Input 7 2 16" xfId="15772" xr:uid="{00000000-0005-0000-0000-00005A290000}"/>
    <cellStyle name="Input 7 2 17" xfId="31348" xr:uid="{00000000-0005-0000-0000-00005B290000}"/>
    <cellStyle name="Input 7 2 18" xfId="35388" xr:uid="{00000000-0005-0000-0000-00005C290000}"/>
    <cellStyle name="Input 7 2 2" xfId="2171" xr:uid="{00000000-0005-0000-0000-00005D290000}"/>
    <cellStyle name="Input 7 2 2 2" xfId="8489" xr:uid="{00000000-0005-0000-0000-00005E290000}"/>
    <cellStyle name="Input 7 2 2 3" xfId="21715" xr:uid="{00000000-0005-0000-0000-00005F290000}"/>
    <cellStyle name="Input 7 2 2 4" xfId="23155" xr:uid="{00000000-0005-0000-0000-000060290000}"/>
    <cellStyle name="Input 7 2 2 5" xfId="32020" xr:uid="{00000000-0005-0000-0000-000061290000}"/>
    <cellStyle name="Input 7 2 2 6" xfId="36553" xr:uid="{00000000-0005-0000-0000-000062290000}"/>
    <cellStyle name="Input 7 2 3" xfId="1571" xr:uid="{00000000-0005-0000-0000-000063290000}"/>
    <cellStyle name="Input 7 2 3 2" xfId="10731" xr:uid="{00000000-0005-0000-0000-000064290000}"/>
    <cellStyle name="Input 7 2 3 3" xfId="21126" xr:uid="{00000000-0005-0000-0000-000065290000}"/>
    <cellStyle name="Input 7 2 3 4" xfId="24340" xr:uid="{00000000-0005-0000-0000-000066290000}"/>
    <cellStyle name="Input 7 2 3 5" xfId="27702" xr:uid="{00000000-0005-0000-0000-000067290000}"/>
    <cellStyle name="Input 7 2 3 6" xfId="36461" xr:uid="{00000000-0005-0000-0000-000068290000}"/>
    <cellStyle name="Input 7 2 4" xfId="1930" xr:uid="{00000000-0005-0000-0000-000069290000}"/>
    <cellStyle name="Input 7 2 4 2" xfId="9894" xr:uid="{00000000-0005-0000-0000-00006A290000}"/>
    <cellStyle name="Input 7 2 4 3" xfId="21478" xr:uid="{00000000-0005-0000-0000-00006B290000}"/>
    <cellStyle name="Input 7 2 4 4" xfId="22155" xr:uid="{00000000-0005-0000-0000-00006C290000}"/>
    <cellStyle name="Input 7 2 4 5" xfId="31894" xr:uid="{00000000-0005-0000-0000-00006D290000}"/>
    <cellStyle name="Input 7 2 4 6" xfId="33428" xr:uid="{00000000-0005-0000-0000-00006E290000}"/>
    <cellStyle name="Input 7 2 5" xfId="2372" xr:uid="{00000000-0005-0000-0000-00006F290000}"/>
    <cellStyle name="Input 7 2 5 2" xfId="8984" xr:uid="{00000000-0005-0000-0000-000070290000}"/>
    <cellStyle name="Input 7 2 5 3" xfId="21914" xr:uid="{00000000-0005-0000-0000-000071290000}"/>
    <cellStyle name="Input 7 2 5 4" xfId="21492" xr:uid="{00000000-0005-0000-0000-000072290000}"/>
    <cellStyle name="Input 7 2 5 5" xfId="14483" xr:uid="{00000000-0005-0000-0000-000073290000}"/>
    <cellStyle name="Input 7 2 5 6" xfId="31653" xr:uid="{00000000-0005-0000-0000-000074290000}"/>
    <cellStyle name="Input 7 2 6" xfId="1646" xr:uid="{00000000-0005-0000-0000-000075290000}"/>
    <cellStyle name="Input 7 2 6 2" xfId="13384" xr:uid="{00000000-0005-0000-0000-000076290000}"/>
    <cellStyle name="Input 7 2 6 3" xfId="21199" xr:uid="{00000000-0005-0000-0000-000077290000}"/>
    <cellStyle name="Input 7 2 6 4" xfId="21010" xr:uid="{00000000-0005-0000-0000-000078290000}"/>
    <cellStyle name="Input 7 2 6 5" xfId="22708" xr:uid="{00000000-0005-0000-0000-000079290000}"/>
    <cellStyle name="Input 7 2 6 6" xfId="33898" xr:uid="{00000000-0005-0000-0000-00007A290000}"/>
    <cellStyle name="Input 7 2 7" xfId="2569" xr:uid="{00000000-0005-0000-0000-00007B290000}"/>
    <cellStyle name="Input 7 2 7 2" xfId="9192" xr:uid="{00000000-0005-0000-0000-00007C290000}"/>
    <cellStyle name="Input 7 2 7 3" xfId="22108" xr:uid="{00000000-0005-0000-0000-00007D290000}"/>
    <cellStyle name="Input 7 2 7 4" xfId="19780" xr:uid="{00000000-0005-0000-0000-00007E290000}"/>
    <cellStyle name="Input 7 2 7 5" xfId="26150" xr:uid="{00000000-0005-0000-0000-00007F290000}"/>
    <cellStyle name="Input 7 2 7 6" xfId="32326" xr:uid="{00000000-0005-0000-0000-000080290000}"/>
    <cellStyle name="Input 7 2 8" xfId="2889" xr:uid="{00000000-0005-0000-0000-000081290000}"/>
    <cellStyle name="Input 7 2 8 2" xfId="11572" xr:uid="{00000000-0005-0000-0000-000082290000}"/>
    <cellStyle name="Input 7 2 8 3" xfId="22426" xr:uid="{00000000-0005-0000-0000-000083290000}"/>
    <cellStyle name="Input 7 2 8 4" xfId="27641" xr:uid="{00000000-0005-0000-0000-000084290000}"/>
    <cellStyle name="Input 7 2 8 5" xfId="32639" xr:uid="{00000000-0005-0000-0000-000085290000}"/>
    <cellStyle name="Input 7 2 8 6" xfId="37315" xr:uid="{00000000-0005-0000-0000-000086290000}"/>
    <cellStyle name="Input 7 2 9" xfId="2131" xr:uid="{00000000-0005-0000-0000-000087290000}"/>
    <cellStyle name="Input 7 2 9 2" xfId="9224" xr:uid="{00000000-0005-0000-0000-000088290000}"/>
    <cellStyle name="Input 7 2 9 3" xfId="21675" xr:uid="{00000000-0005-0000-0000-000089290000}"/>
    <cellStyle name="Input 7 2 9 4" xfId="10310" xr:uid="{00000000-0005-0000-0000-00008A290000}"/>
    <cellStyle name="Input 7 2 9 5" xfId="24327" xr:uid="{00000000-0005-0000-0000-00008B290000}"/>
    <cellStyle name="Input 7 2 9 6" xfId="36599" xr:uid="{00000000-0005-0000-0000-00008C290000}"/>
    <cellStyle name="Input 7 20" xfId="9881" xr:uid="{00000000-0005-0000-0000-00008D290000}"/>
    <cellStyle name="Input 7 21" xfId="11751" xr:uid="{00000000-0005-0000-0000-00008E290000}"/>
    <cellStyle name="Input 7 22" xfId="10193" xr:uid="{00000000-0005-0000-0000-00008F290000}"/>
    <cellStyle name="Input 7 23" xfId="18308" xr:uid="{00000000-0005-0000-0000-000090290000}"/>
    <cellStyle name="Input 7 24" xfId="8394" xr:uid="{00000000-0005-0000-0000-000091290000}"/>
    <cellStyle name="Input 7 25" xfId="27048" xr:uid="{00000000-0005-0000-0000-000092290000}"/>
    <cellStyle name="Input 7 26" xfId="41623" xr:uid="{00000000-0005-0000-0000-000093290000}"/>
    <cellStyle name="Input 7 27" xfId="41377" xr:uid="{00000000-0005-0000-0000-000094290000}"/>
    <cellStyle name="Input 7 28" xfId="41602" xr:uid="{00000000-0005-0000-0000-000095290000}"/>
    <cellStyle name="Input 7 29" xfId="41339" xr:uid="{00000000-0005-0000-0000-000096290000}"/>
    <cellStyle name="Input 7 3" xfId="881" xr:uid="{00000000-0005-0000-0000-000097290000}"/>
    <cellStyle name="Input 7 3 10" xfId="4770" xr:uid="{00000000-0005-0000-0000-000098290000}"/>
    <cellStyle name="Input 7 3 10 2" xfId="17578" xr:uid="{00000000-0005-0000-0000-000099290000}"/>
    <cellStyle name="Input 7 3 10 3" xfId="24282" xr:uid="{00000000-0005-0000-0000-00009A290000}"/>
    <cellStyle name="Input 7 3 10 4" xfId="29445" xr:uid="{00000000-0005-0000-0000-00009B290000}"/>
    <cellStyle name="Input 7 3 10 5" xfId="34346" xr:uid="{00000000-0005-0000-0000-00009C290000}"/>
    <cellStyle name="Input 7 3 10 6" xfId="38733" xr:uid="{00000000-0005-0000-0000-00009D290000}"/>
    <cellStyle name="Input 7 3 11" xfId="9093" xr:uid="{00000000-0005-0000-0000-00009E290000}"/>
    <cellStyle name="Input 7 3 12" xfId="18708" xr:uid="{00000000-0005-0000-0000-00009F290000}"/>
    <cellStyle name="Input 7 3 13" xfId="24627" xr:uid="{00000000-0005-0000-0000-0000A0290000}"/>
    <cellStyle name="Input 7 3 14" xfId="30741" xr:uid="{00000000-0005-0000-0000-0000A1290000}"/>
    <cellStyle name="Input 7 3 15" xfId="29738" xr:uid="{00000000-0005-0000-0000-0000A2290000}"/>
    <cellStyle name="Input 7 3 2" xfId="2102" xr:uid="{00000000-0005-0000-0000-0000A3290000}"/>
    <cellStyle name="Input 7 3 2 2" xfId="9465" xr:uid="{00000000-0005-0000-0000-0000A4290000}"/>
    <cellStyle name="Input 7 3 2 3" xfId="21646" xr:uid="{00000000-0005-0000-0000-0000A5290000}"/>
    <cellStyle name="Input 7 3 2 4" xfId="24345" xr:uid="{00000000-0005-0000-0000-0000A6290000}"/>
    <cellStyle name="Input 7 3 2 5" xfId="20434" xr:uid="{00000000-0005-0000-0000-0000A7290000}"/>
    <cellStyle name="Input 7 3 2 6" xfId="36489" xr:uid="{00000000-0005-0000-0000-0000A8290000}"/>
    <cellStyle name="Input 7 3 3" xfId="1634" xr:uid="{00000000-0005-0000-0000-0000A9290000}"/>
    <cellStyle name="Input 7 3 3 2" xfId="15325" xr:uid="{00000000-0005-0000-0000-0000AA290000}"/>
    <cellStyle name="Input 7 3 3 3" xfId="21187" xr:uid="{00000000-0005-0000-0000-0000AB290000}"/>
    <cellStyle name="Input 7 3 3 4" xfId="21180" xr:uid="{00000000-0005-0000-0000-0000AC290000}"/>
    <cellStyle name="Input 7 3 3 5" xfId="31682" xr:uid="{00000000-0005-0000-0000-0000AD290000}"/>
    <cellStyle name="Input 7 3 3 6" xfId="29496" xr:uid="{00000000-0005-0000-0000-0000AE290000}"/>
    <cellStyle name="Input 7 3 4" xfId="2553" xr:uid="{00000000-0005-0000-0000-0000AF290000}"/>
    <cellStyle name="Input 7 3 4 2" xfId="11069" xr:uid="{00000000-0005-0000-0000-0000B0290000}"/>
    <cellStyle name="Input 7 3 4 3" xfId="22092" xr:uid="{00000000-0005-0000-0000-0000B1290000}"/>
    <cellStyle name="Input 7 3 4 4" xfId="18003" xr:uid="{00000000-0005-0000-0000-0000B2290000}"/>
    <cellStyle name="Input 7 3 4 5" xfId="18550" xr:uid="{00000000-0005-0000-0000-0000B3290000}"/>
    <cellStyle name="Input 7 3 4 6" xfId="30062" xr:uid="{00000000-0005-0000-0000-0000B4290000}"/>
    <cellStyle name="Input 7 3 5" xfId="2775" xr:uid="{00000000-0005-0000-0000-0000B5290000}"/>
    <cellStyle name="Input 7 3 5 2" xfId="10060" xr:uid="{00000000-0005-0000-0000-0000B6290000}"/>
    <cellStyle name="Input 7 3 5 3" xfId="22312" xr:uid="{00000000-0005-0000-0000-0000B7290000}"/>
    <cellStyle name="Input 7 3 5 4" xfId="27532" xr:uid="{00000000-0005-0000-0000-0000B8290000}"/>
    <cellStyle name="Input 7 3 5 5" xfId="32532" xr:uid="{00000000-0005-0000-0000-0000B9290000}"/>
    <cellStyle name="Input 7 3 5 6" xfId="37222" xr:uid="{00000000-0005-0000-0000-0000BA290000}"/>
    <cellStyle name="Input 7 3 6" xfId="3126" xr:uid="{00000000-0005-0000-0000-0000BB290000}"/>
    <cellStyle name="Input 7 3 6 2" xfId="12577" xr:uid="{00000000-0005-0000-0000-0000BC290000}"/>
    <cellStyle name="Input 7 3 6 3" xfId="22657" xr:uid="{00000000-0005-0000-0000-0000BD290000}"/>
    <cellStyle name="Input 7 3 6 4" xfId="27868" xr:uid="{00000000-0005-0000-0000-0000BE290000}"/>
    <cellStyle name="Input 7 3 6 5" xfId="32849" xr:uid="{00000000-0005-0000-0000-0000BF290000}"/>
    <cellStyle name="Input 7 3 6 6" xfId="37485" xr:uid="{00000000-0005-0000-0000-0000C0290000}"/>
    <cellStyle name="Input 7 3 7" xfId="3462" xr:uid="{00000000-0005-0000-0000-0000C1290000}"/>
    <cellStyle name="Input 7 3 7 2" xfId="16270" xr:uid="{00000000-0005-0000-0000-0000C2290000}"/>
    <cellStyle name="Input 7 3 7 3" xfId="22988" xr:uid="{00000000-0005-0000-0000-0000C3290000}"/>
    <cellStyle name="Input 7 3 7 4" xfId="28189" xr:uid="{00000000-0005-0000-0000-0000C4290000}"/>
    <cellStyle name="Input 7 3 7 5" xfId="33156" xr:uid="{00000000-0005-0000-0000-0000C5290000}"/>
    <cellStyle name="Input 7 3 7 6" xfId="37739" xr:uid="{00000000-0005-0000-0000-0000C6290000}"/>
    <cellStyle name="Input 7 3 8" xfId="3769" xr:uid="{00000000-0005-0000-0000-0000C7290000}"/>
    <cellStyle name="Input 7 3 8 2" xfId="16577" xr:uid="{00000000-0005-0000-0000-0000C8290000}"/>
    <cellStyle name="Input 7 3 8 3" xfId="23292" xr:uid="{00000000-0005-0000-0000-0000C9290000}"/>
    <cellStyle name="Input 7 3 8 4" xfId="28485" xr:uid="{00000000-0005-0000-0000-0000CA290000}"/>
    <cellStyle name="Input 7 3 8 5" xfId="33440" xr:uid="{00000000-0005-0000-0000-0000CB290000}"/>
    <cellStyle name="Input 7 3 8 6" xfId="37977" xr:uid="{00000000-0005-0000-0000-0000CC290000}"/>
    <cellStyle name="Input 7 3 9" xfId="4172" xr:uid="{00000000-0005-0000-0000-0000CD290000}"/>
    <cellStyle name="Input 7 3 9 2" xfId="16980" xr:uid="{00000000-0005-0000-0000-0000CE290000}"/>
    <cellStyle name="Input 7 3 9 3" xfId="23693" xr:uid="{00000000-0005-0000-0000-0000CF290000}"/>
    <cellStyle name="Input 7 3 9 4" xfId="28876" xr:uid="{00000000-0005-0000-0000-0000D0290000}"/>
    <cellStyle name="Input 7 3 9 5" xfId="33815" xr:uid="{00000000-0005-0000-0000-0000D1290000}"/>
    <cellStyle name="Input 7 3 9 6" xfId="38300" xr:uid="{00000000-0005-0000-0000-0000D2290000}"/>
    <cellStyle name="Input 7 30" xfId="41660" xr:uid="{00000000-0005-0000-0000-0000D3290000}"/>
    <cellStyle name="Input 7 31" xfId="41259" xr:uid="{00000000-0005-0000-0000-0000D4290000}"/>
    <cellStyle name="Input 7 32" xfId="41837" xr:uid="{00000000-0005-0000-0000-0000D5290000}"/>
    <cellStyle name="Input 7 33" xfId="42240" xr:uid="{00000000-0005-0000-0000-0000D6290000}"/>
    <cellStyle name="Input 7 4" xfId="1089" xr:uid="{00000000-0005-0000-0000-0000D7290000}"/>
    <cellStyle name="Input 7 4 10" xfId="4896" xr:uid="{00000000-0005-0000-0000-0000D8290000}"/>
    <cellStyle name="Input 7 4 10 2" xfId="17704" xr:uid="{00000000-0005-0000-0000-0000D9290000}"/>
    <cellStyle name="Input 7 4 10 3" xfId="24403" xr:uid="{00000000-0005-0000-0000-0000DA290000}"/>
    <cellStyle name="Input 7 4 10 4" xfId="29560" xr:uid="{00000000-0005-0000-0000-0000DB290000}"/>
    <cellStyle name="Input 7 4 10 5" xfId="34450" xr:uid="{00000000-0005-0000-0000-0000DC290000}"/>
    <cellStyle name="Input 7 4 10 6" xfId="38801" xr:uid="{00000000-0005-0000-0000-0000DD290000}"/>
    <cellStyle name="Input 7 4 11" xfId="10910" xr:uid="{00000000-0005-0000-0000-0000DE290000}"/>
    <cellStyle name="Input 7 4 12" xfId="15018" xr:uid="{00000000-0005-0000-0000-0000DF290000}"/>
    <cellStyle name="Input 7 4 13" xfId="23845" xr:uid="{00000000-0005-0000-0000-0000E0290000}"/>
    <cellStyle name="Input 7 4 14" xfId="28462" xr:uid="{00000000-0005-0000-0000-0000E1290000}"/>
    <cellStyle name="Input 7 4 15" xfId="27020" xr:uid="{00000000-0005-0000-0000-0000E2290000}"/>
    <cellStyle name="Input 7 4 2" xfId="2293" xr:uid="{00000000-0005-0000-0000-0000E3290000}"/>
    <cellStyle name="Input 7 4 2 2" xfId="8442" xr:uid="{00000000-0005-0000-0000-0000E4290000}"/>
    <cellStyle name="Input 7 4 2 3" xfId="21836" xr:uid="{00000000-0005-0000-0000-0000E5290000}"/>
    <cellStyle name="Input 7 4 2 4" xfId="23604" xr:uid="{00000000-0005-0000-0000-0000E6290000}"/>
    <cellStyle name="Input 7 4 2 5" xfId="27709" xr:uid="{00000000-0005-0000-0000-0000E7290000}"/>
    <cellStyle name="Input 7 4 2 6" xfId="29156" xr:uid="{00000000-0005-0000-0000-0000E8290000}"/>
    <cellStyle name="Input 7 4 3" xfId="2662" xr:uid="{00000000-0005-0000-0000-0000E9290000}"/>
    <cellStyle name="Input 7 4 3 2" xfId="13246" xr:uid="{00000000-0005-0000-0000-0000EA290000}"/>
    <cellStyle name="Input 7 4 3 3" xfId="22200" xr:uid="{00000000-0005-0000-0000-0000EB290000}"/>
    <cellStyle name="Input 7 4 3 4" xfId="17436" xr:uid="{00000000-0005-0000-0000-0000EC290000}"/>
    <cellStyle name="Input 7 4 3 5" xfId="19496" xr:uid="{00000000-0005-0000-0000-0000ED290000}"/>
    <cellStyle name="Input 7 4 3 6" xfId="30677" xr:uid="{00000000-0005-0000-0000-0000EE290000}"/>
    <cellStyle name="Input 7 4 4" xfId="3017" xr:uid="{00000000-0005-0000-0000-0000EF290000}"/>
    <cellStyle name="Input 7 4 4 2" xfId="8977" xr:uid="{00000000-0005-0000-0000-0000F0290000}"/>
    <cellStyle name="Input 7 4 4 3" xfId="22550" xr:uid="{00000000-0005-0000-0000-0000F1290000}"/>
    <cellStyle name="Input 7 4 4 4" xfId="27761" xr:uid="{00000000-0005-0000-0000-0000F2290000}"/>
    <cellStyle name="Input 7 4 4 5" xfId="32749" xr:uid="{00000000-0005-0000-0000-0000F3290000}"/>
    <cellStyle name="Input 7 4 4 6" xfId="37401" xr:uid="{00000000-0005-0000-0000-0000F4290000}"/>
    <cellStyle name="Input 7 4 5" xfId="3357" xr:uid="{00000000-0005-0000-0000-0000F5290000}"/>
    <cellStyle name="Input 7 4 5 2" xfId="16165" xr:uid="{00000000-0005-0000-0000-0000F6290000}"/>
    <cellStyle name="Input 7 4 5 3" xfId="22885" xr:uid="{00000000-0005-0000-0000-0000F7290000}"/>
    <cellStyle name="Input 7 4 5 4" xfId="28087" xr:uid="{00000000-0005-0000-0000-0000F8290000}"/>
    <cellStyle name="Input 7 4 5 5" xfId="33057" xr:uid="{00000000-0005-0000-0000-0000F9290000}"/>
    <cellStyle name="Input 7 4 5 6" xfId="37656" xr:uid="{00000000-0005-0000-0000-0000FA290000}"/>
    <cellStyle name="Input 7 4 6" xfId="3671" xr:uid="{00000000-0005-0000-0000-0000FB290000}"/>
    <cellStyle name="Input 7 4 6 2" xfId="16479" xr:uid="{00000000-0005-0000-0000-0000FC290000}"/>
    <cellStyle name="Input 7 4 6 3" xfId="23194" xr:uid="{00000000-0005-0000-0000-0000FD290000}"/>
    <cellStyle name="Input 7 4 6 4" xfId="28389" xr:uid="{00000000-0005-0000-0000-0000FE290000}"/>
    <cellStyle name="Input 7 4 6 5" xfId="33349" xr:uid="{00000000-0005-0000-0000-0000FF290000}"/>
    <cellStyle name="Input 7 4 6 6" xfId="37897" xr:uid="{00000000-0005-0000-0000-0000002A0000}"/>
    <cellStyle name="Input 7 4 7" xfId="3969" xr:uid="{00000000-0005-0000-0000-0000012A0000}"/>
    <cellStyle name="Input 7 4 7 2" xfId="16777" xr:uid="{00000000-0005-0000-0000-0000022A0000}"/>
    <cellStyle name="Input 7 4 7 3" xfId="23490" xr:uid="{00000000-0005-0000-0000-0000032A0000}"/>
    <cellStyle name="Input 7 4 7 4" xfId="28676" xr:uid="{00000000-0005-0000-0000-0000042A0000}"/>
    <cellStyle name="Input 7 4 7 5" xfId="33624" xr:uid="{00000000-0005-0000-0000-0000052A0000}"/>
    <cellStyle name="Input 7 4 7 6" xfId="38132" xr:uid="{00000000-0005-0000-0000-0000062A0000}"/>
    <cellStyle name="Input 7 4 8" xfId="4223" xr:uid="{00000000-0005-0000-0000-0000072A0000}"/>
    <cellStyle name="Input 7 4 8 2" xfId="17031" xr:uid="{00000000-0005-0000-0000-0000082A0000}"/>
    <cellStyle name="Input 7 4 8 3" xfId="23743" xr:uid="{00000000-0005-0000-0000-0000092A0000}"/>
    <cellStyle name="Input 7 4 8 4" xfId="28924" xr:uid="{00000000-0005-0000-0000-00000A2A0000}"/>
    <cellStyle name="Input 7 4 8 5" xfId="33862" xr:uid="{00000000-0005-0000-0000-00000B2A0000}"/>
    <cellStyle name="Input 7 4 8 6" xfId="38334" xr:uid="{00000000-0005-0000-0000-00000C2A0000}"/>
    <cellStyle name="Input 7 4 9" xfId="4471" xr:uid="{00000000-0005-0000-0000-00000D2A0000}"/>
    <cellStyle name="Input 7 4 9 2" xfId="17279" xr:uid="{00000000-0005-0000-0000-00000E2A0000}"/>
    <cellStyle name="Input 7 4 9 3" xfId="23987" xr:uid="{00000000-0005-0000-0000-00000F2A0000}"/>
    <cellStyle name="Input 7 4 9 4" xfId="29162" xr:uid="{00000000-0005-0000-0000-0000102A0000}"/>
    <cellStyle name="Input 7 4 9 5" xfId="34079" xr:uid="{00000000-0005-0000-0000-0000112A0000}"/>
    <cellStyle name="Input 7 4 9 6" xfId="38505" xr:uid="{00000000-0005-0000-0000-0000122A0000}"/>
    <cellStyle name="Input 7 5" xfId="1133" xr:uid="{00000000-0005-0000-0000-0000132A0000}"/>
    <cellStyle name="Input 7 5 10" xfId="4926" xr:uid="{00000000-0005-0000-0000-0000142A0000}"/>
    <cellStyle name="Input 7 5 10 2" xfId="17734" xr:uid="{00000000-0005-0000-0000-0000152A0000}"/>
    <cellStyle name="Input 7 5 10 3" xfId="24432" xr:uid="{00000000-0005-0000-0000-0000162A0000}"/>
    <cellStyle name="Input 7 5 10 4" xfId="29590" xr:uid="{00000000-0005-0000-0000-0000172A0000}"/>
    <cellStyle name="Input 7 5 10 5" xfId="34479" xr:uid="{00000000-0005-0000-0000-0000182A0000}"/>
    <cellStyle name="Input 7 5 10 6" xfId="38829" xr:uid="{00000000-0005-0000-0000-0000192A0000}"/>
    <cellStyle name="Input 7 5 11" xfId="11036" xr:uid="{00000000-0005-0000-0000-00001A2A0000}"/>
    <cellStyle name="Input 7 5 12" xfId="10833" xr:uid="{00000000-0005-0000-0000-00001B2A0000}"/>
    <cellStyle name="Input 7 5 13" xfId="26746" xr:uid="{00000000-0005-0000-0000-00001C2A0000}"/>
    <cellStyle name="Input 7 5 14" xfId="28382" xr:uid="{00000000-0005-0000-0000-00001D2A0000}"/>
    <cellStyle name="Input 7 5 15" xfId="15795" xr:uid="{00000000-0005-0000-0000-00001E2A0000}"/>
    <cellStyle name="Input 7 5 2" xfId="2334" xr:uid="{00000000-0005-0000-0000-00001F2A0000}"/>
    <cellStyle name="Input 7 5 2 2" xfId="8420" xr:uid="{00000000-0005-0000-0000-0000202A0000}"/>
    <cellStyle name="Input 7 5 2 3" xfId="21876" xr:uid="{00000000-0005-0000-0000-0000212A0000}"/>
    <cellStyle name="Input 7 5 2 4" xfId="24033" xr:uid="{00000000-0005-0000-0000-0000222A0000}"/>
    <cellStyle name="Input 7 5 2 5" xfId="29200" xr:uid="{00000000-0005-0000-0000-0000232A0000}"/>
    <cellStyle name="Input 7 5 2 6" xfId="26575" xr:uid="{00000000-0005-0000-0000-0000242A0000}"/>
    <cellStyle name="Input 7 5 3" xfId="2703" xr:uid="{00000000-0005-0000-0000-0000252A0000}"/>
    <cellStyle name="Input 7 5 3 2" xfId="9238" xr:uid="{00000000-0005-0000-0000-0000262A0000}"/>
    <cellStyle name="Input 7 5 3 3" xfId="22241" xr:uid="{00000000-0005-0000-0000-0000272A0000}"/>
    <cellStyle name="Input 7 5 3 4" xfId="19935" xr:uid="{00000000-0005-0000-0000-0000282A0000}"/>
    <cellStyle name="Input 7 5 3 5" xfId="24153" xr:uid="{00000000-0005-0000-0000-0000292A0000}"/>
    <cellStyle name="Input 7 5 3 6" xfId="31617" xr:uid="{00000000-0005-0000-0000-00002A2A0000}"/>
    <cellStyle name="Input 7 5 4" xfId="3056" xr:uid="{00000000-0005-0000-0000-00002B2A0000}"/>
    <cellStyle name="Input 7 5 4 2" xfId="8579" xr:uid="{00000000-0005-0000-0000-00002C2A0000}"/>
    <cellStyle name="Input 7 5 4 3" xfId="22589" xr:uid="{00000000-0005-0000-0000-00002D2A0000}"/>
    <cellStyle name="Input 7 5 4 4" xfId="27800" xr:uid="{00000000-0005-0000-0000-00002E2A0000}"/>
    <cellStyle name="Input 7 5 4 5" xfId="32786" xr:uid="{00000000-0005-0000-0000-00002F2A0000}"/>
    <cellStyle name="Input 7 5 4 6" xfId="37437" xr:uid="{00000000-0005-0000-0000-0000302A0000}"/>
    <cellStyle name="Input 7 5 5" xfId="3396" xr:uid="{00000000-0005-0000-0000-0000312A0000}"/>
    <cellStyle name="Input 7 5 5 2" xfId="16204" xr:uid="{00000000-0005-0000-0000-0000322A0000}"/>
    <cellStyle name="Input 7 5 5 3" xfId="22923" xr:uid="{00000000-0005-0000-0000-0000332A0000}"/>
    <cellStyle name="Input 7 5 5 4" xfId="28126" xr:uid="{00000000-0005-0000-0000-0000342A0000}"/>
    <cellStyle name="Input 7 5 5 5" xfId="33095" xr:uid="{00000000-0005-0000-0000-0000352A0000}"/>
    <cellStyle name="Input 7 5 5 6" xfId="37692" xr:uid="{00000000-0005-0000-0000-0000362A0000}"/>
    <cellStyle name="Input 7 5 6" xfId="3708" xr:uid="{00000000-0005-0000-0000-0000372A0000}"/>
    <cellStyle name="Input 7 5 6 2" xfId="16516" xr:uid="{00000000-0005-0000-0000-0000382A0000}"/>
    <cellStyle name="Input 7 5 6 3" xfId="23231" xr:uid="{00000000-0005-0000-0000-0000392A0000}"/>
    <cellStyle name="Input 7 5 6 4" xfId="28426" xr:uid="{00000000-0005-0000-0000-00003A2A0000}"/>
    <cellStyle name="Input 7 5 6 5" xfId="33385" xr:uid="{00000000-0005-0000-0000-00003B2A0000}"/>
    <cellStyle name="Input 7 5 6 6" xfId="37932" xr:uid="{00000000-0005-0000-0000-00003C2A0000}"/>
    <cellStyle name="Input 7 5 7" xfId="4008" xr:uid="{00000000-0005-0000-0000-00003D2A0000}"/>
    <cellStyle name="Input 7 5 7 2" xfId="16816" xr:uid="{00000000-0005-0000-0000-00003E2A0000}"/>
    <cellStyle name="Input 7 5 7 3" xfId="23529" xr:uid="{00000000-0005-0000-0000-00003F2A0000}"/>
    <cellStyle name="Input 7 5 7 4" xfId="28715" xr:uid="{00000000-0005-0000-0000-0000402A0000}"/>
    <cellStyle name="Input 7 5 7 5" xfId="33661" xr:uid="{00000000-0005-0000-0000-0000412A0000}"/>
    <cellStyle name="Input 7 5 7 6" xfId="38168" xr:uid="{00000000-0005-0000-0000-0000422A0000}"/>
    <cellStyle name="Input 7 5 8" xfId="4258" xr:uid="{00000000-0005-0000-0000-0000432A0000}"/>
    <cellStyle name="Input 7 5 8 2" xfId="17066" xr:uid="{00000000-0005-0000-0000-0000442A0000}"/>
    <cellStyle name="Input 7 5 8 3" xfId="23777" xr:uid="{00000000-0005-0000-0000-0000452A0000}"/>
    <cellStyle name="Input 7 5 8 4" xfId="28959" xr:uid="{00000000-0005-0000-0000-0000462A0000}"/>
    <cellStyle name="Input 7 5 8 5" xfId="33896" xr:uid="{00000000-0005-0000-0000-0000472A0000}"/>
    <cellStyle name="Input 7 5 8 6" xfId="38367" xr:uid="{00000000-0005-0000-0000-0000482A0000}"/>
    <cellStyle name="Input 7 5 9" xfId="4501" xr:uid="{00000000-0005-0000-0000-0000492A0000}"/>
    <cellStyle name="Input 7 5 9 2" xfId="17309" xr:uid="{00000000-0005-0000-0000-00004A2A0000}"/>
    <cellStyle name="Input 7 5 9 3" xfId="24017" xr:uid="{00000000-0005-0000-0000-00004B2A0000}"/>
    <cellStyle name="Input 7 5 9 4" xfId="29192" xr:uid="{00000000-0005-0000-0000-00004C2A0000}"/>
    <cellStyle name="Input 7 5 9 5" xfId="34107" xr:uid="{00000000-0005-0000-0000-00004D2A0000}"/>
    <cellStyle name="Input 7 5 9 6" xfId="38533" xr:uid="{00000000-0005-0000-0000-00004E2A0000}"/>
    <cellStyle name="Input 7 6" xfId="974" xr:uid="{00000000-0005-0000-0000-00004F2A0000}"/>
    <cellStyle name="Input 7 6 2" xfId="10086" xr:uid="{00000000-0005-0000-0000-0000502A0000}"/>
    <cellStyle name="Input 7 6 3" xfId="19206" xr:uid="{00000000-0005-0000-0000-0000512A0000}"/>
    <cellStyle name="Input 7 6 4" xfId="24968" xr:uid="{00000000-0005-0000-0000-0000522A0000}"/>
    <cellStyle name="Input 7 6 5" xfId="29308" xr:uid="{00000000-0005-0000-0000-0000532A0000}"/>
    <cellStyle name="Input 7 6 6" xfId="36370" xr:uid="{00000000-0005-0000-0000-0000542A0000}"/>
    <cellStyle name="Input 7 7" xfId="985" xr:uid="{00000000-0005-0000-0000-0000552A0000}"/>
    <cellStyle name="Input 7 7 2" xfId="10421" xr:uid="{00000000-0005-0000-0000-0000562A0000}"/>
    <cellStyle name="Input 7 7 3" xfId="18281" xr:uid="{00000000-0005-0000-0000-0000572A0000}"/>
    <cellStyle name="Input 7 7 4" xfId="25775" xr:uid="{00000000-0005-0000-0000-0000582A0000}"/>
    <cellStyle name="Input 7 7 5" xfId="30808" xr:uid="{00000000-0005-0000-0000-0000592A0000}"/>
    <cellStyle name="Input 7 7 6" xfId="9227" xr:uid="{00000000-0005-0000-0000-00005A2A0000}"/>
    <cellStyle name="Input 7 8" xfId="1288" xr:uid="{00000000-0005-0000-0000-00005B2A0000}"/>
    <cellStyle name="Input 7 8 2" xfId="9548" xr:uid="{00000000-0005-0000-0000-00005C2A0000}"/>
    <cellStyle name="Input 7 8 3" xfId="13229" xr:uid="{00000000-0005-0000-0000-00005D2A0000}"/>
    <cellStyle name="Input 7 8 4" xfId="21200" xr:uid="{00000000-0005-0000-0000-00005E2A0000}"/>
    <cellStyle name="Input 7 8 5" xfId="26590" xr:uid="{00000000-0005-0000-0000-00005F2A0000}"/>
    <cellStyle name="Input 7 8 6" xfId="33914" xr:uid="{00000000-0005-0000-0000-0000602A0000}"/>
    <cellStyle name="Input 7 9" xfId="1840" xr:uid="{00000000-0005-0000-0000-0000612A0000}"/>
    <cellStyle name="Input 7 9 2" xfId="11000" xr:uid="{00000000-0005-0000-0000-0000622A0000}"/>
    <cellStyle name="Input 7 9 3" xfId="21389" xr:uid="{00000000-0005-0000-0000-0000632A0000}"/>
    <cellStyle name="Input 7 9 4" xfId="22438" xr:uid="{00000000-0005-0000-0000-0000642A0000}"/>
    <cellStyle name="Input 7 9 5" xfId="21906" xr:uid="{00000000-0005-0000-0000-0000652A0000}"/>
    <cellStyle name="Input 7 9 6" xfId="34010" xr:uid="{00000000-0005-0000-0000-0000662A0000}"/>
    <cellStyle name="Input 8" xfId="603" xr:uid="{00000000-0005-0000-0000-0000672A0000}"/>
    <cellStyle name="Input 8 10" xfId="2085" xr:uid="{00000000-0005-0000-0000-0000682A0000}"/>
    <cellStyle name="Input 8 10 2" xfId="11196" xr:uid="{00000000-0005-0000-0000-0000692A0000}"/>
    <cellStyle name="Input 8 10 3" xfId="21629" xr:uid="{00000000-0005-0000-0000-00006A2A0000}"/>
    <cellStyle name="Input 8 10 4" xfId="26709" xr:uid="{00000000-0005-0000-0000-00006B2A0000}"/>
    <cellStyle name="Input 8 10 5" xfId="21747" xr:uid="{00000000-0005-0000-0000-00006C2A0000}"/>
    <cellStyle name="Input 8 10 6" xfId="36499" xr:uid="{00000000-0005-0000-0000-00006D2A0000}"/>
    <cellStyle name="Input 8 11" xfId="1689" xr:uid="{00000000-0005-0000-0000-00006E2A0000}"/>
    <cellStyle name="Input 8 11 2" xfId="10172" xr:uid="{00000000-0005-0000-0000-00006F2A0000}"/>
    <cellStyle name="Input 8 11 3" xfId="21242" xr:uid="{00000000-0005-0000-0000-0000702A0000}"/>
    <cellStyle name="Input 8 11 4" xfId="21690" xr:uid="{00000000-0005-0000-0000-0000712A0000}"/>
    <cellStyle name="Input 8 11 5" xfId="22494" xr:uid="{00000000-0005-0000-0000-0000722A0000}"/>
    <cellStyle name="Input 8 11 6" xfId="30794" xr:uid="{00000000-0005-0000-0000-0000732A0000}"/>
    <cellStyle name="Input 8 12" xfId="1875" xr:uid="{00000000-0005-0000-0000-0000742A0000}"/>
    <cellStyle name="Input 8 12 2" xfId="13311" xr:uid="{00000000-0005-0000-0000-0000752A0000}"/>
    <cellStyle name="Input 8 12 3" xfId="21423" xr:uid="{00000000-0005-0000-0000-0000762A0000}"/>
    <cellStyle name="Input 8 12 4" xfId="26806" xr:uid="{00000000-0005-0000-0000-0000772A0000}"/>
    <cellStyle name="Input 8 12 5" xfId="18528" xr:uid="{00000000-0005-0000-0000-0000782A0000}"/>
    <cellStyle name="Input 8 12 6" xfId="36395" xr:uid="{00000000-0005-0000-0000-0000792A0000}"/>
    <cellStyle name="Input 8 13" xfId="1975" xr:uid="{00000000-0005-0000-0000-00007A2A0000}"/>
    <cellStyle name="Input 8 13 2" xfId="9990" xr:uid="{00000000-0005-0000-0000-00007B2A0000}"/>
    <cellStyle name="Input 8 13 3" xfId="21520" xr:uid="{00000000-0005-0000-0000-00007C2A0000}"/>
    <cellStyle name="Input 8 13 4" xfId="15697" xr:uid="{00000000-0005-0000-0000-00007D2A0000}"/>
    <cellStyle name="Input 8 13 5" xfId="21069" xr:uid="{00000000-0005-0000-0000-00007E2A0000}"/>
    <cellStyle name="Input 8 13 6" xfId="33827" xr:uid="{00000000-0005-0000-0000-00007F2A0000}"/>
    <cellStyle name="Input 8 14" xfId="2259" xr:uid="{00000000-0005-0000-0000-0000802A0000}"/>
    <cellStyle name="Input 8 14 2" xfId="9016" xr:uid="{00000000-0005-0000-0000-0000812A0000}"/>
    <cellStyle name="Input 8 14 3" xfId="21802" xr:uid="{00000000-0005-0000-0000-0000822A0000}"/>
    <cellStyle name="Input 8 14 4" xfId="24091" xr:uid="{00000000-0005-0000-0000-0000832A0000}"/>
    <cellStyle name="Input 8 14 5" xfId="28164" xr:uid="{00000000-0005-0000-0000-0000842A0000}"/>
    <cellStyle name="Input 8 14 6" xfId="32731" xr:uid="{00000000-0005-0000-0000-0000852A0000}"/>
    <cellStyle name="Input 8 15" xfId="1480" xr:uid="{00000000-0005-0000-0000-0000862A0000}"/>
    <cellStyle name="Input 8 15 2" xfId="8767" xr:uid="{00000000-0005-0000-0000-0000872A0000}"/>
    <cellStyle name="Input 8 15 3" xfId="21037" xr:uid="{00000000-0005-0000-0000-0000882A0000}"/>
    <cellStyle name="Input 8 15 4" xfId="23057" xr:uid="{00000000-0005-0000-0000-0000892A0000}"/>
    <cellStyle name="Input 8 15 5" xfId="22955" xr:uid="{00000000-0005-0000-0000-00008A2A0000}"/>
    <cellStyle name="Input 8 15 6" xfId="10257" xr:uid="{00000000-0005-0000-0000-00008B2A0000}"/>
    <cellStyle name="Input 8 16" xfId="4201" xr:uid="{00000000-0005-0000-0000-00008C2A0000}"/>
    <cellStyle name="Input 8 16 2" xfId="17009" xr:uid="{00000000-0005-0000-0000-00008D2A0000}"/>
    <cellStyle name="Input 8 16 3" xfId="23722" xr:uid="{00000000-0005-0000-0000-00008E2A0000}"/>
    <cellStyle name="Input 8 16 4" xfId="28905" xr:uid="{00000000-0005-0000-0000-00008F2A0000}"/>
    <cellStyle name="Input 8 16 5" xfId="33842" xr:uid="{00000000-0005-0000-0000-0000902A0000}"/>
    <cellStyle name="Input 8 16 6" xfId="38320" xr:uid="{00000000-0005-0000-0000-0000912A0000}"/>
    <cellStyle name="Input 8 17" xfId="4695" xr:uid="{00000000-0005-0000-0000-0000922A0000}"/>
    <cellStyle name="Input 8 17 2" xfId="17503" xr:uid="{00000000-0005-0000-0000-0000932A0000}"/>
    <cellStyle name="Input 8 17 3" xfId="24207" xr:uid="{00000000-0005-0000-0000-0000942A0000}"/>
    <cellStyle name="Input 8 17 4" xfId="29370" xr:uid="{00000000-0005-0000-0000-0000952A0000}"/>
    <cellStyle name="Input 8 17 5" xfId="34273" xr:uid="{00000000-0005-0000-0000-0000962A0000}"/>
    <cellStyle name="Input 8 17 6" xfId="38667" xr:uid="{00000000-0005-0000-0000-0000972A0000}"/>
    <cellStyle name="Input 8 18" xfId="7351" xr:uid="{00000000-0005-0000-0000-0000982A0000}"/>
    <cellStyle name="Input 8 18 2" xfId="20115" xr:uid="{00000000-0005-0000-0000-0000992A0000}"/>
    <cellStyle name="Input 8 18 3" xfId="26752" xr:uid="{00000000-0005-0000-0000-00009A2A0000}"/>
    <cellStyle name="Input 8 18 4" xfId="31794" xr:uid="{00000000-0005-0000-0000-00009B2A0000}"/>
    <cellStyle name="Input 8 18 5" xfId="36525" xr:uid="{00000000-0005-0000-0000-00009C2A0000}"/>
    <cellStyle name="Input 8 18 6" xfId="40644" xr:uid="{00000000-0005-0000-0000-00009D2A0000}"/>
    <cellStyle name="Input 8 19" xfId="7258" xr:uid="{00000000-0005-0000-0000-00009E2A0000}"/>
    <cellStyle name="Input 8 19 2" xfId="20022" xr:uid="{00000000-0005-0000-0000-00009F2A0000}"/>
    <cellStyle name="Input 8 19 3" xfId="26660" xr:uid="{00000000-0005-0000-0000-0000A02A0000}"/>
    <cellStyle name="Input 8 19 4" xfId="31706" xr:uid="{00000000-0005-0000-0000-0000A12A0000}"/>
    <cellStyle name="Input 8 19 5" xfId="36449" xr:uid="{00000000-0005-0000-0000-0000A22A0000}"/>
    <cellStyle name="Input 8 19 6" xfId="40620" xr:uid="{00000000-0005-0000-0000-0000A32A0000}"/>
    <cellStyle name="Input 8 2" xfId="1102" xr:uid="{00000000-0005-0000-0000-0000A42A0000}"/>
    <cellStyle name="Input 8 2 10" xfId="4905" xr:uid="{00000000-0005-0000-0000-0000A52A0000}"/>
    <cellStyle name="Input 8 2 10 2" xfId="17713" xr:uid="{00000000-0005-0000-0000-0000A62A0000}"/>
    <cellStyle name="Input 8 2 10 3" xfId="24412" xr:uid="{00000000-0005-0000-0000-0000A72A0000}"/>
    <cellStyle name="Input 8 2 10 4" xfId="29569" xr:uid="{00000000-0005-0000-0000-0000A82A0000}"/>
    <cellStyle name="Input 8 2 10 5" xfId="34458" xr:uid="{00000000-0005-0000-0000-0000A92A0000}"/>
    <cellStyle name="Input 8 2 10 6" xfId="38809" xr:uid="{00000000-0005-0000-0000-0000AA2A0000}"/>
    <cellStyle name="Input 8 2 11" xfId="7484" xr:uid="{00000000-0005-0000-0000-0000AB2A0000}"/>
    <cellStyle name="Input 8 2 11 2" xfId="20248" xr:uid="{00000000-0005-0000-0000-0000AC2A0000}"/>
    <cellStyle name="Input 8 2 11 3" xfId="26881" xr:uid="{00000000-0005-0000-0000-0000AD2A0000}"/>
    <cellStyle name="Input 8 2 11 4" xfId="31919" xr:uid="{00000000-0005-0000-0000-0000AE2A0000}"/>
    <cellStyle name="Input 8 2 11 5" xfId="36632" xr:uid="{00000000-0005-0000-0000-0000AF2A0000}"/>
    <cellStyle name="Input 8 2 11 6" xfId="40710" xr:uid="{00000000-0005-0000-0000-0000B02A0000}"/>
    <cellStyle name="Input 8 2 12" xfId="7627" xr:uid="{00000000-0005-0000-0000-0000B12A0000}"/>
    <cellStyle name="Input 8 2 12 2" xfId="20391" xr:uid="{00000000-0005-0000-0000-0000B22A0000}"/>
    <cellStyle name="Input 8 2 12 3" xfId="27023" xr:uid="{00000000-0005-0000-0000-0000B32A0000}"/>
    <cellStyle name="Input 8 2 12 4" xfId="32052" xr:uid="{00000000-0005-0000-0000-0000B42A0000}"/>
    <cellStyle name="Input 8 2 12 5" xfId="36755" xr:uid="{00000000-0005-0000-0000-0000B52A0000}"/>
    <cellStyle name="Input 8 2 12 6" xfId="40790" xr:uid="{00000000-0005-0000-0000-0000B62A0000}"/>
    <cellStyle name="Input 8 2 13" xfId="10633" xr:uid="{00000000-0005-0000-0000-0000B72A0000}"/>
    <cellStyle name="Input 8 2 14" xfId="9321" xr:uid="{00000000-0005-0000-0000-0000B82A0000}"/>
    <cellStyle name="Input 8 2 15" xfId="9587" xr:uid="{00000000-0005-0000-0000-0000B92A0000}"/>
    <cellStyle name="Input 8 2 16" xfId="22461" xr:uid="{00000000-0005-0000-0000-0000BA2A0000}"/>
    <cellStyle name="Input 8 2 17" xfId="28212" xr:uid="{00000000-0005-0000-0000-0000BB2A0000}"/>
    <cellStyle name="Input 8 2 18" xfId="29517" xr:uid="{00000000-0005-0000-0000-0000BC2A0000}"/>
    <cellStyle name="Input 8 2 2" xfId="2305" xr:uid="{00000000-0005-0000-0000-0000BD2A0000}"/>
    <cellStyle name="Input 8 2 2 2" xfId="10568" xr:uid="{00000000-0005-0000-0000-0000BE2A0000}"/>
    <cellStyle name="Input 8 2 2 3" xfId="21847" xr:uid="{00000000-0005-0000-0000-0000BF2A0000}"/>
    <cellStyle name="Input 8 2 2 4" xfId="22954" xr:uid="{00000000-0005-0000-0000-0000C02A0000}"/>
    <cellStyle name="Input 8 2 2 5" xfId="28219" xr:uid="{00000000-0005-0000-0000-0000C12A0000}"/>
    <cellStyle name="Input 8 2 2 6" xfId="32614" xr:uid="{00000000-0005-0000-0000-0000C22A0000}"/>
    <cellStyle name="Input 8 2 3" xfId="2674" xr:uid="{00000000-0005-0000-0000-0000C32A0000}"/>
    <cellStyle name="Input 8 2 3 2" xfId="11152" xr:uid="{00000000-0005-0000-0000-0000C42A0000}"/>
    <cellStyle name="Input 8 2 3 3" xfId="22212" xr:uid="{00000000-0005-0000-0000-0000C52A0000}"/>
    <cellStyle name="Input 8 2 3 4" xfId="18060" xr:uid="{00000000-0005-0000-0000-0000C62A0000}"/>
    <cellStyle name="Input 8 2 3 5" xfId="11150" xr:uid="{00000000-0005-0000-0000-0000C72A0000}"/>
    <cellStyle name="Input 8 2 3 6" xfId="31303" xr:uid="{00000000-0005-0000-0000-0000C82A0000}"/>
    <cellStyle name="Input 8 2 4" xfId="3028" xr:uid="{00000000-0005-0000-0000-0000C92A0000}"/>
    <cellStyle name="Input 8 2 4 2" xfId="8568" xr:uid="{00000000-0005-0000-0000-0000CA2A0000}"/>
    <cellStyle name="Input 8 2 4 3" xfId="22561" xr:uid="{00000000-0005-0000-0000-0000CB2A0000}"/>
    <cellStyle name="Input 8 2 4 4" xfId="27772" xr:uid="{00000000-0005-0000-0000-0000CC2A0000}"/>
    <cellStyle name="Input 8 2 4 5" xfId="32758" xr:uid="{00000000-0005-0000-0000-0000CD2A0000}"/>
    <cellStyle name="Input 8 2 4 6" xfId="37410" xr:uid="{00000000-0005-0000-0000-0000CE2A0000}"/>
    <cellStyle name="Input 8 2 5" xfId="3368" xr:uid="{00000000-0005-0000-0000-0000CF2A0000}"/>
    <cellStyle name="Input 8 2 5 2" xfId="16176" xr:uid="{00000000-0005-0000-0000-0000D02A0000}"/>
    <cellStyle name="Input 8 2 5 3" xfId="22896" xr:uid="{00000000-0005-0000-0000-0000D12A0000}"/>
    <cellStyle name="Input 8 2 5 4" xfId="28098" xr:uid="{00000000-0005-0000-0000-0000D22A0000}"/>
    <cellStyle name="Input 8 2 5 5" xfId="33068" xr:uid="{00000000-0005-0000-0000-0000D32A0000}"/>
    <cellStyle name="Input 8 2 5 6" xfId="37665" xr:uid="{00000000-0005-0000-0000-0000D42A0000}"/>
    <cellStyle name="Input 8 2 6" xfId="3681" xr:uid="{00000000-0005-0000-0000-0000D52A0000}"/>
    <cellStyle name="Input 8 2 6 2" xfId="16489" xr:uid="{00000000-0005-0000-0000-0000D62A0000}"/>
    <cellStyle name="Input 8 2 6 3" xfId="23204" xr:uid="{00000000-0005-0000-0000-0000D72A0000}"/>
    <cellStyle name="Input 8 2 6 4" xfId="28399" xr:uid="{00000000-0005-0000-0000-0000D82A0000}"/>
    <cellStyle name="Input 8 2 6 5" xfId="33358" xr:uid="{00000000-0005-0000-0000-0000D92A0000}"/>
    <cellStyle name="Input 8 2 6 6" xfId="37906" xr:uid="{00000000-0005-0000-0000-0000DA2A0000}"/>
    <cellStyle name="Input 8 2 7" xfId="3979" xr:uid="{00000000-0005-0000-0000-0000DB2A0000}"/>
    <cellStyle name="Input 8 2 7 2" xfId="16787" xr:uid="{00000000-0005-0000-0000-0000DC2A0000}"/>
    <cellStyle name="Input 8 2 7 3" xfId="23500" xr:uid="{00000000-0005-0000-0000-0000DD2A0000}"/>
    <cellStyle name="Input 8 2 7 4" xfId="28686" xr:uid="{00000000-0005-0000-0000-0000DE2A0000}"/>
    <cellStyle name="Input 8 2 7 5" xfId="33633" xr:uid="{00000000-0005-0000-0000-0000DF2A0000}"/>
    <cellStyle name="Input 8 2 7 6" xfId="38141" xr:uid="{00000000-0005-0000-0000-0000E02A0000}"/>
    <cellStyle name="Input 8 2 8" xfId="4233" xr:uid="{00000000-0005-0000-0000-0000E12A0000}"/>
    <cellStyle name="Input 8 2 8 2" xfId="17041" xr:uid="{00000000-0005-0000-0000-0000E22A0000}"/>
    <cellStyle name="Input 8 2 8 3" xfId="23752" xr:uid="{00000000-0005-0000-0000-0000E32A0000}"/>
    <cellStyle name="Input 8 2 8 4" xfId="28934" xr:uid="{00000000-0005-0000-0000-0000E42A0000}"/>
    <cellStyle name="Input 8 2 8 5" xfId="33871" xr:uid="{00000000-0005-0000-0000-0000E52A0000}"/>
    <cellStyle name="Input 8 2 8 6" xfId="38343" xr:uid="{00000000-0005-0000-0000-0000E62A0000}"/>
    <cellStyle name="Input 8 2 9" xfId="4480" xr:uid="{00000000-0005-0000-0000-0000E72A0000}"/>
    <cellStyle name="Input 8 2 9 2" xfId="17288" xr:uid="{00000000-0005-0000-0000-0000E82A0000}"/>
    <cellStyle name="Input 8 2 9 3" xfId="23996" xr:uid="{00000000-0005-0000-0000-0000E92A0000}"/>
    <cellStyle name="Input 8 2 9 4" xfId="29171" xr:uid="{00000000-0005-0000-0000-0000EA2A0000}"/>
    <cellStyle name="Input 8 2 9 5" xfId="34087" xr:uid="{00000000-0005-0000-0000-0000EB2A0000}"/>
    <cellStyle name="Input 8 2 9 6" xfId="38513" xr:uid="{00000000-0005-0000-0000-0000EC2A0000}"/>
    <cellStyle name="Input 8 20" xfId="12407" xr:uid="{00000000-0005-0000-0000-0000ED2A0000}"/>
    <cellStyle name="Input 8 21" xfId="13269" xr:uid="{00000000-0005-0000-0000-0000EE2A0000}"/>
    <cellStyle name="Input 8 22" xfId="9026" xr:uid="{00000000-0005-0000-0000-0000EF2A0000}"/>
    <cellStyle name="Input 8 23" xfId="9925" xr:uid="{00000000-0005-0000-0000-0000F02A0000}"/>
    <cellStyle name="Input 8 24" xfId="20757" xr:uid="{00000000-0005-0000-0000-0000F12A0000}"/>
    <cellStyle name="Input 8 25" xfId="35867" xr:uid="{00000000-0005-0000-0000-0000F22A0000}"/>
    <cellStyle name="Input 8 26" xfId="41624" xr:uid="{00000000-0005-0000-0000-0000F32A0000}"/>
    <cellStyle name="Input 8 27" xfId="41376" xr:uid="{00000000-0005-0000-0000-0000F42A0000}"/>
    <cellStyle name="Input 8 28" xfId="41603" xr:uid="{00000000-0005-0000-0000-0000F52A0000}"/>
    <cellStyle name="Input 8 29" xfId="41338" xr:uid="{00000000-0005-0000-0000-0000F62A0000}"/>
    <cellStyle name="Input 8 3" xfId="615" xr:uid="{00000000-0005-0000-0000-0000F72A0000}"/>
    <cellStyle name="Input 8 3 10" xfId="4697" xr:uid="{00000000-0005-0000-0000-0000F82A0000}"/>
    <cellStyle name="Input 8 3 10 2" xfId="17505" xr:uid="{00000000-0005-0000-0000-0000F92A0000}"/>
    <cellStyle name="Input 8 3 10 3" xfId="24209" xr:uid="{00000000-0005-0000-0000-0000FA2A0000}"/>
    <cellStyle name="Input 8 3 10 4" xfId="29372" xr:uid="{00000000-0005-0000-0000-0000FB2A0000}"/>
    <cellStyle name="Input 8 3 10 5" xfId="34275" xr:uid="{00000000-0005-0000-0000-0000FC2A0000}"/>
    <cellStyle name="Input 8 3 10 6" xfId="38669" xr:uid="{00000000-0005-0000-0000-0000FD2A0000}"/>
    <cellStyle name="Input 8 3 11" xfId="11581" xr:uid="{00000000-0005-0000-0000-0000FE2A0000}"/>
    <cellStyle name="Input 8 3 12" xfId="19497" xr:uid="{00000000-0005-0000-0000-0000FF2A0000}"/>
    <cellStyle name="Input 8 3 13" xfId="25405" xr:uid="{00000000-0005-0000-0000-0000002B0000}"/>
    <cellStyle name="Input 8 3 14" xfId="31368" xr:uid="{00000000-0005-0000-0000-0000012B0000}"/>
    <cellStyle name="Input 8 3 15" xfId="29710" xr:uid="{00000000-0005-0000-0000-0000022B0000}"/>
    <cellStyle name="Input 8 3 2" xfId="1852" xr:uid="{00000000-0005-0000-0000-0000032B0000}"/>
    <cellStyle name="Input 8 3 2 2" xfId="12383" xr:uid="{00000000-0005-0000-0000-0000042B0000}"/>
    <cellStyle name="Input 8 3 2 3" xfId="21401" xr:uid="{00000000-0005-0000-0000-0000052B0000}"/>
    <cellStyle name="Input 8 3 2 4" xfId="24306" xr:uid="{00000000-0005-0000-0000-0000062B0000}"/>
    <cellStyle name="Input 8 3 2 5" xfId="29693" xr:uid="{00000000-0005-0000-0000-0000072B0000}"/>
    <cellStyle name="Input 8 3 2 6" xfId="33610" xr:uid="{00000000-0005-0000-0000-0000082B0000}"/>
    <cellStyle name="Input 8 3 3" xfId="2441" xr:uid="{00000000-0005-0000-0000-0000092B0000}"/>
    <cellStyle name="Input 8 3 3 2" xfId="11116" xr:uid="{00000000-0005-0000-0000-00000A2B0000}"/>
    <cellStyle name="Input 8 3 3 3" xfId="21982" xr:uid="{00000000-0005-0000-0000-00000B2B0000}"/>
    <cellStyle name="Input 8 3 3 4" xfId="21357" xr:uid="{00000000-0005-0000-0000-00000C2B0000}"/>
    <cellStyle name="Input 8 3 3 5" xfId="31908" xr:uid="{00000000-0005-0000-0000-00000D2B0000}"/>
    <cellStyle name="Input 8 3 3 6" xfId="24362" xr:uid="{00000000-0005-0000-0000-00000E2B0000}"/>
    <cellStyle name="Input 8 3 4" xfId="1649" xr:uid="{00000000-0005-0000-0000-00000F2B0000}"/>
    <cellStyle name="Input 8 3 4 2" xfId="9426" xr:uid="{00000000-0005-0000-0000-0000102B0000}"/>
    <cellStyle name="Input 8 3 4 3" xfId="21202" xr:uid="{00000000-0005-0000-0000-0000112B0000}"/>
    <cellStyle name="Input 8 3 4 4" xfId="21316" xr:uid="{00000000-0005-0000-0000-0000122B0000}"/>
    <cellStyle name="Input 8 3 4 5" xfId="23186" xr:uid="{00000000-0005-0000-0000-0000132B0000}"/>
    <cellStyle name="Input 8 3 4 6" xfId="33097" xr:uid="{00000000-0005-0000-0000-0000142B0000}"/>
    <cellStyle name="Input 8 3 5" xfId="2568" xr:uid="{00000000-0005-0000-0000-0000152B0000}"/>
    <cellStyle name="Input 8 3 5 2" xfId="11042" xr:uid="{00000000-0005-0000-0000-0000162B0000}"/>
    <cellStyle name="Input 8 3 5 3" xfId="22107" xr:uid="{00000000-0005-0000-0000-0000172B0000}"/>
    <cellStyle name="Input 8 3 5 4" xfId="18968" xr:uid="{00000000-0005-0000-0000-0000182B0000}"/>
    <cellStyle name="Input 8 3 5 5" xfId="27105" xr:uid="{00000000-0005-0000-0000-0000192B0000}"/>
    <cellStyle name="Input 8 3 5 6" xfId="18866" xr:uid="{00000000-0005-0000-0000-00001A2B0000}"/>
    <cellStyle name="Input 8 3 6" xfId="1539" xr:uid="{00000000-0005-0000-0000-00001B2B0000}"/>
    <cellStyle name="Input 8 3 6 2" xfId="10892" xr:uid="{00000000-0005-0000-0000-00001C2B0000}"/>
    <cellStyle name="Input 8 3 6 3" xfId="21094" xr:uid="{00000000-0005-0000-0000-00001D2B0000}"/>
    <cellStyle name="Input 8 3 6 4" xfId="24351" xr:uid="{00000000-0005-0000-0000-00001E2B0000}"/>
    <cellStyle name="Input 8 3 6 5" xfId="23981" xr:uid="{00000000-0005-0000-0000-00001F2B0000}"/>
    <cellStyle name="Input 8 3 6 6" xfId="36557" xr:uid="{00000000-0005-0000-0000-0000202B0000}"/>
    <cellStyle name="Input 8 3 7" xfId="2460" xr:uid="{00000000-0005-0000-0000-0000212B0000}"/>
    <cellStyle name="Input 8 3 7 2" xfId="13501" xr:uid="{00000000-0005-0000-0000-0000222B0000}"/>
    <cellStyle name="Input 8 3 7 3" xfId="22001" xr:uid="{00000000-0005-0000-0000-0000232B0000}"/>
    <cellStyle name="Input 8 3 7 4" xfId="14637" xr:uid="{00000000-0005-0000-0000-0000242B0000}"/>
    <cellStyle name="Input 8 3 7 5" xfId="24552" xr:uid="{00000000-0005-0000-0000-0000252B0000}"/>
    <cellStyle name="Input 8 3 7 6" xfId="24707" xr:uid="{00000000-0005-0000-0000-0000262B0000}"/>
    <cellStyle name="Input 8 3 8" xfId="2955" xr:uid="{00000000-0005-0000-0000-0000272B0000}"/>
    <cellStyle name="Input 8 3 8 2" xfId="11560" xr:uid="{00000000-0005-0000-0000-0000282B0000}"/>
    <cellStyle name="Input 8 3 8 3" xfId="22491" xr:uid="{00000000-0005-0000-0000-0000292B0000}"/>
    <cellStyle name="Input 8 3 8 4" xfId="27703" xr:uid="{00000000-0005-0000-0000-00002A2B0000}"/>
    <cellStyle name="Input 8 3 8 5" xfId="32697" xr:uid="{00000000-0005-0000-0000-00002B2B0000}"/>
    <cellStyle name="Input 8 3 8 6" xfId="37365" xr:uid="{00000000-0005-0000-0000-00002C2B0000}"/>
    <cellStyle name="Input 8 3 9" xfId="2924" xr:uid="{00000000-0005-0000-0000-00002D2B0000}"/>
    <cellStyle name="Input 8 3 9 2" xfId="191" xr:uid="{00000000-0005-0000-0000-00002E2B0000}"/>
    <cellStyle name="Input 8 3 9 3" xfId="22460" xr:uid="{00000000-0005-0000-0000-00002F2B0000}"/>
    <cellStyle name="Input 8 3 9 4" xfId="27674" xr:uid="{00000000-0005-0000-0000-0000302B0000}"/>
    <cellStyle name="Input 8 3 9 5" xfId="32671" xr:uid="{00000000-0005-0000-0000-0000312B0000}"/>
    <cellStyle name="Input 8 3 9 6" xfId="37343" xr:uid="{00000000-0005-0000-0000-0000322B0000}"/>
    <cellStyle name="Input 8 30" xfId="41661" xr:uid="{00000000-0005-0000-0000-0000332B0000}"/>
    <cellStyle name="Input 8 31" xfId="41257" xr:uid="{00000000-0005-0000-0000-0000342B0000}"/>
    <cellStyle name="Input 8 32" xfId="41838" xr:uid="{00000000-0005-0000-0000-0000352B0000}"/>
    <cellStyle name="Input 8 33" xfId="42241" xr:uid="{00000000-0005-0000-0000-0000362B0000}"/>
    <cellStyle name="Input 8 4" xfId="1042" xr:uid="{00000000-0005-0000-0000-0000372B0000}"/>
    <cellStyle name="Input 8 4 10" xfId="4873" xr:uid="{00000000-0005-0000-0000-0000382B0000}"/>
    <cellStyle name="Input 8 4 10 2" xfId="17681" xr:uid="{00000000-0005-0000-0000-0000392B0000}"/>
    <cellStyle name="Input 8 4 10 3" xfId="24380" xr:uid="{00000000-0005-0000-0000-00003A2B0000}"/>
    <cellStyle name="Input 8 4 10 4" xfId="29538" xr:uid="{00000000-0005-0000-0000-00003B2B0000}"/>
    <cellStyle name="Input 8 4 10 5" xfId="34430" xr:uid="{00000000-0005-0000-0000-00003C2B0000}"/>
    <cellStyle name="Input 8 4 10 6" xfId="38786" xr:uid="{00000000-0005-0000-0000-00003D2B0000}"/>
    <cellStyle name="Input 8 4 11" xfId="15220" xr:uid="{00000000-0005-0000-0000-00003E2B0000}"/>
    <cellStyle name="Input 8 4 12" xfId="8868" xr:uid="{00000000-0005-0000-0000-00003F2B0000}"/>
    <cellStyle name="Input 8 4 13" xfId="10149" xr:uid="{00000000-0005-0000-0000-0000402B0000}"/>
    <cellStyle name="Input 8 4 14" xfId="29222" xr:uid="{00000000-0005-0000-0000-0000412B0000}"/>
    <cellStyle name="Input 8 4 15" xfId="33342" xr:uid="{00000000-0005-0000-0000-0000422B0000}"/>
    <cellStyle name="Input 8 4 2" xfId="2251" xr:uid="{00000000-0005-0000-0000-0000432B0000}"/>
    <cellStyle name="Input 8 4 2 2" xfId="9265" xr:uid="{00000000-0005-0000-0000-0000442B0000}"/>
    <cellStyle name="Input 8 4 2 3" xfId="21794" xr:uid="{00000000-0005-0000-0000-0000452B0000}"/>
    <cellStyle name="Input 8 4 2 4" xfId="22284" xr:uid="{00000000-0005-0000-0000-0000462B0000}"/>
    <cellStyle name="Input 8 4 2 5" xfId="29566" xr:uid="{00000000-0005-0000-0000-0000472B0000}"/>
    <cellStyle name="Input 8 4 2 6" xfId="24802" xr:uid="{00000000-0005-0000-0000-0000482B0000}"/>
    <cellStyle name="Input 8 4 3" xfId="2621" xr:uid="{00000000-0005-0000-0000-0000492B0000}"/>
    <cellStyle name="Input 8 4 3 2" xfId="9795" xr:uid="{00000000-0005-0000-0000-00004A2B0000}"/>
    <cellStyle name="Input 8 4 3 3" xfId="22159" xr:uid="{00000000-0005-0000-0000-00004B2B0000}"/>
    <cellStyle name="Input 8 4 3 4" xfId="18960" xr:uid="{00000000-0005-0000-0000-00004C2B0000}"/>
    <cellStyle name="Input 8 4 3 5" xfId="26252" xr:uid="{00000000-0005-0000-0000-00004D2B0000}"/>
    <cellStyle name="Input 8 4 3 6" xfId="8328" xr:uid="{00000000-0005-0000-0000-00004E2B0000}"/>
    <cellStyle name="Input 8 4 4" xfId="2979" xr:uid="{00000000-0005-0000-0000-00004F2B0000}"/>
    <cellStyle name="Input 8 4 4 2" xfId="12079" xr:uid="{00000000-0005-0000-0000-0000502B0000}"/>
    <cellStyle name="Input 8 4 4 3" xfId="22514" xr:uid="{00000000-0005-0000-0000-0000512B0000}"/>
    <cellStyle name="Input 8 4 4 4" xfId="27726" xr:uid="{00000000-0005-0000-0000-0000522B0000}"/>
    <cellStyle name="Input 8 4 4 5" xfId="32716" xr:uid="{00000000-0005-0000-0000-0000532B0000}"/>
    <cellStyle name="Input 8 4 4 6" xfId="37376" xr:uid="{00000000-0005-0000-0000-0000542B0000}"/>
    <cellStyle name="Input 8 4 5" xfId="3318" xr:uid="{00000000-0005-0000-0000-0000552B0000}"/>
    <cellStyle name="Input 8 4 5 2" xfId="16126" xr:uid="{00000000-0005-0000-0000-0000562B0000}"/>
    <cellStyle name="Input 8 4 5 3" xfId="22847" xr:uid="{00000000-0005-0000-0000-0000572B0000}"/>
    <cellStyle name="Input 8 4 5 4" xfId="28051" xr:uid="{00000000-0005-0000-0000-0000582B0000}"/>
    <cellStyle name="Input 8 4 5 5" xfId="33022" xr:uid="{00000000-0005-0000-0000-0000592B0000}"/>
    <cellStyle name="Input 8 4 5 6" xfId="37629" xr:uid="{00000000-0005-0000-0000-00005A2B0000}"/>
    <cellStyle name="Input 8 4 6" xfId="3636" xr:uid="{00000000-0005-0000-0000-00005B2B0000}"/>
    <cellStyle name="Input 8 4 6 2" xfId="16444" xr:uid="{00000000-0005-0000-0000-00005C2B0000}"/>
    <cellStyle name="Input 8 4 6 3" xfId="23160" xr:uid="{00000000-0005-0000-0000-00005D2B0000}"/>
    <cellStyle name="Input 8 4 6 4" xfId="28355" xr:uid="{00000000-0005-0000-0000-00005E2B0000}"/>
    <cellStyle name="Input 8 4 6 5" xfId="33318" xr:uid="{00000000-0005-0000-0000-00005F2B0000}"/>
    <cellStyle name="Input 8 4 6 6" xfId="37872" xr:uid="{00000000-0005-0000-0000-0000602B0000}"/>
    <cellStyle name="Input 8 4 7" xfId="3934" xr:uid="{00000000-0005-0000-0000-0000612B0000}"/>
    <cellStyle name="Input 8 4 7 2" xfId="16742" xr:uid="{00000000-0005-0000-0000-0000622B0000}"/>
    <cellStyle name="Input 8 4 7 3" xfId="23455" xr:uid="{00000000-0005-0000-0000-0000632B0000}"/>
    <cellStyle name="Input 8 4 7 4" xfId="28643" xr:uid="{00000000-0005-0000-0000-0000642B0000}"/>
    <cellStyle name="Input 8 4 7 5" xfId="33591" xr:uid="{00000000-0005-0000-0000-0000652B0000}"/>
    <cellStyle name="Input 8 4 7 6" xfId="38107" xr:uid="{00000000-0005-0000-0000-0000662B0000}"/>
    <cellStyle name="Input 8 4 8" xfId="4194" xr:uid="{00000000-0005-0000-0000-0000672B0000}"/>
    <cellStyle name="Input 8 4 8 2" xfId="17002" xr:uid="{00000000-0005-0000-0000-0000682B0000}"/>
    <cellStyle name="Input 8 4 8 3" xfId="23715" xr:uid="{00000000-0005-0000-0000-0000692B0000}"/>
    <cellStyle name="Input 8 4 8 4" xfId="28898" xr:uid="{00000000-0005-0000-0000-00006A2B0000}"/>
    <cellStyle name="Input 8 4 8 5" xfId="33835" xr:uid="{00000000-0005-0000-0000-00006B2B0000}"/>
    <cellStyle name="Input 8 4 8 6" xfId="38314" xr:uid="{00000000-0005-0000-0000-00006C2B0000}"/>
    <cellStyle name="Input 8 4 9" xfId="4448" xr:uid="{00000000-0005-0000-0000-00006D2B0000}"/>
    <cellStyle name="Input 8 4 9 2" xfId="17256" xr:uid="{00000000-0005-0000-0000-00006E2B0000}"/>
    <cellStyle name="Input 8 4 9 3" xfId="23964" xr:uid="{00000000-0005-0000-0000-00006F2B0000}"/>
    <cellStyle name="Input 8 4 9 4" xfId="29139" xr:uid="{00000000-0005-0000-0000-0000702B0000}"/>
    <cellStyle name="Input 8 4 9 5" xfId="34061" xr:uid="{00000000-0005-0000-0000-0000712B0000}"/>
    <cellStyle name="Input 8 4 9 6" xfId="38490" xr:uid="{00000000-0005-0000-0000-0000722B0000}"/>
    <cellStyle name="Input 8 5" xfId="433" xr:uid="{00000000-0005-0000-0000-0000732B0000}"/>
    <cellStyle name="Input 8 5 10" xfId="4658" xr:uid="{00000000-0005-0000-0000-0000742B0000}"/>
    <cellStyle name="Input 8 5 10 2" xfId="17466" xr:uid="{00000000-0005-0000-0000-0000752B0000}"/>
    <cellStyle name="Input 8 5 10 3" xfId="24170" xr:uid="{00000000-0005-0000-0000-0000762B0000}"/>
    <cellStyle name="Input 8 5 10 4" xfId="29335" xr:uid="{00000000-0005-0000-0000-0000772B0000}"/>
    <cellStyle name="Input 8 5 10 5" xfId="34238" xr:uid="{00000000-0005-0000-0000-0000782B0000}"/>
    <cellStyle name="Input 8 5 10 6" xfId="38641" xr:uid="{00000000-0005-0000-0000-0000792B0000}"/>
    <cellStyle name="Input 8 5 11" xfId="11363" xr:uid="{00000000-0005-0000-0000-00007A2B0000}"/>
    <cellStyle name="Input 8 5 12" xfId="20662" xr:uid="{00000000-0005-0000-0000-00007B2B0000}"/>
    <cellStyle name="Input 8 5 13" xfId="25592" xr:uid="{00000000-0005-0000-0000-00007C2B0000}"/>
    <cellStyle name="Input 8 5 14" xfId="29890" xr:uid="{00000000-0005-0000-0000-00007D2B0000}"/>
    <cellStyle name="Input 8 5 15" xfId="36371" xr:uid="{00000000-0005-0000-0000-00007E2B0000}"/>
    <cellStyle name="Input 8 5 2" xfId="1686" xr:uid="{00000000-0005-0000-0000-00007F2B0000}"/>
    <cellStyle name="Input 8 5 2 2" xfId="11447" xr:uid="{00000000-0005-0000-0000-0000802B0000}"/>
    <cellStyle name="Input 8 5 2 3" xfId="21239" xr:uid="{00000000-0005-0000-0000-0000812B0000}"/>
    <cellStyle name="Input 8 5 2 4" xfId="22371" xr:uid="{00000000-0005-0000-0000-0000822B0000}"/>
    <cellStyle name="Input 8 5 2 5" xfId="9449" xr:uid="{00000000-0005-0000-0000-0000832B0000}"/>
    <cellStyle name="Input 8 5 2 6" xfId="18686" xr:uid="{00000000-0005-0000-0000-0000842B0000}"/>
    <cellStyle name="Input 8 5 3" xfId="1503" xr:uid="{00000000-0005-0000-0000-0000852B0000}"/>
    <cellStyle name="Input 8 5 3 2" xfId="11897" xr:uid="{00000000-0005-0000-0000-0000862B0000}"/>
    <cellStyle name="Input 8 5 3 3" xfId="21059" xr:uid="{00000000-0005-0000-0000-0000872B0000}"/>
    <cellStyle name="Input 8 5 3 4" xfId="22172" xr:uid="{00000000-0005-0000-0000-0000882B0000}"/>
    <cellStyle name="Input 8 5 3 5" xfId="22261" xr:uid="{00000000-0005-0000-0000-0000892B0000}"/>
    <cellStyle name="Input 8 5 3 6" xfId="36730" xr:uid="{00000000-0005-0000-0000-00008A2B0000}"/>
    <cellStyle name="Input 8 5 4" xfId="2291" xr:uid="{00000000-0005-0000-0000-00008B2B0000}"/>
    <cellStyle name="Input 8 5 4 2" xfId="8757" xr:uid="{00000000-0005-0000-0000-00008C2B0000}"/>
    <cellStyle name="Input 8 5 4 3" xfId="21834" xr:uid="{00000000-0005-0000-0000-00008D2B0000}"/>
    <cellStyle name="Input 8 5 4 4" xfId="24080" xr:uid="{00000000-0005-0000-0000-00008E2B0000}"/>
    <cellStyle name="Input 8 5 4 5" xfId="28340" xr:uid="{00000000-0005-0000-0000-00008F2B0000}"/>
    <cellStyle name="Input 8 5 4 6" xfId="32817" xr:uid="{00000000-0005-0000-0000-0000902B0000}"/>
    <cellStyle name="Input 8 5 5" xfId="2868" xr:uid="{00000000-0005-0000-0000-0000912B0000}"/>
    <cellStyle name="Input 8 5 5 2" xfId="15405" xr:uid="{00000000-0005-0000-0000-0000922B0000}"/>
    <cellStyle name="Input 8 5 5 3" xfId="22405" xr:uid="{00000000-0005-0000-0000-0000932B0000}"/>
    <cellStyle name="Input 8 5 5 4" xfId="27620" xr:uid="{00000000-0005-0000-0000-0000942B0000}"/>
    <cellStyle name="Input 8 5 5 5" xfId="32618" xr:uid="{00000000-0005-0000-0000-0000952B0000}"/>
    <cellStyle name="Input 8 5 5 6" xfId="37294" xr:uid="{00000000-0005-0000-0000-0000962B0000}"/>
    <cellStyle name="Input 8 5 6" xfId="3214" xr:uid="{00000000-0005-0000-0000-0000972B0000}"/>
    <cellStyle name="Input 8 5 6 2" xfId="16022" xr:uid="{00000000-0005-0000-0000-0000982B0000}"/>
    <cellStyle name="Input 8 5 6 3" xfId="22744" xr:uid="{00000000-0005-0000-0000-0000992B0000}"/>
    <cellStyle name="Input 8 5 6 4" xfId="27953" xr:uid="{00000000-0005-0000-0000-00009A2B0000}"/>
    <cellStyle name="Input 8 5 6 5" xfId="32929" xr:uid="{00000000-0005-0000-0000-00009B2B0000}"/>
    <cellStyle name="Input 8 5 6 6" xfId="37552" xr:uid="{00000000-0005-0000-0000-00009C2B0000}"/>
    <cellStyle name="Input 8 5 7" xfId="3543" xr:uid="{00000000-0005-0000-0000-00009D2B0000}"/>
    <cellStyle name="Input 8 5 7 2" xfId="16351" xr:uid="{00000000-0005-0000-0000-00009E2B0000}"/>
    <cellStyle name="Input 8 5 7 3" xfId="23068" xr:uid="{00000000-0005-0000-0000-00009F2B0000}"/>
    <cellStyle name="Input 8 5 7 4" xfId="28266" xr:uid="{00000000-0005-0000-0000-0000A02B0000}"/>
    <cellStyle name="Input 8 5 7 5" xfId="33232" xr:uid="{00000000-0005-0000-0000-0000A12B0000}"/>
    <cellStyle name="Input 8 5 7 6" xfId="37802" xr:uid="{00000000-0005-0000-0000-0000A22B0000}"/>
    <cellStyle name="Input 8 5 8" xfId="3846" xr:uid="{00000000-0005-0000-0000-0000A32B0000}"/>
    <cellStyle name="Input 8 5 8 2" xfId="16654" xr:uid="{00000000-0005-0000-0000-0000A42B0000}"/>
    <cellStyle name="Input 8 5 8 3" xfId="23368" xr:uid="{00000000-0005-0000-0000-0000A52B0000}"/>
    <cellStyle name="Input 8 5 8 4" xfId="28560" xr:uid="{00000000-0005-0000-0000-0000A62B0000}"/>
    <cellStyle name="Input 8 5 8 5" xfId="33511" xr:uid="{00000000-0005-0000-0000-0000A72B0000}"/>
    <cellStyle name="Input 8 5 8 6" xfId="38039" xr:uid="{00000000-0005-0000-0000-0000A82B0000}"/>
    <cellStyle name="Input 8 5 9" xfId="3283" xr:uid="{00000000-0005-0000-0000-0000A92B0000}"/>
    <cellStyle name="Input 8 5 9 2" xfId="16091" xr:uid="{00000000-0005-0000-0000-0000AA2B0000}"/>
    <cellStyle name="Input 8 5 9 3" xfId="22813" xr:uid="{00000000-0005-0000-0000-0000AB2B0000}"/>
    <cellStyle name="Input 8 5 9 4" xfId="28018" xr:uid="{00000000-0005-0000-0000-0000AC2B0000}"/>
    <cellStyle name="Input 8 5 9 5" xfId="32994" xr:uid="{00000000-0005-0000-0000-0000AD2B0000}"/>
    <cellStyle name="Input 8 5 9 6" xfId="37611" xr:uid="{00000000-0005-0000-0000-0000AE2B0000}"/>
    <cellStyle name="Input 8 6" xfId="1086" xr:uid="{00000000-0005-0000-0000-0000AF2B0000}"/>
    <cellStyle name="Input 8 6 2" xfId="8660" xr:uid="{00000000-0005-0000-0000-0000B02B0000}"/>
    <cellStyle name="Input 8 6 3" xfId="8401" xr:uid="{00000000-0005-0000-0000-0000B12B0000}"/>
    <cellStyle name="Input 8 6 4" xfId="24169" xr:uid="{00000000-0005-0000-0000-0000B22B0000}"/>
    <cellStyle name="Input 8 6 5" xfId="26411" xr:uid="{00000000-0005-0000-0000-0000B32B0000}"/>
    <cellStyle name="Input 8 6 6" xfId="32979" xr:uid="{00000000-0005-0000-0000-0000B42B0000}"/>
    <cellStyle name="Input 8 7" xfId="1292" xr:uid="{00000000-0005-0000-0000-0000B52B0000}"/>
    <cellStyle name="Input 8 7 2" xfId="8935" xr:uid="{00000000-0005-0000-0000-0000B62B0000}"/>
    <cellStyle name="Input 8 7 3" xfId="10780" xr:uid="{00000000-0005-0000-0000-0000B72B0000}"/>
    <cellStyle name="Input 8 7 4" xfId="23919" xr:uid="{00000000-0005-0000-0000-0000B82B0000}"/>
    <cellStyle name="Input 8 7 5" xfId="28859" xr:uid="{00000000-0005-0000-0000-0000B92B0000}"/>
    <cellStyle name="Input 8 7 6" xfId="32808" xr:uid="{00000000-0005-0000-0000-0000BA2B0000}"/>
    <cellStyle name="Input 8 8" xfId="819" xr:uid="{00000000-0005-0000-0000-0000BB2B0000}"/>
    <cellStyle name="Input 8 8 2" xfId="175" xr:uid="{00000000-0005-0000-0000-0000BC2B0000}"/>
    <cellStyle name="Input 8 8 3" xfId="10547" xr:uid="{00000000-0005-0000-0000-0000BD2B0000}"/>
    <cellStyle name="Input 8 8 4" xfId="19439" xr:uid="{00000000-0005-0000-0000-0000BE2B0000}"/>
    <cellStyle name="Input 8 8 5" xfId="27091" xr:uid="{00000000-0005-0000-0000-0000BF2B0000}"/>
    <cellStyle name="Input 8 8 6" xfId="29987" xr:uid="{00000000-0005-0000-0000-0000C02B0000}"/>
    <cellStyle name="Input 8 9" xfId="1841" xr:uid="{00000000-0005-0000-0000-0000C12B0000}"/>
    <cellStyle name="Input 8 9 2" xfId="10609" xr:uid="{00000000-0005-0000-0000-0000C22B0000}"/>
    <cellStyle name="Input 8 9 3" xfId="21390" xr:uid="{00000000-0005-0000-0000-0000C32B0000}"/>
    <cellStyle name="Input 8 9 4" xfId="22077" xr:uid="{00000000-0005-0000-0000-0000C42B0000}"/>
    <cellStyle name="Input 8 9 5" xfId="22505" xr:uid="{00000000-0005-0000-0000-0000C52B0000}"/>
    <cellStyle name="Input 8 9 6" xfId="33790" xr:uid="{00000000-0005-0000-0000-0000C62B0000}"/>
    <cellStyle name="Input 9" xfId="604" xr:uid="{00000000-0005-0000-0000-0000C72B0000}"/>
    <cellStyle name="Input 9 10" xfId="2046" xr:uid="{00000000-0005-0000-0000-0000C82B0000}"/>
    <cellStyle name="Input 9 10 2" xfId="11957" xr:uid="{00000000-0005-0000-0000-0000C92B0000}"/>
    <cellStyle name="Input 9 10 3" xfId="21591" xr:uid="{00000000-0005-0000-0000-0000CA2B0000}"/>
    <cellStyle name="Input 9 10 4" xfId="21988" xr:uid="{00000000-0005-0000-0000-0000CB2B0000}"/>
    <cellStyle name="Input 9 10 5" xfId="22141" xr:uid="{00000000-0005-0000-0000-0000CC2B0000}"/>
    <cellStyle name="Input 9 10 6" xfId="34473" xr:uid="{00000000-0005-0000-0000-0000CD2B0000}"/>
    <cellStyle name="Input 9 11" xfId="1648" xr:uid="{00000000-0005-0000-0000-0000CE2B0000}"/>
    <cellStyle name="Input 9 11 2" xfId="8703" xr:uid="{00000000-0005-0000-0000-0000CF2B0000}"/>
    <cellStyle name="Input 9 11 3" xfId="21201" xr:uid="{00000000-0005-0000-0000-0000D02B0000}"/>
    <cellStyle name="Input 9 11 4" xfId="21368" xr:uid="{00000000-0005-0000-0000-0000D12B0000}"/>
    <cellStyle name="Input 9 11 5" xfId="31913" xr:uid="{00000000-0005-0000-0000-0000D22B0000}"/>
    <cellStyle name="Input 9 11 6" xfId="33387" xr:uid="{00000000-0005-0000-0000-0000D32B0000}"/>
    <cellStyle name="Input 9 12" xfId="2502" xr:uid="{00000000-0005-0000-0000-0000D42B0000}"/>
    <cellStyle name="Input 9 12 2" xfId="9939" xr:uid="{00000000-0005-0000-0000-0000D52B0000}"/>
    <cellStyle name="Input 9 12 3" xfId="22042" xr:uid="{00000000-0005-0000-0000-0000D62B0000}"/>
    <cellStyle name="Input 9 12 4" xfId="20474" xr:uid="{00000000-0005-0000-0000-0000D72B0000}"/>
    <cellStyle name="Input 9 12 5" xfId="20952" xr:uid="{00000000-0005-0000-0000-0000D82B0000}"/>
    <cellStyle name="Input 9 12 6" xfId="31009" xr:uid="{00000000-0005-0000-0000-0000D92B0000}"/>
    <cellStyle name="Input 9 13" xfId="2931" xr:uid="{00000000-0005-0000-0000-0000DA2B0000}"/>
    <cellStyle name="Input 9 13 2" xfId="11236" xr:uid="{00000000-0005-0000-0000-0000DB2B0000}"/>
    <cellStyle name="Input 9 13 3" xfId="22467" xr:uid="{00000000-0005-0000-0000-0000DC2B0000}"/>
    <cellStyle name="Input 9 13 4" xfId="27681" xr:uid="{00000000-0005-0000-0000-0000DD2B0000}"/>
    <cellStyle name="Input 9 13 5" xfId="32677" xr:uid="{00000000-0005-0000-0000-0000DE2B0000}"/>
    <cellStyle name="Input 9 13 6" xfId="37349" xr:uid="{00000000-0005-0000-0000-0000DF2B0000}"/>
    <cellStyle name="Input 9 14" xfId="3273" xr:uid="{00000000-0005-0000-0000-0000E02B0000}"/>
    <cellStyle name="Input 9 14 2" xfId="16081" xr:uid="{00000000-0005-0000-0000-0000E12B0000}"/>
    <cellStyle name="Input 9 14 3" xfId="22803" xr:uid="{00000000-0005-0000-0000-0000E22B0000}"/>
    <cellStyle name="Input 9 14 4" xfId="28008" xr:uid="{00000000-0005-0000-0000-0000E32B0000}"/>
    <cellStyle name="Input 9 14 5" xfId="32984" xr:uid="{00000000-0005-0000-0000-0000E42B0000}"/>
    <cellStyle name="Input 9 14 6" xfId="37603" xr:uid="{00000000-0005-0000-0000-0000E52B0000}"/>
    <cellStyle name="Input 9 15" xfId="3599" xr:uid="{00000000-0005-0000-0000-0000E62B0000}"/>
    <cellStyle name="Input 9 15 2" xfId="16407" xr:uid="{00000000-0005-0000-0000-0000E72B0000}"/>
    <cellStyle name="Input 9 15 3" xfId="23124" xr:uid="{00000000-0005-0000-0000-0000E82B0000}"/>
    <cellStyle name="Input 9 15 4" xfId="28320" xr:uid="{00000000-0005-0000-0000-0000E92B0000}"/>
    <cellStyle name="Input 9 15 5" xfId="33287" xr:uid="{00000000-0005-0000-0000-0000EA2B0000}"/>
    <cellStyle name="Input 9 15 6" xfId="37851" xr:uid="{00000000-0005-0000-0000-0000EB2B0000}"/>
    <cellStyle name="Input 9 16" xfId="3824" xr:uid="{00000000-0005-0000-0000-0000EC2B0000}"/>
    <cellStyle name="Input 9 16 2" xfId="16632" xr:uid="{00000000-0005-0000-0000-0000ED2B0000}"/>
    <cellStyle name="Input 9 16 3" xfId="23346" xr:uid="{00000000-0005-0000-0000-0000EE2B0000}"/>
    <cellStyle name="Input 9 16 4" xfId="28538" xr:uid="{00000000-0005-0000-0000-0000EF2B0000}"/>
    <cellStyle name="Input 9 16 5" xfId="33491" xr:uid="{00000000-0005-0000-0000-0000F02B0000}"/>
    <cellStyle name="Input 9 16 6" xfId="38020" xr:uid="{00000000-0005-0000-0000-0000F12B0000}"/>
    <cellStyle name="Input 9 17" xfId="4696" xr:uid="{00000000-0005-0000-0000-0000F22B0000}"/>
    <cellStyle name="Input 9 17 2" xfId="17504" xr:uid="{00000000-0005-0000-0000-0000F32B0000}"/>
    <cellStyle name="Input 9 17 3" xfId="24208" xr:uid="{00000000-0005-0000-0000-0000F42B0000}"/>
    <cellStyle name="Input 9 17 4" xfId="29371" xr:uid="{00000000-0005-0000-0000-0000F52B0000}"/>
    <cellStyle name="Input 9 17 5" xfId="34274" xr:uid="{00000000-0005-0000-0000-0000F62B0000}"/>
    <cellStyle name="Input 9 17 6" xfId="38668" xr:uid="{00000000-0005-0000-0000-0000F72B0000}"/>
    <cellStyle name="Input 9 18" xfId="7352" xr:uid="{00000000-0005-0000-0000-0000F82B0000}"/>
    <cellStyle name="Input 9 18 2" xfId="20116" xr:uid="{00000000-0005-0000-0000-0000F92B0000}"/>
    <cellStyle name="Input 9 18 3" xfId="26753" xr:uid="{00000000-0005-0000-0000-0000FA2B0000}"/>
    <cellStyle name="Input 9 18 4" xfId="31795" xr:uid="{00000000-0005-0000-0000-0000FB2B0000}"/>
    <cellStyle name="Input 9 18 5" xfId="36526" xr:uid="{00000000-0005-0000-0000-0000FC2B0000}"/>
    <cellStyle name="Input 9 18 6" xfId="40645" xr:uid="{00000000-0005-0000-0000-0000FD2B0000}"/>
    <cellStyle name="Input 9 19" xfId="7245" xr:uid="{00000000-0005-0000-0000-0000FE2B0000}"/>
    <cellStyle name="Input 9 19 2" xfId="20009" xr:uid="{00000000-0005-0000-0000-0000FF2B0000}"/>
    <cellStyle name="Input 9 19 3" xfId="26647" xr:uid="{00000000-0005-0000-0000-0000002C0000}"/>
    <cellStyle name="Input 9 19 4" xfId="31694" xr:uid="{00000000-0005-0000-0000-0000012C0000}"/>
    <cellStyle name="Input 9 19 5" xfId="36436" xr:uid="{00000000-0005-0000-0000-0000022C0000}"/>
    <cellStyle name="Input 9 19 6" xfId="40611" xr:uid="{00000000-0005-0000-0000-0000032C0000}"/>
    <cellStyle name="Input 9 2" xfId="1103" xr:uid="{00000000-0005-0000-0000-0000042C0000}"/>
    <cellStyle name="Input 9 2 10" xfId="4906" xr:uid="{00000000-0005-0000-0000-0000052C0000}"/>
    <cellStyle name="Input 9 2 10 2" xfId="17714" xr:uid="{00000000-0005-0000-0000-0000062C0000}"/>
    <cellStyle name="Input 9 2 10 3" xfId="24413" xr:uid="{00000000-0005-0000-0000-0000072C0000}"/>
    <cellStyle name="Input 9 2 10 4" xfId="29570" xr:uid="{00000000-0005-0000-0000-0000082C0000}"/>
    <cellStyle name="Input 9 2 10 5" xfId="34459" xr:uid="{00000000-0005-0000-0000-0000092C0000}"/>
    <cellStyle name="Input 9 2 10 6" xfId="38810" xr:uid="{00000000-0005-0000-0000-00000A2C0000}"/>
    <cellStyle name="Input 9 2 11" xfId="7485" xr:uid="{00000000-0005-0000-0000-00000B2C0000}"/>
    <cellStyle name="Input 9 2 11 2" xfId="20249" xr:uid="{00000000-0005-0000-0000-00000C2C0000}"/>
    <cellStyle name="Input 9 2 11 3" xfId="26882" xr:uid="{00000000-0005-0000-0000-00000D2C0000}"/>
    <cellStyle name="Input 9 2 11 4" xfId="31920" xr:uid="{00000000-0005-0000-0000-00000E2C0000}"/>
    <cellStyle name="Input 9 2 11 5" xfId="36633" xr:uid="{00000000-0005-0000-0000-00000F2C0000}"/>
    <cellStyle name="Input 9 2 11 6" xfId="40711" xr:uid="{00000000-0005-0000-0000-0000102C0000}"/>
    <cellStyle name="Input 9 2 12" xfId="7628" xr:uid="{00000000-0005-0000-0000-0000112C0000}"/>
    <cellStyle name="Input 9 2 12 2" xfId="20392" xr:uid="{00000000-0005-0000-0000-0000122C0000}"/>
    <cellStyle name="Input 9 2 12 3" xfId="27024" xr:uid="{00000000-0005-0000-0000-0000132C0000}"/>
    <cellStyle name="Input 9 2 12 4" xfId="32053" xr:uid="{00000000-0005-0000-0000-0000142C0000}"/>
    <cellStyle name="Input 9 2 12 5" xfId="36756" xr:uid="{00000000-0005-0000-0000-0000152C0000}"/>
    <cellStyle name="Input 9 2 12 6" xfId="40791" xr:uid="{00000000-0005-0000-0000-0000162C0000}"/>
    <cellStyle name="Input 9 2 13" xfId="9824" xr:uid="{00000000-0005-0000-0000-0000172C0000}"/>
    <cellStyle name="Input 9 2 14" xfId="9837" xr:uid="{00000000-0005-0000-0000-0000182C0000}"/>
    <cellStyle name="Input 9 2 15" xfId="12054" xr:uid="{00000000-0005-0000-0000-0000192C0000}"/>
    <cellStyle name="Input 9 2 16" xfId="22074" xr:uid="{00000000-0005-0000-0000-00001A2C0000}"/>
    <cellStyle name="Input 9 2 17" xfId="27894" xr:uid="{00000000-0005-0000-0000-00001B2C0000}"/>
    <cellStyle name="Input 9 2 18" xfId="34262" xr:uid="{00000000-0005-0000-0000-00001C2C0000}"/>
    <cellStyle name="Input 9 2 2" xfId="2306" xr:uid="{00000000-0005-0000-0000-00001D2C0000}"/>
    <cellStyle name="Input 9 2 2 2" xfId="11125" xr:uid="{00000000-0005-0000-0000-00001E2C0000}"/>
    <cellStyle name="Input 9 2 2 3" xfId="21848" xr:uid="{00000000-0005-0000-0000-00001F2C0000}"/>
    <cellStyle name="Input 9 2 2 4" xfId="22619" xr:uid="{00000000-0005-0000-0000-0000202C0000}"/>
    <cellStyle name="Input 9 2 2 5" xfId="27901" xr:uid="{00000000-0005-0000-0000-0000212C0000}"/>
    <cellStyle name="Input 9 2 2 6" xfId="14027" xr:uid="{00000000-0005-0000-0000-0000222C0000}"/>
    <cellStyle name="Input 9 2 3" xfId="2675" xr:uid="{00000000-0005-0000-0000-0000232C0000}"/>
    <cellStyle name="Input 9 2 3 2" xfId="10870" xr:uid="{00000000-0005-0000-0000-0000242C0000}"/>
    <cellStyle name="Input 9 2 3 3" xfId="22213" xr:uid="{00000000-0005-0000-0000-0000252C0000}"/>
    <cellStyle name="Input 9 2 3 4" xfId="19332" xr:uid="{00000000-0005-0000-0000-0000262C0000}"/>
    <cellStyle name="Input 9 2 3 5" xfId="20876" xr:uid="{00000000-0005-0000-0000-0000272C0000}"/>
    <cellStyle name="Input 9 2 3 6" xfId="32227" xr:uid="{00000000-0005-0000-0000-0000282C0000}"/>
    <cellStyle name="Input 9 2 4" xfId="3029" xr:uid="{00000000-0005-0000-0000-0000292C0000}"/>
    <cellStyle name="Input 9 2 4 2" xfId="8569" xr:uid="{00000000-0005-0000-0000-00002A2C0000}"/>
    <cellStyle name="Input 9 2 4 3" xfId="22562" xr:uid="{00000000-0005-0000-0000-00002B2C0000}"/>
    <cellStyle name="Input 9 2 4 4" xfId="27773" xr:uid="{00000000-0005-0000-0000-00002C2C0000}"/>
    <cellStyle name="Input 9 2 4 5" xfId="32759" xr:uid="{00000000-0005-0000-0000-00002D2C0000}"/>
    <cellStyle name="Input 9 2 4 6" xfId="37411" xr:uid="{00000000-0005-0000-0000-00002E2C0000}"/>
    <cellStyle name="Input 9 2 5" xfId="3369" xr:uid="{00000000-0005-0000-0000-00002F2C0000}"/>
    <cellStyle name="Input 9 2 5 2" xfId="16177" xr:uid="{00000000-0005-0000-0000-0000302C0000}"/>
    <cellStyle name="Input 9 2 5 3" xfId="22897" xr:uid="{00000000-0005-0000-0000-0000312C0000}"/>
    <cellStyle name="Input 9 2 5 4" xfId="28099" xr:uid="{00000000-0005-0000-0000-0000322C0000}"/>
    <cellStyle name="Input 9 2 5 5" xfId="33069" xr:uid="{00000000-0005-0000-0000-0000332C0000}"/>
    <cellStyle name="Input 9 2 5 6" xfId="37666" xr:uid="{00000000-0005-0000-0000-0000342C0000}"/>
    <cellStyle name="Input 9 2 6" xfId="3682" xr:uid="{00000000-0005-0000-0000-0000352C0000}"/>
    <cellStyle name="Input 9 2 6 2" xfId="16490" xr:uid="{00000000-0005-0000-0000-0000362C0000}"/>
    <cellStyle name="Input 9 2 6 3" xfId="23205" xr:uid="{00000000-0005-0000-0000-0000372C0000}"/>
    <cellStyle name="Input 9 2 6 4" xfId="28400" xr:uid="{00000000-0005-0000-0000-0000382C0000}"/>
    <cellStyle name="Input 9 2 6 5" xfId="33359" xr:uid="{00000000-0005-0000-0000-0000392C0000}"/>
    <cellStyle name="Input 9 2 6 6" xfId="37907" xr:uid="{00000000-0005-0000-0000-00003A2C0000}"/>
    <cellStyle name="Input 9 2 7" xfId="3980" xr:uid="{00000000-0005-0000-0000-00003B2C0000}"/>
    <cellStyle name="Input 9 2 7 2" xfId="16788" xr:uid="{00000000-0005-0000-0000-00003C2C0000}"/>
    <cellStyle name="Input 9 2 7 3" xfId="23501" xr:uid="{00000000-0005-0000-0000-00003D2C0000}"/>
    <cellStyle name="Input 9 2 7 4" xfId="28687" xr:uid="{00000000-0005-0000-0000-00003E2C0000}"/>
    <cellStyle name="Input 9 2 7 5" xfId="33634" xr:uid="{00000000-0005-0000-0000-00003F2C0000}"/>
    <cellStyle name="Input 9 2 7 6" xfId="38142" xr:uid="{00000000-0005-0000-0000-0000402C0000}"/>
    <cellStyle name="Input 9 2 8" xfId="4234" xr:uid="{00000000-0005-0000-0000-0000412C0000}"/>
    <cellStyle name="Input 9 2 8 2" xfId="17042" xr:uid="{00000000-0005-0000-0000-0000422C0000}"/>
    <cellStyle name="Input 9 2 8 3" xfId="23753" xr:uid="{00000000-0005-0000-0000-0000432C0000}"/>
    <cellStyle name="Input 9 2 8 4" xfId="28935" xr:uid="{00000000-0005-0000-0000-0000442C0000}"/>
    <cellStyle name="Input 9 2 8 5" xfId="33872" xr:uid="{00000000-0005-0000-0000-0000452C0000}"/>
    <cellStyle name="Input 9 2 8 6" xfId="38344" xr:uid="{00000000-0005-0000-0000-0000462C0000}"/>
    <cellStyle name="Input 9 2 9" xfId="4481" xr:uid="{00000000-0005-0000-0000-0000472C0000}"/>
    <cellStyle name="Input 9 2 9 2" xfId="17289" xr:uid="{00000000-0005-0000-0000-0000482C0000}"/>
    <cellStyle name="Input 9 2 9 3" xfId="23997" xr:uid="{00000000-0005-0000-0000-0000492C0000}"/>
    <cellStyle name="Input 9 2 9 4" xfId="29172" xr:uid="{00000000-0005-0000-0000-00004A2C0000}"/>
    <cellStyle name="Input 9 2 9 5" xfId="34088" xr:uid="{00000000-0005-0000-0000-00004B2C0000}"/>
    <cellStyle name="Input 9 2 9 6" xfId="38514" xr:uid="{00000000-0005-0000-0000-00004C2C0000}"/>
    <cellStyle name="Input 9 20" xfId="13974" xr:uid="{00000000-0005-0000-0000-00004D2C0000}"/>
    <cellStyle name="Input 9 21" xfId="13583" xr:uid="{00000000-0005-0000-0000-00004E2C0000}"/>
    <cellStyle name="Input 9 22" xfId="112" xr:uid="{00000000-0005-0000-0000-00004F2C0000}"/>
    <cellStyle name="Input 9 23" xfId="25801" xr:uid="{00000000-0005-0000-0000-0000502C0000}"/>
    <cellStyle name="Input 9 24" xfId="10829" xr:uid="{00000000-0005-0000-0000-0000512C0000}"/>
    <cellStyle name="Input 9 25" xfId="35334" xr:uid="{00000000-0005-0000-0000-0000522C0000}"/>
    <cellStyle name="Input 9 26" xfId="41625" xr:uid="{00000000-0005-0000-0000-0000532C0000}"/>
    <cellStyle name="Input 9 27" xfId="41375" xr:uid="{00000000-0005-0000-0000-0000542C0000}"/>
    <cellStyle name="Input 9 28" xfId="41604" xr:uid="{00000000-0005-0000-0000-0000552C0000}"/>
    <cellStyle name="Input 9 29" xfId="41337" xr:uid="{00000000-0005-0000-0000-0000562C0000}"/>
    <cellStyle name="Input 9 3" xfId="975" xr:uid="{00000000-0005-0000-0000-0000572C0000}"/>
    <cellStyle name="Input 9 3 10" xfId="4823" xr:uid="{00000000-0005-0000-0000-0000582C0000}"/>
    <cellStyle name="Input 9 3 10 2" xfId="17631" xr:uid="{00000000-0005-0000-0000-0000592C0000}"/>
    <cellStyle name="Input 9 3 10 3" xfId="24334" xr:uid="{00000000-0005-0000-0000-00005A2C0000}"/>
    <cellStyle name="Input 9 3 10 4" xfId="29495" xr:uid="{00000000-0005-0000-0000-00005B2C0000}"/>
    <cellStyle name="Input 9 3 10 5" xfId="34396" xr:uid="{00000000-0005-0000-0000-00005C2C0000}"/>
    <cellStyle name="Input 9 3 10 6" xfId="38773" xr:uid="{00000000-0005-0000-0000-00005D2C0000}"/>
    <cellStyle name="Input 9 3 11" xfId="15475" xr:uid="{00000000-0005-0000-0000-00005E2C0000}"/>
    <cellStyle name="Input 9 3 12" xfId="17430" xr:uid="{00000000-0005-0000-0000-00005F2C0000}"/>
    <cellStyle name="Input 9 3 13" xfId="25713" xr:uid="{00000000-0005-0000-0000-0000602C0000}"/>
    <cellStyle name="Input 9 3 14" xfId="25227" xr:uid="{00000000-0005-0000-0000-0000612C0000}"/>
    <cellStyle name="Input 9 3 15" xfId="35122" xr:uid="{00000000-0005-0000-0000-0000622C0000}"/>
    <cellStyle name="Input 9 3 2" xfId="2188" xr:uid="{00000000-0005-0000-0000-0000632C0000}"/>
    <cellStyle name="Input 9 3 2 2" xfId="8957" xr:uid="{00000000-0005-0000-0000-0000642C0000}"/>
    <cellStyle name="Input 9 3 2 3" xfId="21732" xr:uid="{00000000-0005-0000-0000-0000652C0000}"/>
    <cellStyle name="Input 9 3 2 4" xfId="24187" xr:uid="{00000000-0005-0000-0000-0000662C0000}"/>
    <cellStyle name="Input 9 3 2 5" xfId="31903" xr:uid="{00000000-0005-0000-0000-0000672C0000}"/>
    <cellStyle name="Input 9 3 2 6" xfId="36375" xr:uid="{00000000-0005-0000-0000-0000682C0000}"/>
    <cellStyle name="Input 9 3 3" xfId="1461" xr:uid="{00000000-0005-0000-0000-0000692C0000}"/>
    <cellStyle name="Input 9 3 3 2" xfId="13477" xr:uid="{00000000-0005-0000-0000-00006A2C0000}"/>
    <cellStyle name="Input 9 3 3 3" xfId="21018" xr:uid="{00000000-0005-0000-0000-00006B2C0000}"/>
    <cellStyle name="Input 9 3 3 4" xfId="15024" xr:uid="{00000000-0005-0000-0000-00006C2C0000}"/>
    <cellStyle name="Input 9 3 3 5" xfId="21491" xr:uid="{00000000-0005-0000-0000-00006D2C0000}"/>
    <cellStyle name="Input 9 3 3 6" xfId="34185" xr:uid="{00000000-0005-0000-0000-00006E2C0000}"/>
    <cellStyle name="Input 9 3 4" xfId="1955" xr:uid="{00000000-0005-0000-0000-00006F2C0000}"/>
    <cellStyle name="Input 9 3 4 2" xfId="15370" xr:uid="{00000000-0005-0000-0000-0000702C0000}"/>
    <cellStyle name="Input 9 3 4 3" xfId="21502" xr:uid="{00000000-0005-0000-0000-0000712C0000}"/>
    <cellStyle name="Input 9 3 4 4" xfId="26790" xr:uid="{00000000-0005-0000-0000-0000722C0000}"/>
    <cellStyle name="Input 9 3 4 5" xfId="28473" xr:uid="{00000000-0005-0000-0000-0000732C0000}"/>
    <cellStyle name="Input 9 3 4 6" xfId="36379" xr:uid="{00000000-0005-0000-0000-0000742C0000}"/>
    <cellStyle name="Input 9 3 5" xfId="2735" xr:uid="{00000000-0005-0000-0000-0000752C0000}"/>
    <cellStyle name="Input 9 3 5 2" xfId="11122" xr:uid="{00000000-0005-0000-0000-0000762C0000}"/>
    <cellStyle name="Input 9 3 5 3" xfId="22272" xr:uid="{00000000-0005-0000-0000-0000772C0000}"/>
    <cellStyle name="Input 9 3 5 4" xfId="27493" xr:uid="{00000000-0005-0000-0000-0000782C0000}"/>
    <cellStyle name="Input 9 3 5 5" xfId="26786" xr:uid="{00000000-0005-0000-0000-0000792C0000}"/>
    <cellStyle name="Input 9 3 5 6" xfId="37191" xr:uid="{00000000-0005-0000-0000-00007A2C0000}"/>
    <cellStyle name="Input 9 3 6" xfId="3086" xr:uid="{00000000-0005-0000-0000-00007B2C0000}"/>
    <cellStyle name="Input 9 3 6 2" xfId="8131" xr:uid="{00000000-0005-0000-0000-00007C2C0000}"/>
    <cellStyle name="Input 9 3 6 3" xfId="22617" xr:uid="{00000000-0005-0000-0000-00007D2C0000}"/>
    <cellStyle name="Input 9 3 6 4" xfId="27829" xr:uid="{00000000-0005-0000-0000-00007E2C0000}"/>
    <cellStyle name="Input 9 3 6 5" xfId="32815" xr:uid="{00000000-0005-0000-0000-00007F2C0000}"/>
    <cellStyle name="Input 9 3 6 6" xfId="37455" xr:uid="{00000000-0005-0000-0000-0000802C0000}"/>
    <cellStyle name="Input 9 3 7" xfId="3425" xr:uid="{00000000-0005-0000-0000-0000812C0000}"/>
    <cellStyle name="Input 9 3 7 2" xfId="16233" xr:uid="{00000000-0005-0000-0000-0000822C0000}"/>
    <cellStyle name="Input 9 3 7 3" xfId="22952" xr:uid="{00000000-0005-0000-0000-0000832C0000}"/>
    <cellStyle name="Input 9 3 7 4" xfId="28153" xr:uid="{00000000-0005-0000-0000-0000842C0000}"/>
    <cellStyle name="Input 9 3 7 5" xfId="33124" xr:uid="{00000000-0005-0000-0000-0000852C0000}"/>
    <cellStyle name="Input 9 3 7 6" xfId="37710" xr:uid="{00000000-0005-0000-0000-0000862C0000}"/>
    <cellStyle name="Input 9 3 8" xfId="3733" xr:uid="{00000000-0005-0000-0000-0000872C0000}"/>
    <cellStyle name="Input 9 3 8 2" xfId="16541" xr:uid="{00000000-0005-0000-0000-0000882C0000}"/>
    <cellStyle name="Input 9 3 8 3" xfId="23256" xr:uid="{00000000-0005-0000-0000-0000892C0000}"/>
    <cellStyle name="Input 9 3 8 4" xfId="28450" xr:uid="{00000000-0005-0000-0000-00008A2C0000}"/>
    <cellStyle name="Input 9 3 8 5" xfId="33408" xr:uid="{00000000-0005-0000-0000-00008B2C0000}"/>
    <cellStyle name="Input 9 3 8 6" xfId="37949" xr:uid="{00000000-0005-0000-0000-00008C2C0000}"/>
    <cellStyle name="Input 9 3 9" xfId="4398" xr:uid="{00000000-0005-0000-0000-00008D2C0000}"/>
    <cellStyle name="Input 9 3 9 2" xfId="17206" xr:uid="{00000000-0005-0000-0000-00008E2C0000}"/>
    <cellStyle name="Input 9 3 9 3" xfId="23915" xr:uid="{00000000-0005-0000-0000-00008F2C0000}"/>
    <cellStyle name="Input 9 3 9 4" xfId="29094" xr:uid="{00000000-0005-0000-0000-0000902C0000}"/>
    <cellStyle name="Input 9 3 9 5" xfId="34026" xr:uid="{00000000-0005-0000-0000-0000912C0000}"/>
    <cellStyle name="Input 9 3 9 6" xfId="38477" xr:uid="{00000000-0005-0000-0000-0000922C0000}"/>
    <cellStyle name="Input 9 30" xfId="41662" xr:uid="{00000000-0005-0000-0000-0000932C0000}"/>
    <cellStyle name="Input 9 31" xfId="41256" xr:uid="{00000000-0005-0000-0000-0000942C0000}"/>
    <cellStyle name="Input 9 32" xfId="41839" xr:uid="{00000000-0005-0000-0000-0000952C0000}"/>
    <cellStyle name="Input 9 33" xfId="42242" xr:uid="{00000000-0005-0000-0000-0000962C0000}"/>
    <cellStyle name="Input 9 4" xfId="1043" xr:uid="{00000000-0005-0000-0000-0000972C0000}"/>
    <cellStyle name="Input 9 4 10" xfId="4874" xr:uid="{00000000-0005-0000-0000-0000982C0000}"/>
    <cellStyle name="Input 9 4 10 2" xfId="17682" xr:uid="{00000000-0005-0000-0000-0000992C0000}"/>
    <cellStyle name="Input 9 4 10 3" xfId="24381" xr:uid="{00000000-0005-0000-0000-00009A2C0000}"/>
    <cellStyle name="Input 9 4 10 4" xfId="29539" xr:uid="{00000000-0005-0000-0000-00009B2C0000}"/>
    <cellStyle name="Input 9 4 10 5" xfId="34431" xr:uid="{00000000-0005-0000-0000-00009C2C0000}"/>
    <cellStyle name="Input 9 4 10 6" xfId="38787" xr:uid="{00000000-0005-0000-0000-00009D2C0000}"/>
    <cellStyle name="Input 9 4 11" xfId="15287" xr:uid="{00000000-0005-0000-0000-00009E2C0000}"/>
    <cellStyle name="Input 9 4 12" xfId="9991" xr:uid="{00000000-0005-0000-0000-00009F2C0000}"/>
    <cellStyle name="Input 9 4 13" xfId="13706" xr:uid="{00000000-0005-0000-0000-0000A02C0000}"/>
    <cellStyle name="Input 9 4 14" xfId="28999" xr:uid="{00000000-0005-0000-0000-0000A12C0000}"/>
    <cellStyle name="Input 9 4 15" xfId="33049" xr:uid="{00000000-0005-0000-0000-0000A22C0000}"/>
    <cellStyle name="Input 9 4 2" xfId="2252" xr:uid="{00000000-0005-0000-0000-0000A32C0000}"/>
    <cellStyle name="Input 9 4 2 2" xfId="9583" xr:uid="{00000000-0005-0000-0000-0000A42C0000}"/>
    <cellStyle name="Input 9 4 2 3" xfId="21795" xr:uid="{00000000-0005-0000-0000-0000A52C0000}"/>
    <cellStyle name="Input 9 4 2 4" xfId="21920" xr:uid="{00000000-0005-0000-0000-0000A62C0000}"/>
    <cellStyle name="Input 9 4 2 5" xfId="23413" xr:uid="{00000000-0005-0000-0000-0000A72C0000}"/>
    <cellStyle name="Input 9 4 2 6" xfId="34548" xr:uid="{00000000-0005-0000-0000-0000A82C0000}"/>
    <cellStyle name="Input 9 4 3" xfId="2622" xr:uid="{00000000-0005-0000-0000-0000A92C0000}"/>
    <cellStyle name="Input 9 4 3 2" xfId="10341" xr:uid="{00000000-0005-0000-0000-0000AA2C0000}"/>
    <cellStyle name="Input 9 4 3 3" xfId="22160" xr:uid="{00000000-0005-0000-0000-0000AB2C0000}"/>
    <cellStyle name="Input 9 4 3 4" xfId="19116" xr:uid="{00000000-0005-0000-0000-0000AC2C0000}"/>
    <cellStyle name="Input 9 4 3 5" xfId="26360" xr:uid="{00000000-0005-0000-0000-0000AD2C0000}"/>
    <cellStyle name="Input 9 4 3 6" xfId="19278" xr:uid="{00000000-0005-0000-0000-0000AE2C0000}"/>
    <cellStyle name="Input 9 4 4" xfId="2980" xr:uid="{00000000-0005-0000-0000-0000AF2C0000}"/>
    <cellStyle name="Input 9 4 4 2" xfId="11832" xr:uid="{00000000-0005-0000-0000-0000B02C0000}"/>
    <cellStyle name="Input 9 4 4 3" xfId="22515" xr:uid="{00000000-0005-0000-0000-0000B12C0000}"/>
    <cellStyle name="Input 9 4 4 4" xfId="27727" xr:uid="{00000000-0005-0000-0000-0000B22C0000}"/>
    <cellStyle name="Input 9 4 4 5" xfId="32717" xr:uid="{00000000-0005-0000-0000-0000B32C0000}"/>
    <cellStyle name="Input 9 4 4 6" xfId="37377" xr:uid="{00000000-0005-0000-0000-0000B42C0000}"/>
    <cellStyle name="Input 9 4 5" xfId="3319" xr:uid="{00000000-0005-0000-0000-0000B52C0000}"/>
    <cellStyle name="Input 9 4 5 2" xfId="16127" xr:uid="{00000000-0005-0000-0000-0000B62C0000}"/>
    <cellStyle name="Input 9 4 5 3" xfId="22848" xr:uid="{00000000-0005-0000-0000-0000B72C0000}"/>
    <cellStyle name="Input 9 4 5 4" xfId="28052" xr:uid="{00000000-0005-0000-0000-0000B82C0000}"/>
    <cellStyle name="Input 9 4 5 5" xfId="33023" xr:uid="{00000000-0005-0000-0000-0000B92C0000}"/>
    <cellStyle name="Input 9 4 5 6" xfId="37630" xr:uid="{00000000-0005-0000-0000-0000BA2C0000}"/>
    <cellStyle name="Input 9 4 6" xfId="3637" xr:uid="{00000000-0005-0000-0000-0000BB2C0000}"/>
    <cellStyle name="Input 9 4 6 2" xfId="16445" xr:uid="{00000000-0005-0000-0000-0000BC2C0000}"/>
    <cellStyle name="Input 9 4 6 3" xfId="23161" xr:uid="{00000000-0005-0000-0000-0000BD2C0000}"/>
    <cellStyle name="Input 9 4 6 4" xfId="28356" xr:uid="{00000000-0005-0000-0000-0000BE2C0000}"/>
    <cellStyle name="Input 9 4 6 5" xfId="33319" xr:uid="{00000000-0005-0000-0000-0000BF2C0000}"/>
    <cellStyle name="Input 9 4 6 6" xfId="37873" xr:uid="{00000000-0005-0000-0000-0000C02C0000}"/>
    <cellStyle name="Input 9 4 7" xfId="3935" xr:uid="{00000000-0005-0000-0000-0000C12C0000}"/>
    <cellStyle name="Input 9 4 7 2" xfId="16743" xr:uid="{00000000-0005-0000-0000-0000C22C0000}"/>
    <cellStyle name="Input 9 4 7 3" xfId="23456" xr:uid="{00000000-0005-0000-0000-0000C32C0000}"/>
    <cellStyle name="Input 9 4 7 4" xfId="28644" xr:uid="{00000000-0005-0000-0000-0000C42C0000}"/>
    <cellStyle name="Input 9 4 7 5" xfId="33592" xr:uid="{00000000-0005-0000-0000-0000C52C0000}"/>
    <cellStyle name="Input 9 4 7 6" xfId="38108" xr:uid="{00000000-0005-0000-0000-0000C62C0000}"/>
    <cellStyle name="Input 9 4 8" xfId="4195" xr:uid="{00000000-0005-0000-0000-0000C72C0000}"/>
    <cellStyle name="Input 9 4 8 2" xfId="17003" xr:uid="{00000000-0005-0000-0000-0000C82C0000}"/>
    <cellStyle name="Input 9 4 8 3" xfId="23716" xr:uid="{00000000-0005-0000-0000-0000C92C0000}"/>
    <cellStyle name="Input 9 4 8 4" xfId="28899" xr:uid="{00000000-0005-0000-0000-0000CA2C0000}"/>
    <cellStyle name="Input 9 4 8 5" xfId="33836" xr:uid="{00000000-0005-0000-0000-0000CB2C0000}"/>
    <cellStyle name="Input 9 4 8 6" xfId="38315" xr:uid="{00000000-0005-0000-0000-0000CC2C0000}"/>
    <cellStyle name="Input 9 4 9" xfId="4449" xr:uid="{00000000-0005-0000-0000-0000CD2C0000}"/>
    <cellStyle name="Input 9 4 9 2" xfId="17257" xr:uid="{00000000-0005-0000-0000-0000CE2C0000}"/>
    <cellStyle name="Input 9 4 9 3" xfId="23965" xr:uid="{00000000-0005-0000-0000-0000CF2C0000}"/>
    <cellStyle name="Input 9 4 9 4" xfId="29140" xr:uid="{00000000-0005-0000-0000-0000D02C0000}"/>
    <cellStyle name="Input 9 4 9 5" xfId="34062" xr:uid="{00000000-0005-0000-0000-0000D12C0000}"/>
    <cellStyle name="Input 9 4 9 6" xfId="38491" xr:uid="{00000000-0005-0000-0000-0000D22C0000}"/>
    <cellStyle name="Input 9 5" xfId="1027" xr:uid="{00000000-0005-0000-0000-0000D32C0000}"/>
    <cellStyle name="Input 9 5 10" xfId="4862" xr:uid="{00000000-0005-0000-0000-0000D42C0000}"/>
    <cellStyle name="Input 9 5 10 2" xfId="17670" xr:uid="{00000000-0005-0000-0000-0000D52C0000}"/>
    <cellStyle name="Input 9 5 10 3" xfId="24370" xr:uid="{00000000-0005-0000-0000-0000D62C0000}"/>
    <cellStyle name="Input 9 5 10 4" xfId="29528" xr:uid="{00000000-0005-0000-0000-0000D72C0000}"/>
    <cellStyle name="Input 9 5 10 5" xfId="34423" xr:uid="{00000000-0005-0000-0000-0000D82C0000}"/>
    <cellStyle name="Input 9 5 10 6" xfId="38781" xr:uid="{00000000-0005-0000-0000-0000D92C0000}"/>
    <cellStyle name="Input 9 5 11" xfId="15257" xr:uid="{00000000-0005-0000-0000-0000DA2C0000}"/>
    <cellStyle name="Input 9 5 12" xfId="10391" xr:uid="{00000000-0005-0000-0000-0000DB2C0000}"/>
    <cellStyle name="Input 9 5 13" xfId="21056" xr:uid="{00000000-0005-0000-0000-0000DC2C0000}"/>
    <cellStyle name="Input 9 5 14" xfId="22012" xr:uid="{00000000-0005-0000-0000-0000DD2C0000}"/>
    <cellStyle name="Input 9 5 15" xfId="27310" xr:uid="{00000000-0005-0000-0000-0000DE2C0000}"/>
    <cellStyle name="Input 9 5 2" xfId="2238" xr:uid="{00000000-0005-0000-0000-0000DF2C0000}"/>
    <cellStyle name="Input 9 5 2 2" xfId="9968" xr:uid="{00000000-0005-0000-0000-0000E02C0000}"/>
    <cellStyle name="Input 9 5 2 3" xfId="21781" xr:uid="{00000000-0005-0000-0000-0000E12C0000}"/>
    <cellStyle name="Input 9 5 2 4" xfId="22558" xr:uid="{00000000-0005-0000-0000-0000E22C0000}"/>
    <cellStyle name="Input 9 5 2 5" xfId="27887" xr:uid="{00000000-0005-0000-0000-0000E32C0000}"/>
    <cellStyle name="Input 9 5 2 6" xfId="36683" xr:uid="{00000000-0005-0000-0000-0000E42C0000}"/>
    <cellStyle name="Input 9 5 3" xfId="2606" xr:uid="{00000000-0005-0000-0000-0000E52C0000}"/>
    <cellStyle name="Input 9 5 3 2" xfId="8436" xr:uid="{00000000-0005-0000-0000-0000E62C0000}"/>
    <cellStyle name="Input 9 5 3 3" xfId="22144" xr:uid="{00000000-0005-0000-0000-0000E72C0000}"/>
    <cellStyle name="Input 9 5 3 4" xfId="18525" xr:uid="{00000000-0005-0000-0000-0000E82C0000}"/>
    <cellStyle name="Input 9 5 3 5" xfId="9043" xr:uid="{00000000-0005-0000-0000-0000E92C0000}"/>
    <cellStyle name="Input 9 5 3 6" xfId="31492" xr:uid="{00000000-0005-0000-0000-0000EA2C0000}"/>
    <cellStyle name="Input 9 5 4" xfId="2964" xr:uid="{00000000-0005-0000-0000-0000EB2C0000}"/>
    <cellStyle name="Input 9 5 4 2" xfId="11277" xr:uid="{00000000-0005-0000-0000-0000EC2C0000}"/>
    <cellStyle name="Input 9 5 4 3" xfId="22499" xr:uid="{00000000-0005-0000-0000-0000ED2C0000}"/>
    <cellStyle name="Input 9 5 4 4" xfId="27712" xr:uid="{00000000-0005-0000-0000-0000EE2C0000}"/>
    <cellStyle name="Input 9 5 4 5" xfId="32704" xr:uid="{00000000-0005-0000-0000-0000EF2C0000}"/>
    <cellStyle name="Input 9 5 4 6" xfId="37370" xr:uid="{00000000-0005-0000-0000-0000F02C0000}"/>
    <cellStyle name="Input 9 5 5" xfId="3303" xr:uid="{00000000-0005-0000-0000-0000F12C0000}"/>
    <cellStyle name="Input 9 5 5 2" xfId="16111" xr:uid="{00000000-0005-0000-0000-0000F22C0000}"/>
    <cellStyle name="Input 9 5 5 3" xfId="22832" xr:uid="{00000000-0005-0000-0000-0000F32C0000}"/>
    <cellStyle name="Input 9 5 5 4" xfId="28037" xr:uid="{00000000-0005-0000-0000-0000F42C0000}"/>
    <cellStyle name="Input 9 5 5 5" xfId="33011" xr:uid="{00000000-0005-0000-0000-0000F52C0000}"/>
    <cellStyle name="Input 9 5 5 6" xfId="37623" xr:uid="{00000000-0005-0000-0000-0000F62C0000}"/>
    <cellStyle name="Input 9 5 6" xfId="3621" xr:uid="{00000000-0005-0000-0000-0000F72C0000}"/>
    <cellStyle name="Input 9 5 6 2" xfId="16429" xr:uid="{00000000-0005-0000-0000-0000F82C0000}"/>
    <cellStyle name="Input 9 5 6 3" xfId="23145" xr:uid="{00000000-0005-0000-0000-0000F92C0000}"/>
    <cellStyle name="Input 9 5 6 4" xfId="28342" xr:uid="{00000000-0005-0000-0000-0000FA2C0000}"/>
    <cellStyle name="Input 9 5 6 5" xfId="33307" xr:uid="{00000000-0005-0000-0000-0000FB2C0000}"/>
    <cellStyle name="Input 9 5 6 6" xfId="37865" xr:uid="{00000000-0005-0000-0000-0000FC2C0000}"/>
    <cellStyle name="Input 9 5 7" xfId="3923" xr:uid="{00000000-0005-0000-0000-0000FD2C0000}"/>
    <cellStyle name="Input 9 5 7 2" xfId="16731" xr:uid="{00000000-0005-0000-0000-0000FE2C0000}"/>
    <cellStyle name="Input 9 5 7 3" xfId="23445" xr:uid="{00000000-0005-0000-0000-0000FF2C0000}"/>
    <cellStyle name="Input 9 5 7 4" xfId="28633" xr:uid="{00000000-0005-0000-0000-0000002D0000}"/>
    <cellStyle name="Input 9 5 7 5" xfId="33581" xr:uid="{00000000-0005-0000-0000-0000012D0000}"/>
    <cellStyle name="Input 9 5 7 6" xfId="38102" xr:uid="{00000000-0005-0000-0000-0000022D0000}"/>
    <cellStyle name="Input 9 5 8" xfId="4180" xr:uid="{00000000-0005-0000-0000-0000032D0000}"/>
    <cellStyle name="Input 9 5 8 2" xfId="16988" xr:uid="{00000000-0005-0000-0000-0000042D0000}"/>
    <cellStyle name="Input 9 5 8 3" xfId="23701" xr:uid="{00000000-0005-0000-0000-0000052D0000}"/>
    <cellStyle name="Input 9 5 8 4" xfId="28884" xr:uid="{00000000-0005-0000-0000-0000062D0000}"/>
    <cellStyle name="Input 9 5 8 5" xfId="33822" xr:uid="{00000000-0005-0000-0000-0000072D0000}"/>
    <cellStyle name="Input 9 5 8 6" xfId="38306" xr:uid="{00000000-0005-0000-0000-0000082D0000}"/>
    <cellStyle name="Input 9 5 9" xfId="4437" xr:uid="{00000000-0005-0000-0000-0000092D0000}"/>
    <cellStyle name="Input 9 5 9 2" xfId="17245" xr:uid="{00000000-0005-0000-0000-00000A2D0000}"/>
    <cellStyle name="Input 9 5 9 3" xfId="23953" xr:uid="{00000000-0005-0000-0000-00000B2D0000}"/>
    <cellStyle name="Input 9 5 9 4" xfId="29128" xr:uid="{00000000-0005-0000-0000-00000C2D0000}"/>
    <cellStyle name="Input 9 5 9 5" xfId="34053" xr:uid="{00000000-0005-0000-0000-00000D2D0000}"/>
    <cellStyle name="Input 9 5 9 6" xfId="38485" xr:uid="{00000000-0005-0000-0000-00000E2D0000}"/>
    <cellStyle name="Input 9 6" xfId="1242" xr:uid="{00000000-0005-0000-0000-00000F2D0000}"/>
    <cellStyle name="Input 9 6 2" xfId="15298" xr:uid="{00000000-0005-0000-0000-0000102D0000}"/>
    <cellStyle name="Input 9 6 3" xfId="9041" xr:uid="{00000000-0005-0000-0000-0000112D0000}"/>
    <cellStyle name="Input 9 6 4" xfId="22501" xr:uid="{00000000-0005-0000-0000-0000122D0000}"/>
    <cellStyle name="Input 9 6 5" xfId="26713" xr:uid="{00000000-0005-0000-0000-0000132D0000}"/>
    <cellStyle name="Input 9 6 6" xfId="34259" xr:uid="{00000000-0005-0000-0000-0000142D0000}"/>
    <cellStyle name="Input 9 7" xfId="815" xr:uid="{00000000-0005-0000-0000-0000152D0000}"/>
    <cellStyle name="Input 9 7 2" xfId="9017" xr:uid="{00000000-0005-0000-0000-0000162D0000}"/>
    <cellStyle name="Input 9 7 3" xfId="8798" xr:uid="{00000000-0005-0000-0000-0000172D0000}"/>
    <cellStyle name="Input 9 7 4" xfId="17447" xr:uid="{00000000-0005-0000-0000-0000182D0000}"/>
    <cellStyle name="Input 9 7 5" xfId="26293" xr:uid="{00000000-0005-0000-0000-0000192D0000}"/>
    <cellStyle name="Input 9 7 6" xfId="25196" xr:uid="{00000000-0005-0000-0000-00001A2D0000}"/>
    <cellStyle name="Input 9 8" xfId="1230" xr:uid="{00000000-0005-0000-0000-00001B2D0000}"/>
    <cellStyle name="Input 9 8 2" xfId="8801" xr:uid="{00000000-0005-0000-0000-00001C2D0000}"/>
    <cellStyle name="Input 9 8 3" xfId="14761" xr:uid="{00000000-0005-0000-0000-00001D2D0000}"/>
    <cellStyle name="Input 9 8 4" xfId="26993" xr:uid="{00000000-0005-0000-0000-00001E2D0000}"/>
    <cellStyle name="Input 9 8 5" xfId="29090" xr:uid="{00000000-0005-0000-0000-00001F2D0000}"/>
    <cellStyle name="Input 9 8 6" xfId="19858" xr:uid="{00000000-0005-0000-0000-0000202D0000}"/>
    <cellStyle name="Input 9 9" xfId="1842" xr:uid="{00000000-0005-0000-0000-0000212D0000}"/>
    <cellStyle name="Input 9 9 2" xfId="8439" xr:uid="{00000000-0005-0000-0000-0000222D0000}"/>
    <cellStyle name="Input 9 9 3" xfId="21391" xr:uid="{00000000-0005-0000-0000-0000232D0000}"/>
    <cellStyle name="Input 9 9 4" xfId="24536" xr:uid="{00000000-0005-0000-0000-0000242D0000}"/>
    <cellStyle name="Input 9 9 5" xfId="19407" xr:uid="{00000000-0005-0000-0000-0000252D0000}"/>
    <cellStyle name="Input 9 9 6" xfId="33535" xr:uid="{00000000-0005-0000-0000-0000262D0000}"/>
    <cellStyle name="Linked Cell 10" xfId="606" xr:uid="{00000000-0005-0000-0000-0000272D0000}"/>
    <cellStyle name="Linked Cell 11" xfId="607" xr:uid="{00000000-0005-0000-0000-0000282D0000}"/>
    <cellStyle name="Linked Cell 2" xfId="73" xr:uid="{00000000-0005-0000-0000-0000292D0000}"/>
    <cellStyle name="Linked Cell 3" xfId="608" xr:uid="{00000000-0005-0000-0000-00002A2D0000}"/>
    <cellStyle name="Linked Cell 4" xfId="609" xr:uid="{00000000-0005-0000-0000-00002B2D0000}"/>
    <cellStyle name="Linked Cell 5" xfId="610" xr:uid="{00000000-0005-0000-0000-00002C2D0000}"/>
    <cellStyle name="Linked Cell 6" xfId="611" xr:uid="{00000000-0005-0000-0000-00002D2D0000}"/>
    <cellStyle name="Linked Cell 7" xfId="612" xr:uid="{00000000-0005-0000-0000-00002E2D0000}"/>
    <cellStyle name="Linked Cell 8" xfId="613" xr:uid="{00000000-0005-0000-0000-00002F2D0000}"/>
    <cellStyle name="Linked Cell 9" xfId="614" xr:uid="{00000000-0005-0000-0000-0000302D0000}"/>
    <cellStyle name="Neutral 10" xfId="616" xr:uid="{00000000-0005-0000-0000-0000312D0000}"/>
    <cellStyle name="Neutral 11" xfId="617" xr:uid="{00000000-0005-0000-0000-0000322D0000}"/>
    <cellStyle name="Neutral 2" xfId="74" xr:uid="{00000000-0005-0000-0000-0000332D0000}"/>
    <cellStyle name="Neutral 3" xfId="618" xr:uid="{00000000-0005-0000-0000-0000342D0000}"/>
    <cellStyle name="Neutral 4" xfId="619" xr:uid="{00000000-0005-0000-0000-0000352D0000}"/>
    <cellStyle name="Neutral 5" xfId="620" xr:uid="{00000000-0005-0000-0000-0000362D0000}"/>
    <cellStyle name="Neutral 6" xfId="621" xr:uid="{00000000-0005-0000-0000-0000372D0000}"/>
    <cellStyle name="Neutral 7" xfId="622" xr:uid="{00000000-0005-0000-0000-0000382D0000}"/>
    <cellStyle name="Neutral 8" xfId="623" xr:uid="{00000000-0005-0000-0000-0000392D0000}"/>
    <cellStyle name="Neutral 9" xfId="624" xr:uid="{00000000-0005-0000-0000-00003A2D0000}"/>
    <cellStyle name="no dec" xfId="41641" xr:uid="{00000000-0005-0000-0000-00003B2D0000}"/>
    <cellStyle name="Normal" xfId="0" builtinId="0"/>
    <cellStyle name="Normal - Style1" xfId="41642" xr:uid="{00000000-0005-0000-0000-00003C2D0000}"/>
    <cellStyle name="Normal 10" xfId="625" xr:uid="{00000000-0005-0000-0000-00003D2D0000}"/>
    <cellStyle name="Normal 11" xfId="4617" xr:uid="{00000000-0005-0000-0000-00003E2D0000}"/>
    <cellStyle name="Normal 12" xfId="626" xr:uid="{00000000-0005-0000-0000-00003F2D0000}"/>
    <cellStyle name="Normal 13" xfId="627" xr:uid="{00000000-0005-0000-0000-0000402D0000}"/>
    <cellStyle name="Normal 14" xfId="941" xr:uid="{00000000-0005-0000-0000-0000412D0000}"/>
    <cellStyle name="Normal 15" xfId="42572" xr:uid="{00000000-0005-0000-0000-0000422D0000}"/>
    <cellStyle name="Normal 16" xfId="902" xr:uid="{00000000-0005-0000-0000-0000432D0000}"/>
    <cellStyle name="Normal 18" xfId="41236" xr:uid="{00000000-0005-0000-0000-0000442D0000}"/>
    <cellStyle name="Normal 2 10" xfId="628" xr:uid="{00000000-0005-0000-0000-0000452D0000}"/>
    <cellStyle name="Normal 2 11" xfId="629" xr:uid="{00000000-0005-0000-0000-0000462D0000}"/>
    <cellStyle name="Normal 2 12" xfId="630" xr:uid="{00000000-0005-0000-0000-0000472D0000}"/>
    <cellStyle name="Normal 2 13" xfId="631" xr:uid="{00000000-0005-0000-0000-0000482D0000}"/>
    <cellStyle name="Normal 2 14" xfId="632" xr:uid="{00000000-0005-0000-0000-0000492D0000}"/>
    <cellStyle name="Normal 2 15" xfId="633" xr:uid="{00000000-0005-0000-0000-00004A2D0000}"/>
    <cellStyle name="Normal 2 16" xfId="4627" xr:uid="{00000000-0005-0000-0000-00004B2D0000}"/>
    <cellStyle name="Normal 2 16 2" xfId="41645" xr:uid="{00000000-0005-0000-0000-00004C2D0000}"/>
    <cellStyle name="Normal 2 16 3" xfId="41350" xr:uid="{00000000-0005-0000-0000-00004D2D0000}"/>
    <cellStyle name="Normal 2 16 4" xfId="41643" xr:uid="{00000000-0005-0000-0000-00004E2D0000}"/>
    <cellStyle name="Normal 2 16 5" xfId="41272" xr:uid="{00000000-0005-0000-0000-00004F2D0000}"/>
    <cellStyle name="Normal 2 16 6" xfId="41790" xr:uid="{00000000-0005-0000-0000-0000502D0000}"/>
    <cellStyle name="Normal 2 16 7" xfId="42008" xr:uid="{00000000-0005-0000-0000-0000512D0000}"/>
    <cellStyle name="Normal 2 16 8" xfId="42124" xr:uid="{00000000-0005-0000-0000-0000522D0000}"/>
    <cellStyle name="Normal 2 16 9" xfId="42276" xr:uid="{00000000-0005-0000-0000-0000532D0000}"/>
    <cellStyle name="Normal 2 17" xfId="210" xr:uid="{00000000-0005-0000-0000-0000542D0000}"/>
    <cellStyle name="Normal 2 17 2" xfId="41646" xr:uid="{00000000-0005-0000-0000-0000552D0000}"/>
    <cellStyle name="Normal 2 17 3" xfId="41349" xr:uid="{00000000-0005-0000-0000-0000562D0000}"/>
    <cellStyle name="Normal 2 17 4" xfId="41644" xr:uid="{00000000-0005-0000-0000-0000572D0000}"/>
    <cellStyle name="Normal 2 17 5" xfId="41271" xr:uid="{00000000-0005-0000-0000-0000582D0000}"/>
    <cellStyle name="Normal 2 17 6" xfId="41791" xr:uid="{00000000-0005-0000-0000-0000592D0000}"/>
    <cellStyle name="Normal 2 17 7" xfId="42011" xr:uid="{00000000-0005-0000-0000-00005A2D0000}"/>
    <cellStyle name="Normal 2 17 8" xfId="42125" xr:uid="{00000000-0005-0000-0000-00005B2D0000}"/>
    <cellStyle name="Normal 2 17 9" xfId="42277" xr:uid="{00000000-0005-0000-0000-00005C2D0000}"/>
    <cellStyle name="Normal 2 18" xfId="5273" xr:uid="{00000000-0005-0000-0000-00005D2D0000}"/>
    <cellStyle name="Normal 2 19" xfId="6703" xr:uid="{00000000-0005-0000-0000-00005E2D0000}"/>
    <cellStyle name="Normal 2 2" xfId="22" xr:uid="{00000000-0005-0000-0000-00005F2D0000}"/>
    <cellStyle name="Normal 2 2 2" xfId="32" xr:uid="{00000000-0005-0000-0000-0000602D0000}"/>
    <cellStyle name="Normal 2 2 2 2" xfId="41648" xr:uid="{00000000-0005-0000-0000-0000612D0000}"/>
    <cellStyle name="Normal 2 2 2 2 2" xfId="41649" xr:uid="{00000000-0005-0000-0000-0000622D0000}"/>
    <cellStyle name="Normal 2 2 3" xfId="41650" xr:uid="{00000000-0005-0000-0000-0000632D0000}"/>
    <cellStyle name="Normal 2 2 4" xfId="41651" xr:uid="{00000000-0005-0000-0000-0000642D0000}"/>
    <cellStyle name="Normal 2 2 5" xfId="41652" xr:uid="{00000000-0005-0000-0000-0000652D0000}"/>
    <cellStyle name="Normal 2 20" xfId="6416" xr:uid="{00000000-0005-0000-0000-0000662D0000}"/>
    <cellStyle name="Normal 2 21" xfId="6351" xr:uid="{00000000-0005-0000-0000-0000672D0000}"/>
    <cellStyle name="Normal 2 22" xfId="6729" xr:uid="{00000000-0005-0000-0000-0000682D0000}"/>
    <cellStyle name="Normal 2 23" xfId="5704" xr:uid="{00000000-0005-0000-0000-0000692D0000}"/>
    <cellStyle name="Normal 2 24" xfId="6074" xr:uid="{00000000-0005-0000-0000-00006A2D0000}"/>
    <cellStyle name="Normal 2 25" xfId="5206" xr:uid="{00000000-0005-0000-0000-00006B2D0000}"/>
    <cellStyle name="Normal 2 26" xfId="6600" xr:uid="{00000000-0005-0000-0000-00006C2D0000}"/>
    <cellStyle name="Normal 2 27" xfId="6683" xr:uid="{00000000-0005-0000-0000-00006D2D0000}"/>
    <cellStyle name="Normal 2 28" xfId="6448" xr:uid="{00000000-0005-0000-0000-00006E2D0000}"/>
    <cellStyle name="Normal 2 3" xfId="198" xr:uid="{00000000-0005-0000-0000-00006F2D0000}"/>
    <cellStyle name="Normal 2 4" xfId="75" xr:uid="{00000000-0005-0000-0000-0000702D0000}"/>
    <cellStyle name="Normal 2 5" xfId="636" xr:uid="{00000000-0005-0000-0000-0000712D0000}"/>
    <cellStyle name="Normal 2 6" xfId="637" xr:uid="{00000000-0005-0000-0000-0000722D0000}"/>
    <cellStyle name="Normal 2 7" xfId="638" xr:uid="{00000000-0005-0000-0000-0000732D0000}"/>
    <cellStyle name="Normal 2 8" xfId="639" xr:uid="{00000000-0005-0000-0000-0000742D0000}"/>
    <cellStyle name="Normal 2 9" xfId="640" xr:uid="{00000000-0005-0000-0000-0000752D0000}"/>
    <cellStyle name="Normal 2_3) 580824 BB135 " xfId="42574" xr:uid="{00000000-0005-0000-0000-0000762D0000}"/>
    <cellStyle name="Normal 20" xfId="6986" xr:uid="{00000000-0005-0000-0000-0000772D0000}"/>
    <cellStyle name="Normal 21" xfId="6854" xr:uid="{00000000-0005-0000-0000-0000782D0000}"/>
    <cellStyle name="Normal 23" xfId="6124" xr:uid="{00000000-0005-0000-0000-0000792D0000}"/>
    <cellStyle name="Normal 26" xfId="76" xr:uid="{00000000-0005-0000-0000-00007A2D0000}"/>
    <cellStyle name="Normal 3" xfId="77" xr:uid="{00000000-0005-0000-0000-00007B2D0000}"/>
    <cellStyle name="Normal 3 2" xfId="97" xr:uid="{00000000-0005-0000-0000-00007C2D0000}"/>
    <cellStyle name="Normal 3 2 2" xfId="41663" xr:uid="{00000000-0005-0000-0000-00007D2D0000}"/>
    <cellStyle name="Normal 3 3" xfId="41664" xr:uid="{00000000-0005-0000-0000-00007E2D0000}"/>
    <cellStyle name="Normal 3 4" xfId="41665" xr:uid="{00000000-0005-0000-0000-00007F2D0000}"/>
    <cellStyle name="Normal 3 5" xfId="41666" xr:uid="{00000000-0005-0000-0000-0000802D0000}"/>
    <cellStyle name="Normal 32 2 2" xfId="42580" xr:uid="{1B18030D-37E5-49AE-A495-134BDCFDD218}"/>
    <cellStyle name="Normal 4" xfId="78" xr:uid="{00000000-0005-0000-0000-0000812D0000}"/>
    <cellStyle name="Normal 4 10" xfId="41854" xr:uid="{00000000-0005-0000-0000-0000822D0000}"/>
    <cellStyle name="Normal 4 11" xfId="42034" xr:uid="{00000000-0005-0000-0000-0000832D0000}"/>
    <cellStyle name="Normal 4 12" xfId="42150" xr:uid="{00000000-0005-0000-0000-0000842D0000}"/>
    <cellStyle name="Normal 4 13" xfId="42292" xr:uid="{00000000-0005-0000-0000-0000852D0000}"/>
    <cellStyle name="Normal 4 2" xfId="41201" xr:uid="{00000000-0005-0000-0000-0000862D0000}"/>
    <cellStyle name="Normal 4 3" xfId="41193" xr:uid="{00000000-0005-0000-0000-0000872D0000}"/>
    <cellStyle name="Normal 4 3 2" xfId="41668" xr:uid="{00000000-0005-0000-0000-0000882D0000}"/>
    <cellStyle name="Normal 4 3 3" xfId="41324" xr:uid="{00000000-0005-0000-0000-0000892D0000}"/>
    <cellStyle name="Normal 4 3 4" xfId="41705" xr:uid="{00000000-0005-0000-0000-00008A2D0000}"/>
    <cellStyle name="Normal 4 3 5" xfId="41942" xr:uid="{00000000-0005-0000-0000-00008B2D0000}"/>
    <cellStyle name="Normal 4 3 6" xfId="41855" xr:uid="{00000000-0005-0000-0000-00008C2D0000}"/>
    <cellStyle name="Normal 4 3 7" xfId="42036" xr:uid="{00000000-0005-0000-0000-00008D2D0000}"/>
    <cellStyle name="Normal 4 3 8" xfId="42153" xr:uid="{00000000-0005-0000-0000-00008E2D0000}"/>
    <cellStyle name="Normal 4 3 9" xfId="42293" xr:uid="{00000000-0005-0000-0000-00008F2D0000}"/>
    <cellStyle name="Normal 4 4" xfId="41225" xr:uid="{00000000-0005-0000-0000-0000902D0000}"/>
    <cellStyle name="Normal 4 4 2" xfId="41669" xr:uid="{00000000-0005-0000-0000-0000912D0000}"/>
    <cellStyle name="Normal 4 4 3" xfId="41323" xr:uid="{00000000-0005-0000-0000-0000922D0000}"/>
    <cellStyle name="Normal 4 4 4" xfId="41706" xr:uid="{00000000-0005-0000-0000-0000932D0000}"/>
    <cellStyle name="Normal 4 4 5" xfId="41943" xr:uid="{00000000-0005-0000-0000-0000942D0000}"/>
    <cellStyle name="Normal 4 4 6" xfId="41856" xr:uid="{00000000-0005-0000-0000-0000952D0000}"/>
    <cellStyle name="Normal 4 4 7" xfId="42038" xr:uid="{00000000-0005-0000-0000-0000962D0000}"/>
    <cellStyle name="Normal 4 4 8" xfId="42154" xr:uid="{00000000-0005-0000-0000-0000972D0000}"/>
    <cellStyle name="Normal 4 4 9" xfId="42297" xr:uid="{00000000-0005-0000-0000-0000982D0000}"/>
    <cellStyle name="Normal 4 5" xfId="41226" xr:uid="{00000000-0005-0000-0000-0000992D0000}"/>
    <cellStyle name="Normal 4 5 2" xfId="41670" xr:uid="{00000000-0005-0000-0000-00009A2D0000}"/>
    <cellStyle name="Normal 4 5 3" xfId="41322" xr:uid="{00000000-0005-0000-0000-00009B2D0000}"/>
    <cellStyle name="Normal 4 5 4" xfId="41707" xr:uid="{00000000-0005-0000-0000-00009C2D0000}"/>
    <cellStyle name="Normal 4 5 5" xfId="41944" xr:uid="{00000000-0005-0000-0000-00009D2D0000}"/>
    <cellStyle name="Normal 4 5 6" xfId="41857" xr:uid="{00000000-0005-0000-0000-00009E2D0000}"/>
    <cellStyle name="Normal 4 5 7" xfId="42042" xr:uid="{00000000-0005-0000-0000-00009F2D0000}"/>
    <cellStyle name="Normal 4 5 8" xfId="42155" xr:uid="{00000000-0005-0000-0000-0000A02D0000}"/>
    <cellStyle name="Normal 4 5 9" xfId="42298" xr:uid="{00000000-0005-0000-0000-0000A12D0000}"/>
    <cellStyle name="Normal 4 6" xfId="41667" xr:uid="{00000000-0005-0000-0000-0000A22D0000}"/>
    <cellStyle name="Normal 4 6 2" xfId="41671" xr:uid="{00000000-0005-0000-0000-0000A32D0000}"/>
    <cellStyle name="Normal 4 6 3" xfId="41321" xr:uid="{00000000-0005-0000-0000-0000A42D0000}"/>
    <cellStyle name="Normal 4 6 4" xfId="41708" xr:uid="{00000000-0005-0000-0000-0000A52D0000}"/>
    <cellStyle name="Normal 4 6 5" xfId="41945" xr:uid="{00000000-0005-0000-0000-0000A62D0000}"/>
    <cellStyle name="Normal 4 6 6" xfId="41858" xr:uid="{00000000-0005-0000-0000-0000A72D0000}"/>
    <cellStyle name="Normal 4 6 7" xfId="42043" xr:uid="{00000000-0005-0000-0000-0000A82D0000}"/>
    <cellStyle name="Normal 4 6 8" xfId="42156" xr:uid="{00000000-0005-0000-0000-0000A92D0000}"/>
    <cellStyle name="Normal 4 6 9" xfId="42299" xr:uid="{00000000-0005-0000-0000-0000AA2D0000}"/>
    <cellStyle name="Normal 4 7" xfId="41326" xr:uid="{00000000-0005-0000-0000-0000AB2D0000}"/>
    <cellStyle name="Normal 4 8" xfId="41679" xr:uid="{00000000-0005-0000-0000-0000AC2D0000}"/>
    <cellStyle name="Normal 4 9" xfId="41940" xr:uid="{00000000-0005-0000-0000-0000AD2D0000}"/>
    <cellStyle name="Normal 5" xfId="79" xr:uid="{00000000-0005-0000-0000-0000AE2D0000}"/>
    <cellStyle name="Normal 5 10" xfId="5576" xr:uid="{00000000-0005-0000-0000-0000AF2D0000}"/>
    <cellStyle name="Normal 5 11" xfId="5723" xr:uid="{00000000-0005-0000-0000-0000B02D0000}"/>
    <cellStyle name="Normal 5 12" xfId="7877" xr:uid="{00000000-0005-0000-0000-0000B12D0000}"/>
    <cellStyle name="Normal 5 13" xfId="7851" xr:uid="{00000000-0005-0000-0000-0000B22D0000}"/>
    <cellStyle name="Normal 5 14" xfId="5732" xr:uid="{00000000-0005-0000-0000-0000B32D0000}"/>
    <cellStyle name="Normal 5 15" xfId="41202" xr:uid="{00000000-0005-0000-0000-0000B42D0000}"/>
    <cellStyle name="Normal 5 16" xfId="41190" xr:uid="{00000000-0005-0000-0000-0000B52D0000}"/>
    <cellStyle name="Normal 5 17" xfId="41219" xr:uid="{00000000-0005-0000-0000-0000B62D0000}"/>
    <cellStyle name="Normal 5 18" xfId="41227" xr:uid="{00000000-0005-0000-0000-0000B72D0000}"/>
    <cellStyle name="Normal 5 19" xfId="41672" xr:uid="{00000000-0005-0000-0000-0000B82D0000}"/>
    <cellStyle name="Normal 5 2" xfId="252" xr:uid="{00000000-0005-0000-0000-0000B92D0000}"/>
    <cellStyle name="Normal 5 2 10" xfId="6460" xr:uid="{00000000-0005-0000-0000-0000BA2D0000}"/>
    <cellStyle name="Normal 5 2 11" xfId="6028" xr:uid="{00000000-0005-0000-0000-0000BB2D0000}"/>
    <cellStyle name="Normal 5 2 12" xfId="7659" xr:uid="{00000000-0005-0000-0000-0000BC2D0000}"/>
    <cellStyle name="Normal 5 2 13" xfId="8020" xr:uid="{00000000-0005-0000-0000-0000BD2D0000}"/>
    <cellStyle name="Normal 5 2 14" xfId="6020" xr:uid="{00000000-0005-0000-0000-0000BE2D0000}"/>
    <cellStyle name="Normal 5 2 15" xfId="41673" xr:uid="{00000000-0005-0000-0000-0000BF2D0000}"/>
    <cellStyle name="Normal 5 2 16" xfId="41319" xr:uid="{00000000-0005-0000-0000-0000C02D0000}"/>
    <cellStyle name="Normal 5 2 17" xfId="41710" xr:uid="{00000000-0005-0000-0000-0000C12D0000}"/>
    <cellStyle name="Normal 5 2 18" xfId="41947" xr:uid="{00000000-0005-0000-0000-0000C22D0000}"/>
    <cellStyle name="Normal 5 2 19" xfId="41865" xr:uid="{00000000-0005-0000-0000-0000C32D0000}"/>
    <cellStyle name="Normal 5 2 2" xfId="4629" xr:uid="{00000000-0005-0000-0000-0000C42D0000}"/>
    <cellStyle name="Normal 5 2 20" xfId="42046" xr:uid="{00000000-0005-0000-0000-0000C52D0000}"/>
    <cellStyle name="Normal 5 2 21" xfId="42158" xr:uid="{00000000-0005-0000-0000-0000C62D0000}"/>
    <cellStyle name="Normal 5 2 22" xfId="42306" xr:uid="{00000000-0005-0000-0000-0000C72D0000}"/>
    <cellStyle name="Normal 5 2 3" xfId="6759" xr:uid="{00000000-0005-0000-0000-0000C82D0000}"/>
    <cellStyle name="Normal 5 2 4" xfId="224" xr:uid="{00000000-0005-0000-0000-0000C92D0000}"/>
    <cellStyle name="Normal 5 2 5" xfId="6606" xr:uid="{00000000-0005-0000-0000-0000CA2D0000}"/>
    <cellStyle name="Normal 5 2 6" xfId="5278" xr:uid="{00000000-0005-0000-0000-0000CB2D0000}"/>
    <cellStyle name="Normal 5 2 7" xfId="5331" xr:uid="{00000000-0005-0000-0000-0000CC2D0000}"/>
    <cellStyle name="Normal 5 2 8" xfId="5509" xr:uid="{00000000-0005-0000-0000-0000CD2D0000}"/>
    <cellStyle name="Normal 5 2 9" xfId="6820" xr:uid="{00000000-0005-0000-0000-0000CE2D0000}"/>
    <cellStyle name="Normal 5 20" xfId="41320" xr:uid="{00000000-0005-0000-0000-0000CF2D0000}"/>
    <cellStyle name="Normal 5 21" xfId="41709" xr:uid="{00000000-0005-0000-0000-0000D02D0000}"/>
    <cellStyle name="Normal 5 22" xfId="41946" xr:uid="{00000000-0005-0000-0000-0000D12D0000}"/>
    <cellStyle name="Normal 5 23" xfId="41859" xr:uid="{00000000-0005-0000-0000-0000D22D0000}"/>
    <cellStyle name="Normal 5 24" xfId="42044" xr:uid="{00000000-0005-0000-0000-0000D32D0000}"/>
    <cellStyle name="Normal 5 25" xfId="42157" xr:uid="{00000000-0005-0000-0000-0000D42D0000}"/>
    <cellStyle name="Normal 5 26" xfId="42302" xr:uid="{00000000-0005-0000-0000-0000D52D0000}"/>
    <cellStyle name="Normal 5 3" xfId="5049" xr:uid="{00000000-0005-0000-0000-0000D62D0000}"/>
    <cellStyle name="Normal 5 3 2" xfId="41674" xr:uid="{00000000-0005-0000-0000-0000D72D0000}"/>
    <cellStyle name="Normal 5 3 3" xfId="41318" xr:uid="{00000000-0005-0000-0000-0000D82D0000}"/>
    <cellStyle name="Normal 5 3 4" xfId="41711" xr:uid="{00000000-0005-0000-0000-0000D92D0000}"/>
    <cellStyle name="Normal 5 3 5" xfId="41948" xr:uid="{00000000-0005-0000-0000-0000DA2D0000}"/>
    <cellStyle name="Normal 5 3 6" xfId="41866" xr:uid="{00000000-0005-0000-0000-0000DB2D0000}"/>
    <cellStyle name="Normal 5 3 7" xfId="42047" xr:uid="{00000000-0005-0000-0000-0000DC2D0000}"/>
    <cellStyle name="Normal 5 3 8" xfId="42159" xr:uid="{00000000-0005-0000-0000-0000DD2D0000}"/>
    <cellStyle name="Normal 5 3 9" xfId="42243" xr:uid="{00000000-0005-0000-0000-0000DE2D0000}"/>
    <cellStyle name="Normal 5 4" xfId="5503" xr:uid="{00000000-0005-0000-0000-0000DF2D0000}"/>
    <cellStyle name="Normal 5 4 2" xfId="41675" xr:uid="{00000000-0005-0000-0000-0000E02D0000}"/>
    <cellStyle name="Normal 5 4 3" xfId="41317" xr:uid="{00000000-0005-0000-0000-0000E12D0000}"/>
    <cellStyle name="Normal 5 4 4" xfId="41712" xr:uid="{00000000-0005-0000-0000-0000E22D0000}"/>
    <cellStyle name="Normal 5 4 5" xfId="41949" xr:uid="{00000000-0005-0000-0000-0000E32D0000}"/>
    <cellStyle name="Normal 5 4 6" xfId="41870" xr:uid="{00000000-0005-0000-0000-0000E42D0000}"/>
    <cellStyle name="Normal 5 4 7" xfId="42048" xr:uid="{00000000-0005-0000-0000-0000E52D0000}"/>
    <cellStyle name="Normal 5 4 8" xfId="42161" xr:uid="{00000000-0005-0000-0000-0000E62D0000}"/>
    <cellStyle name="Normal 5 4 9" xfId="42389" xr:uid="{00000000-0005-0000-0000-0000E72D0000}"/>
    <cellStyle name="Normal 5 5" xfId="6217" xr:uid="{00000000-0005-0000-0000-0000E82D0000}"/>
    <cellStyle name="Normal 5 5 2" xfId="41676" xr:uid="{00000000-0005-0000-0000-0000E92D0000}"/>
    <cellStyle name="Normal 5 5 3" xfId="41316" xr:uid="{00000000-0005-0000-0000-0000EA2D0000}"/>
    <cellStyle name="Normal 5 5 4" xfId="41713" xr:uid="{00000000-0005-0000-0000-0000EB2D0000}"/>
    <cellStyle name="Normal 5 5 5" xfId="41950" xr:uid="{00000000-0005-0000-0000-0000EC2D0000}"/>
    <cellStyle name="Normal 5 5 6" xfId="41874" xr:uid="{00000000-0005-0000-0000-0000ED2D0000}"/>
    <cellStyle name="Normal 5 5 7" xfId="42049" xr:uid="{00000000-0005-0000-0000-0000EE2D0000}"/>
    <cellStyle name="Normal 5 5 8" xfId="42162" xr:uid="{00000000-0005-0000-0000-0000EF2D0000}"/>
    <cellStyle name="Normal 5 5 9" xfId="42390" xr:uid="{00000000-0005-0000-0000-0000F02D0000}"/>
    <cellStyle name="Normal 5 6" xfId="5422" xr:uid="{00000000-0005-0000-0000-0000F12D0000}"/>
    <cellStyle name="Normal 5 7" xfId="6384" xr:uid="{00000000-0005-0000-0000-0000F22D0000}"/>
    <cellStyle name="Normal 5 8" xfId="5441" xr:uid="{00000000-0005-0000-0000-0000F32D0000}"/>
    <cellStyle name="Normal 5 9" xfId="5287" xr:uid="{00000000-0005-0000-0000-0000F42D0000}"/>
    <cellStyle name="Normal 6" xfId="196" xr:uid="{00000000-0005-0000-0000-0000F52D0000}"/>
    <cellStyle name="Normal 6 10" xfId="5709" xr:uid="{00000000-0005-0000-0000-0000F62D0000}"/>
    <cellStyle name="Normal 6 11" xfId="5802" xr:uid="{00000000-0005-0000-0000-0000F72D0000}"/>
    <cellStyle name="Normal 6 12" xfId="6086" xr:uid="{00000000-0005-0000-0000-0000F82D0000}"/>
    <cellStyle name="Normal 6 13" xfId="6113" xr:uid="{00000000-0005-0000-0000-0000F92D0000}"/>
    <cellStyle name="Normal 6 14" xfId="6292" xr:uid="{00000000-0005-0000-0000-0000FA2D0000}"/>
    <cellStyle name="Normal 6 15" xfId="14038" xr:uid="{00000000-0005-0000-0000-0000FB2D0000}"/>
    <cellStyle name="Normal 6 16" xfId="10569" xr:uid="{00000000-0005-0000-0000-0000FC2D0000}"/>
    <cellStyle name="Normal 6 17" xfId="41677" xr:uid="{00000000-0005-0000-0000-0000FD2D0000}"/>
    <cellStyle name="Normal 6 18" xfId="41315" xr:uid="{00000000-0005-0000-0000-0000FE2D0000}"/>
    <cellStyle name="Normal 6 19" xfId="41714" xr:uid="{00000000-0005-0000-0000-0000FF2D0000}"/>
    <cellStyle name="Normal 6 2" xfId="644" xr:uid="{00000000-0005-0000-0000-0000002E0000}"/>
    <cellStyle name="Normal 6 2 10" xfId="5338" xr:uid="{00000000-0005-0000-0000-0000012E0000}"/>
    <cellStyle name="Normal 6 2 11" xfId="6185" xr:uid="{00000000-0005-0000-0000-0000022E0000}"/>
    <cellStyle name="Normal 6 2 12" xfId="6533" xr:uid="{00000000-0005-0000-0000-0000032E0000}"/>
    <cellStyle name="Normal 6 2 13" xfId="7683" xr:uid="{00000000-0005-0000-0000-0000042E0000}"/>
    <cellStyle name="Normal 6 2 14" xfId="6554" xr:uid="{00000000-0005-0000-0000-0000052E0000}"/>
    <cellStyle name="Normal 6 2 2" xfId="4630" xr:uid="{00000000-0005-0000-0000-0000062E0000}"/>
    <cellStyle name="Normal 6 2 3" xfId="6760" xr:uid="{00000000-0005-0000-0000-0000072E0000}"/>
    <cellStyle name="Normal 6 2 4" xfId="5122" xr:uid="{00000000-0005-0000-0000-0000082E0000}"/>
    <cellStyle name="Normal 6 2 5" xfId="5255" xr:uid="{00000000-0005-0000-0000-0000092E0000}"/>
    <cellStyle name="Normal 6 2 6" xfId="6573" xr:uid="{00000000-0005-0000-0000-00000A2E0000}"/>
    <cellStyle name="Normal 6 2 7" xfId="5283" xr:uid="{00000000-0005-0000-0000-00000B2E0000}"/>
    <cellStyle name="Normal 6 2 8" xfId="7041" xr:uid="{00000000-0005-0000-0000-00000C2E0000}"/>
    <cellStyle name="Normal 6 2 9" xfId="7135" xr:uid="{00000000-0005-0000-0000-00000D2E0000}"/>
    <cellStyle name="Normal 6 20" xfId="41951" xr:uid="{00000000-0005-0000-0000-00000E2E0000}"/>
    <cellStyle name="Normal 6 21" xfId="41875" xr:uid="{00000000-0005-0000-0000-00000F2E0000}"/>
    <cellStyle name="Normal 6 22" xfId="42050" xr:uid="{00000000-0005-0000-0000-0000102E0000}"/>
    <cellStyle name="Normal 6 23" xfId="42163" xr:uid="{00000000-0005-0000-0000-0000112E0000}"/>
    <cellStyle name="Normal 6 24" xfId="42391" xr:uid="{00000000-0005-0000-0000-0000122E0000}"/>
    <cellStyle name="Normal 6 3" xfId="5212" xr:uid="{00000000-0005-0000-0000-0000132E0000}"/>
    <cellStyle name="Normal 6 4" xfId="6801" xr:uid="{00000000-0005-0000-0000-0000142E0000}"/>
    <cellStyle name="Normal 6 5" xfId="5904" xr:uid="{00000000-0005-0000-0000-0000152E0000}"/>
    <cellStyle name="Normal 6 6" xfId="6374" xr:uid="{00000000-0005-0000-0000-0000162E0000}"/>
    <cellStyle name="Normal 6 7" xfId="5043" xr:uid="{00000000-0005-0000-0000-0000172E0000}"/>
    <cellStyle name="Normal 6 8" xfId="5798" xr:uid="{00000000-0005-0000-0000-0000182E0000}"/>
    <cellStyle name="Normal 6 9" xfId="7002" xr:uid="{00000000-0005-0000-0000-0000192E0000}"/>
    <cellStyle name="Normal 7" xfId="4616" xr:uid="{00000000-0005-0000-0000-00001A2E0000}"/>
    <cellStyle name="Normal 8" xfId="645" xr:uid="{00000000-0005-0000-0000-00001B2E0000}"/>
    <cellStyle name="Normal 8 2" xfId="41678" xr:uid="{00000000-0005-0000-0000-00001C2E0000}"/>
    <cellStyle name="Normal 8 3" xfId="41313" xr:uid="{00000000-0005-0000-0000-00001D2E0000}"/>
    <cellStyle name="Normal 8 4" xfId="41726" xr:uid="{00000000-0005-0000-0000-00001E2E0000}"/>
    <cellStyle name="Normal 8 5" xfId="41955" xr:uid="{00000000-0005-0000-0000-00001F2E0000}"/>
    <cellStyle name="Normal 8 6" xfId="41876" xr:uid="{00000000-0005-0000-0000-0000202E0000}"/>
    <cellStyle name="Normal 8 7" xfId="42051" xr:uid="{00000000-0005-0000-0000-0000212E0000}"/>
    <cellStyle name="Normal 8 8" xfId="42170" xr:uid="{00000000-0005-0000-0000-0000222E0000}"/>
    <cellStyle name="Normal 8 9" xfId="42394" xr:uid="{00000000-0005-0000-0000-0000232E0000}"/>
    <cellStyle name="Normal 9" xfId="646" xr:uid="{00000000-0005-0000-0000-0000242E0000}"/>
    <cellStyle name="Normal_BB.เอื้ออาทรห้วยกะปิชลบุรี" xfId="42573" xr:uid="{00000000-0005-0000-0000-0000252E0000}"/>
    <cellStyle name="Normal_บ้านเดี่ยว  2ชั้น (อิสาน 2)" xfId="42570" xr:uid="{00000000-0005-0000-0000-0000262E0000}"/>
    <cellStyle name="Note 10" xfId="650" xr:uid="{00000000-0005-0000-0000-0000282E0000}"/>
    <cellStyle name="Note 10 10" xfId="2345" xr:uid="{00000000-0005-0000-0000-0000292E0000}"/>
    <cellStyle name="Note 10 10 2" xfId="9835" xr:uid="{00000000-0005-0000-0000-00002A2E0000}"/>
    <cellStyle name="Note 10 10 3" xfId="21887" xr:uid="{00000000-0005-0000-0000-00002B2E0000}"/>
    <cellStyle name="Note 10 10 4" xfId="13953" xr:uid="{00000000-0005-0000-0000-00002C2E0000}"/>
    <cellStyle name="Note 10 10 5" xfId="28981" xr:uid="{00000000-0005-0000-0000-00002D2E0000}"/>
    <cellStyle name="Note 10 10 6" xfId="33045" xr:uid="{00000000-0005-0000-0000-00002E2E0000}"/>
    <cellStyle name="Note 10 11" xfId="1744" xr:uid="{00000000-0005-0000-0000-00002F2E0000}"/>
    <cellStyle name="Note 10 11 2" xfId="15465" xr:uid="{00000000-0005-0000-0000-0000302E0000}"/>
    <cellStyle name="Note 10 11 3" xfId="21295" xr:uid="{00000000-0005-0000-0000-0000312E0000}"/>
    <cellStyle name="Note 10 11 4" xfId="22672" xr:uid="{00000000-0005-0000-0000-0000322E0000}"/>
    <cellStyle name="Note 10 11 5" xfId="32028" xr:uid="{00000000-0005-0000-0000-0000332E0000}"/>
    <cellStyle name="Note 10 11 6" xfId="32962" xr:uid="{00000000-0005-0000-0000-0000342E0000}"/>
    <cellStyle name="Note 10 12" xfId="2047" xr:uid="{00000000-0005-0000-0000-0000352E0000}"/>
    <cellStyle name="Note 10 12 2" xfId="9697" xr:uid="{00000000-0005-0000-0000-0000362E0000}"/>
    <cellStyle name="Note 10 12 3" xfId="21592" xr:uid="{00000000-0005-0000-0000-0000372E0000}"/>
    <cellStyle name="Note 10 12 4" xfId="24497" xr:uid="{00000000-0005-0000-0000-0000382E0000}"/>
    <cellStyle name="Note 10 12 5" xfId="29555" xr:uid="{00000000-0005-0000-0000-0000392E0000}"/>
    <cellStyle name="Note 10 12 6" xfId="14009" xr:uid="{00000000-0005-0000-0000-00003A2E0000}"/>
    <cellStyle name="Note 10 13" xfId="2650" xr:uid="{00000000-0005-0000-0000-00003B2E0000}"/>
    <cellStyle name="Note 10 13 2" xfId="9745" xr:uid="{00000000-0005-0000-0000-00003C2E0000}"/>
    <cellStyle name="Note 10 13 3" xfId="22188" xr:uid="{00000000-0005-0000-0000-00003D2E0000}"/>
    <cellStyle name="Note 10 13 4" xfId="10727" xr:uid="{00000000-0005-0000-0000-00003E2E0000}"/>
    <cellStyle name="Note 10 13 5" xfId="25985" xr:uid="{00000000-0005-0000-0000-00003F2E0000}"/>
    <cellStyle name="Note 10 13 6" xfId="31178" xr:uid="{00000000-0005-0000-0000-0000402E0000}"/>
    <cellStyle name="Note 10 14" xfId="3006" xr:uid="{00000000-0005-0000-0000-0000412E0000}"/>
    <cellStyle name="Note 10 14 2" xfId="11618" xr:uid="{00000000-0005-0000-0000-0000422E0000}"/>
    <cellStyle name="Note 10 14 3" xfId="22539" xr:uid="{00000000-0005-0000-0000-0000432E0000}"/>
    <cellStyle name="Note 10 14 4" xfId="27751" xr:uid="{00000000-0005-0000-0000-0000442E0000}"/>
    <cellStyle name="Note 10 14 5" xfId="32739" xr:uid="{00000000-0005-0000-0000-0000452E0000}"/>
    <cellStyle name="Note 10 14 6" xfId="37394" xr:uid="{00000000-0005-0000-0000-0000462E0000}"/>
    <cellStyle name="Note 10 15" xfId="3346" xr:uid="{00000000-0005-0000-0000-0000472E0000}"/>
    <cellStyle name="Note 10 15 2" xfId="16154" xr:uid="{00000000-0005-0000-0000-0000482E0000}"/>
    <cellStyle name="Note 10 15 3" xfId="22874" xr:uid="{00000000-0005-0000-0000-0000492E0000}"/>
    <cellStyle name="Note 10 15 4" xfId="28076" xr:uid="{00000000-0005-0000-0000-00004A2E0000}"/>
    <cellStyle name="Note 10 15 5" xfId="33047" xr:uid="{00000000-0005-0000-0000-00004B2E0000}"/>
    <cellStyle name="Note 10 15 6" xfId="37649" xr:uid="{00000000-0005-0000-0000-00004C2E0000}"/>
    <cellStyle name="Note 10 16" xfId="4324" xr:uid="{00000000-0005-0000-0000-00004D2E0000}"/>
    <cellStyle name="Note 10 16 2" xfId="17132" xr:uid="{00000000-0005-0000-0000-00004E2E0000}"/>
    <cellStyle name="Note 10 16 3" xfId="23841" xr:uid="{00000000-0005-0000-0000-00004F2E0000}"/>
    <cellStyle name="Note 10 16 4" xfId="29025" xr:uid="{00000000-0005-0000-0000-0000502E0000}"/>
    <cellStyle name="Note 10 16 5" xfId="33957" xr:uid="{00000000-0005-0000-0000-0000512E0000}"/>
    <cellStyle name="Note 10 16 6" xfId="38418" xr:uid="{00000000-0005-0000-0000-0000522E0000}"/>
    <cellStyle name="Note 10 17" xfId="4702" xr:uid="{00000000-0005-0000-0000-0000532E0000}"/>
    <cellStyle name="Note 10 17 2" xfId="17510" xr:uid="{00000000-0005-0000-0000-0000542E0000}"/>
    <cellStyle name="Note 10 17 3" xfId="24214" xr:uid="{00000000-0005-0000-0000-0000552E0000}"/>
    <cellStyle name="Note 10 17 4" xfId="29377" xr:uid="{00000000-0005-0000-0000-0000562E0000}"/>
    <cellStyle name="Note 10 17 5" xfId="34279" xr:uid="{00000000-0005-0000-0000-0000572E0000}"/>
    <cellStyle name="Note 10 17 6" xfId="38673" xr:uid="{00000000-0005-0000-0000-0000582E0000}"/>
    <cellStyle name="Note 10 18" xfId="7357" xr:uid="{00000000-0005-0000-0000-0000592E0000}"/>
    <cellStyle name="Note 10 18 2" xfId="20121" xr:uid="{00000000-0005-0000-0000-00005A2E0000}"/>
    <cellStyle name="Note 10 18 3" xfId="26758" xr:uid="{00000000-0005-0000-0000-00005B2E0000}"/>
    <cellStyle name="Note 10 18 4" xfId="31799" xr:uid="{00000000-0005-0000-0000-00005C2E0000}"/>
    <cellStyle name="Note 10 18 5" xfId="36530" xr:uid="{00000000-0005-0000-0000-00005D2E0000}"/>
    <cellStyle name="Note 10 18 6" xfId="40649" xr:uid="{00000000-0005-0000-0000-00005E2E0000}"/>
    <cellStyle name="Note 10 19" xfId="7511" xr:uid="{00000000-0005-0000-0000-00005F2E0000}"/>
    <cellStyle name="Note 10 19 2" xfId="20275" xr:uid="{00000000-0005-0000-0000-0000602E0000}"/>
    <cellStyle name="Note 10 19 3" xfId="26908" xr:uid="{00000000-0005-0000-0000-0000612E0000}"/>
    <cellStyle name="Note 10 19 4" xfId="31946" xr:uid="{00000000-0005-0000-0000-0000622E0000}"/>
    <cellStyle name="Note 10 19 5" xfId="36659" xr:uid="{00000000-0005-0000-0000-0000632E0000}"/>
    <cellStyle name="Note 10 19 6" xfId="40733" xr:uid="{00000000-0005-0000-0000-0000642E0000}"/>
    <cellStyle name="Note 10 2" xfId="1114" xr:uid="{00000000-0005-0000-0000-0000652E0000}"/>
    <cellStyle name="Note 10 2 10" xfId="4912" xr:uid="{00000000-0005-0000-0000-0000662E0000}"/>
    <cellStyle name="Note 10 2 10 2" xfId="17720" xr:uid="{00000000-0005-0000-0000-0000672E0000}"/>
    <cellStyle name="Note 10 2 10 3" xfId="24419" xr:uid="{00000000-0005-0000-0000-0000682E0000}"/>
    <cellStyle name="Note 10 2 10 4" xfId="29576" xr:uid="{00000000-0005-0000-0000-0000692E0000}"/>
    <cellStyle name="Note 10 2 10 5" xfId="34465" xr:uid="{00000000-0005-0000-0000-00006A2E0000}"/>
    <cellStyle name="Note 10 2 10 6" xfId="38816" xr:uid="{00000000-0005-0000-0000-00006B2E0000}"/>
    <cellStyle name="Note 10 2 11" xfId="7486" xr:uid="{00000000-0005-0000-0000-00006C2E0000}"/>
    <cellStyle name="Note 10 2 11 2" xfId="20250" xr:uid="{00000000-0005-0000-0000-00006D2E0000}"/>
    <cellStyle name="Note 10 2 11 3" xfId="26883" xr:uid="{00000000-0005-0000-0000-00006E2E0000}"/>
    <cellStyle name="Note 10 2 11 4" xfId="31921" xr:uid="{00000000-0005-0000-0000-00006F2E0000}"/>
    <cellStyle name="Note 10 2 11 5" xfId="36634" xr:uid="{00000000-0005-0000-0000-0000702E0000}"/>
    <cellStyle name="Note 10 2 11 6" xfId="40712" xr:uid="{00000000-0005-0000-0000-0000712E0000}"/>
    <cellStyle name="Note 10 2 12" xfId="7629" xr:uid="{00000000-0005-0000-0000-0000722E0000}"/>
    <cellStyle name="Note 10 2 12 2" xfId="20393" xr:uid="{00000000-0005-0000-0000-0000732E0000}"/>
    <cellStyle name="Note 10 2 12 3" xfId="27025" xr:uid="{00000000-0005-0000-0000-0000742E0000}"/>
    <cellStyle name="Note 10 2 12 4" xfId="32054" xr:uid="{00000000-0005-0000-0000-0000752E0000}"/>
    <cellStyle name="Note 10 2 12 5" xfId="36757" xr:uid="{00000000-0005-0000-0000-0000762E0000}"/>
    <cellStyle name="Note 10 2 12 6" xfId="40792" xr:uid="{00000000-0005-0000-0000-0000772E0000}"/>
    <cellStyle name="Note 10 2 13" xfId="9725" xr:uid="{00000000-0005-0000-0000-0000782E0000}"/>
    <cellStyle name="Note 10 2 14" xfId="9784" xr:uid="{00000000-0005-0000-0000-0000792E0000}"/>
    <cellStyle name="Note 10 2 15" xfId="10663" xr:uid="{00000000-0005-0000-0000-00007A2E0000}"/>
    <cellStyle name="Note 10 2 16" xfId="21527" xr:uid="{00000000-0005-0000-0000-00007B2E0000}"/>
    <cellStyle name="Note 10 2 17" xfId="8679" xr:uid="{00000000-0005-0000-0000-00007C2E0000}"/>
    <cellStyle name="Note 10 2 18" xfId="36629" xr:uid="{00000000-0005-0000-0000-00007D2E0000}"/>
    <cellStyle name="Note 10 2 2" xfId="2315" xr:uid="{00000000-0005-0000-0000-00007E2E0000}"/>
    <cellStyle name="Note 10 2 2 2" xfId="10890" xr:uid="{00000000-0005-0000-0000-00007F2E0000}"/>
    <cellStyle name="Note 10 2 2 3" xfId="21857" xr:uid="{00000000-0005-0000-0000-0000802E0000}"/>
    <cellStyle name="Note 10 2 2 4" xfId="23879" xr:uid="{00000000-0005-0000-0000-0000812E0000}"/>
    <cellStyle name="Note 10 2 2 5" xfId="28155" xr:uid="{00000000-0005-0000-0000-0000822E0000}"/>
    <cellStyle name="Note 10 2 2 6" xfId="24149" xr:uid="{00000000-0005-0000-0000-0000832E0000}"/>
    <cellStyle name="Note 10 2 3" xfId="2685" xr:uid="{00000000-0005-0000-0000-0000842E0000}"/>
    <cellStyle name="Note 10 2 3 2" xfId="10613" xr:uid="{00000000-0005-0000-0000-0000852E0000}"/>
    <cellStyle name="Note 10 2 3 3" xfId="22223" xr:uid="{00000000-0005-0000-0000-0000862E0000}"/>
    <cellStyle name="Note 10 2 3 4" xfId="19259" xr:uid="{00000000-0005-0000-0000-0000872E0000}"/>
    <cellStyle name="Note 10 2 3 5" xfId="24822" xr:uid="{00000000-0005-0000-0000-0000882E0000}"/>
    <cellStyle name="Note 10 2 3 6" xfId="14299" xr:uid="{00000000-0005-0000-0000-0000892E0000}"/>
    <cellStyle name="Note 10 2 4" xfId="3038" xr:uid="{00000000-0005-0000-0000-00008A2E0000}"/>
    <cellStyle name="Note 10 2 4 2" xfId="13563" xr:uid="{00000000-0005-0000-0000-00008B2E0000}"/>
    <cellStyle name="Note 10 2 4 3" xfId="22571" xr:uid="{00000000-0005-0000-0000-00008C2E0000}"/>
    <cellStyle name="Note 10 2 4 4" xfId="27782" xr:uid="{00000000-0005-0000-0000-00008D2E0000}"/>
    <cellStyle name="Note 10 2 4 5" xfId="32768" xr:uid="{00000000-0005-0000-0000-00008E2E0000}"/>
    <cellStyle name="Note 10 2 4 6" xfId="37420" xr:uid="{00000000-0005-0000-0000-00008F2E0000}"/>
    <cellStyle name="Note 10 2 5" xfId="3378" xr:uid="{00000000-0005-0000-0000-0000902E0000}"/>
    <cellStyle name="Note 10 2 5 2" xfId="16186" xr:uid="{00000000-0005-0000-0000-0000912E0000}"/>
    <cellStyle name="Note 10 2 5 3" xfId="22906" xr:uid="{00000000-0005-0000-0000-0000922E0000}"/>
    <cellStyle name="Note 10 2 5 4" xfId="28108" xr:uid="{00000000-0005-0000-0000-0000932E0000}"/>
    <cellStyle name="Note 10 2 5 5" xfId="33078" xr:uid="{00000000-0005-0000-0000-0000942E0000}"/>
    <cellStyle name="Note 10 2 5 6" xfId="37675" xr:uid="{00000000-0005-0000-0000-0000952E0000}"/>
    <cellStyle name="Note 10 2 6" xfId="3690" xr:uid="{00000000-0005-0000-0000-0000962E0000}"/>
    <cellStyle name="Note 10 2 6 2" xfId="16498" xr:uid="{00000000-0005-0000-0000-0000972E0000}"/>
    <cellStyle name="Note 10 2 6 3" xfId="23213" xr:uid="{00000000-0005-0000-0000-0000982E0000}"/>
    <cellStyle name="Note 10 2 6 4" xfId="28408" xr:uid="{00000000-0005-0000-0000-0000992E0000}"/>
    <cellStyle name="Note 10 2 6 5" xfId="33367" xr:uid="{00000000-0005-0000-0000-00009A2E0000}"/>
    <cellStyle name="Note 10 2 6 6" xfId="37915" xr:uid="{00000000-0005-0000-0000-00009B2E0000}"/>
    <cellStyle name="Note 10 2 7" xfId="3989" xr:uid="{00000000-0005-0000-0000-00009C2E0000}"/>
    <cellStyle name="Note 10 2 7 2" xfId="16797" xr:uid="{00000000-0005-0000-0000-00009D2E0000}"/>
    <cellStyle name="Note 10 2 7 3" xfId="23510" xr:uid="{00000000-0005-0000-0000-00009E2E0000}"/>
    <cellStyle name="Note 10 2 7 4" xfId="28696" xr:uid="{00000000-0005-0000-0000-00009F2E0000}"/>
    <cellStyle name="Note 10 2 7 5" xfId="33643" xr:uid="{00000000-0005-0000-0000-0000A02E0000}"/>
    <cellStyle name="Note 10 2 7 6" xfId="38150" xr:uid="{00000000-0005-0000-0000-0000A12E0000}"/>
    <cellStyle name="Note 10 2 8" xfId="4242" xr:uid="{00000000-0005-0000-0000-0000A22E0000}"/>
    <cellStyle name="Note 10 2 8 2" xfId="17050" xr:uid="{00000000-0005-0000-0000-0000A32E0000}"/>
    <cellStyle name="Note 10 2 8 3" xfId="23761" xr:uid="{00000000-0005-0000-0000-0000A42E0000}"/>
    <cellStyle name="Note 10 2 8 4" xfId="28943" xr:uid="{00000000-0005-0000-0000-0000A52E0000}"/>
    <cellStyle name="Note 10 2 8 5" xfId="33880" xr:uid="{00000000-0005-0000-0000-0000A62E0000}"/>
    <cellStyle name="Note 10 2 8 6" xfId="38352" xr:uid="{00000000-0005-0000-0000-0000A72E0000}"/>
    <cellStyle name="Note 10 2 9" xfId="4487" xr:uid="{00000000-0005-0000-0000-0000A82E0000}"/>
    <cellStyle name="Note 10 2 9 2" xfId="17295" xr:uid="{00000000-0005-0000-0000-0000A92E0000}"/>
    <cellStyle name="Note 10 2 9 3" xfId="24003" xr:uid="{00000000-0005-0000-0000-0000AA2E0000}"/>
    <cellStyle name="Note 10 2 9 4" xfId="29178" xr:uid="{00000000-0005-0000-0000-0000AB2E0000}"/>
    <cellStyle name="Note 10 2 9 5" xfId="34094" xr:uid="{00000000-0005-0000-0000-0000AC2E0000}"/>
    <cellStyle name="Note 10 2 9 6" xfId="38520" xr:uid="{00000000-0005-0000-0000-0000AD2E0000}"/>
    <cellStyle name="Note 10 20" xfId="8691" xr:uid="{00000000-0005-0000-0000-0000AE2E0000}"/>
    <cellStyle name="Note 10 21" xfId="12582" xr:uid="{00000000-0005-0000-0000-0000AF2E0000}"/>
    <cellStyle name="Note 10 22" xfId="8606" xr:uid="{00000000-0005-0000-0000-0000B02E0000}"/>
    <cellStyle name="Note 10 23" xfId="10700" xr:uid="{00000000-0005-0000-0000-0000B12E0000}"/>
    <cellStyle name="Note 10 24" xfId="25538" xr:uid="{00000000-0005-0000-0000-0000B22E0000}"/>
    <cellStyle name="Note 10 25" xfId="36261" xr:uid="{00000000-0005-0000-0000-0000B32E0000}"/>
    <cellStyle name="Note 10 26" xfId="41681" xr:uid="{00000000-0005-0000-0000-0000B42E0000}"/>
    <cellStyle name="Note 10 27" xfId="41308" xr:uid="{00000000-0005-0000-0000-0000B52E0000}"/>
    <cellStyle name="Note 10 28" xfId="41728" xr:uid="{00000000-0005-0000-0000-0000B62E0000}"/>
    <cellStyle name="Note 10 29" xfId="41959" xr:uid="{00000000-0005-0000-0000-0000B72E0000}"/>
    <cellStyle name="Note 10 3" xfId="1201" xr:uid="{00000000-0005-0000-0000-0000B82E0000}"/>
    <cellStyle name="Note 10 3 10" xfId="4968" xr:uid="{00000000-0005-0000-0000-0000B92E0000}"/>
    <cellStyle name="Note 10 3 10 2" xfId="17776" xr:uid="{00000000-0005-0000-0000-0000BA2E0000}"/>
    <cellStyle name="Note 10 3 10 3" xfId="24474" xr:uid="{00000000-0005-0000-0000-0000BB2E0000}"/>
    <cellStyle name="Note 10 3 10 4" xfId="29631" xr:uid="{00000000-0005-0000-0000-0000BC2E0000}"/>
    <cellStyle name="Note 10 3 10 5" xfId="34517" xr:uid="{00000000-0005-0000-0000-0000BD2E0000}"/>
    <cellStyle name="Note 10 3 10 6" xfId="38857" xr:uid="{00000000-0005-0000-0000-0000BE2E0000}"/>
    <cellStyle name="Note 10 3 11" xfId="11053" xr:uid="{00000000-0005-0000-0000-0000BF2E0000}"/>
    <cellStyle name="Note 10 3 12" xfId="14845" xr:uid="{00000000-0005-0000-0000-0000C02E0000}"/>
    <cellStyle name="Note 10 3 13" xfId="26624" xr:uid="{00000000-0005-0000-0000-0000C12E0000}"/>
    <cellStyle name="Note 10 3 14" xfId="27719" xr:uid="{00000000-0005-0000-0000-0000C22E0000}"/>
    <cellStyle name="Note 10 3 15" xfId="28337" xr:uid="{00000000-0005-0000-0000-0000C32E0000}"/>
    <cellStyle name="Note 10 3 2" xfId="2398" xr:uid="{00000000-0005-0000-0000-0000C42E0000}"/>
    <cellStyle name="Note 10 3 2 2" xfId="8483" xr:uid="{00000000-0005-0000-0000-0000C52E0000}"/>
    <cellStyle name="Note 10 3 2 3" xfId="21939" xr:uid="{00000000-0005-0000-0000-0000C62E0000}"/>
    <cellStyle name="Note 10 3 2 4" xfId="24447" xr:uid="{00000000-0005-0000-0000-0000C72E0000}"/>
    <cellStyle name="Note 10 3 2 5" xfId="29487" xr:uid="{00000000-0005-0000-0000-0000C82E0000}"/>
    <cellStyle name="Note 10 3 2 6" xfId="33915" xr:uid="{00000000-0005-0000-0000-0000C92E0000}"/>
    <cellStyle name="Note 10 3 3" xfId="2767" xr:uid="{00000000-0005-0000-0000-0000CA2E0000}"/>
    <cellStyle name="Note 10 3 3 2" xfId="11220" xr:uid="{00000000-0005-0000-0000-0000CB2E0000}"/>
    <cellStyle name="Note 10 3 3 3" xfId="22304" xr:uid="{00000000-0005-0000-0000-0000CC2E0000}"/>
    <cellStyle name="Note 10 3 3 4" xfId="27524" xr:uid="{00000000-0005-0000-0000-0000CD2E0000}"/>
    <cellStyle name="Note 10 3 3 5" xfId="32524" xr:uid="{00000000-0005-0000-0000-0000CE2E0000}"/>
    <cellStyle name="Note 10 3 3 6" xfId="37214" xr:uid="{00000000-0005-0000-0000-0000CF2E0000}"/>
    <cellStyle name="Note 10 3 4" xfId="3118" xr:uid="{00000000-0005-0000-0000-0000D02E0000}"/>
    <cellStyle name="Note 10 3 4 2" xfId="12247" xr:uid="{00000000-0005-0000-0000-0000D12E0000}"/>
    <cellStyle name="Note 10 3 4 3" xfId="22649" xr:uid="{00000000-0005-0000-0000-0000D22E0000}"/>
    <cellStyle name="Note 10 3 4 4" xfId="27860" xr:uid="{00000000-0005-0000-0000-0000D32E0000}"/>
    <cellStyle name="Note 10 3 4 5" xfId="32841" xr:uid="{00000000-0005-0000-0000-0000D42E0000}"/>
    <cellStyle name="Note 10 3 4 6" xfId="37477" xr:uid="{00000000-0005-0000-0000-0000D52E0000}"/>
    <cellStyle name="Note 10 3 5" xfId="3454" xr:uid="{00000000-0005-0000-0000-0000D62E0000}"/>
    <cellStyle name="Note 10 3 5 2" xfId="16262" xr:uid="{00000000-0005-0000-0000-0000D72E0000}"/>
    <cellStyle name="Note 10 3 5 3" xfId="22980" xr:uid="{00000000-0005-0000-0000-0000D82E0000}"/>
    <cellStyle name="Note 10 3 5 4" xfId="28181" xr:uid="{00000000-0005-0000-0000-0000D92E0000}"/>
    <cellStyle name="Note 10 3 5 5" xfId="33148" xr:uid="{00000000-0005-0000-0000-0000DA2E0000}"/>
    <cellStyle name="Note 10 3 5 6" xfId="37731" xr:uid="{00000000-0005-0000-0000-0000DB2E0000}"/>
    <cellStyle name="Note 10 3 6" xfId="3761" xr:uid="{00000000-0005-0000-0000-0000DC2E0000}"/>
    <cellStyle name="Note 10 3 6 2" xfId="16569" xr:uid="{00000000-0005-0000-0000-0000DD2E0000}"/>
    <cellStyle name="Note 10 3 6 3" xfId="23284" xr:uid="{00000000-0005-0000-0000-0000DE2E0000}"/>
    <cellStyle name="Note 10 3 6 4" xfId="28477" xr:uid="{00000000-0005-0000-0000-0000DF2E0000}"/>
    <cellStyle name="Note 10 3 6 5" xfId="33432" xr:uid="{00000000-0005-0000-0000-0000E02E0000}"/>
    <cellStyle name="Note 10 3 6 6" xfId="37969" xr:uid="{00000000-0005-0000-0000-0000E12E0000}"/>
    <cellStyle name="Note 10 3 7" xfId="4053" xr:uid="{00000000-0005-0000-0000-0000E22E0000}"/>
    <cellStyle name="Note 10 3 7 2" xfId="16861" xr:uid="{00000000-0005-0000-0000-0000E32E0000}"/>
    <cellStyle name="Note 10 3 7 3" xfId="23574" xr:uid="{00000000-0005-0000-0000-0000E42E0000}"/>
    <cellStyle name="Note 10 3 7 4" xfId="28759" xr:uid="{00000000-0005-0000-0000-0000E52E0000}"/>
    <cellStyle name="Note 10 3 7 5" xfId="33699" xr:uid="{00000000-0005-0000-0000-0000E62E0000}"/>
    <cellStyle name="Note 10 3 7 6" xfId="38199" xr:uid="{00000000-0005-0000-0000-0000E72E0000}"/>
    <cellStyle name="Note 10 3 8" xfId="4308" xr:uid="{00000000-0005-0000-0000-0000E82E0000}"/>
    <cellStyle name="Note 10 3 8 2" xfId="17116" xr:uid="{00000000-0005-0000-0000-0000E92E0000}"/>
    <cellStyle name="Note 10 3 8 3" xfId="23825" xr:uid="{00000000-0005-0000-0000-0000EA2E0000}"/>
    <cellStyle name="Note 10 3 8 4" xfId="29009" xr:uid="{00000000-0005-0000-0000-0000EB2E0000}"/>
    <cellStyle name="Note 10 3 8 5" xfId="33942" xr:uid="{00000000-0005-0000-0000-0000EC2E0000}"/>
    <cellStyle name="Note 10 3 8 6" xfId="38403" xr:uid="{00000000-0005-0000-0000-0000ED2E0000}"/>
    <cellStyle name="Note 10 3 9" xfId="4543" xr:uid="{00000000-0005-0000-0000-0000EE2E0000}"/>
    <cellStyle name="Note 10 3 9 2" xfId="17351" xr:uid="{00000000-0005-0000-0000-0000EF2E0000}"/>
    <cellStyle name="Note 10 3 9 3" xfId="24059" xr:uid="{00000000-0005-0000-0000-0000F02E0000}"/>
    <cellStyle name="Note 10 3 9 4" xfId="29232" xr:uid="{00000000-0005-0000-0000-0000F12E0000}"/>
    <cellStyle name="Note 10 3 9 5" xfId="34145" xr:uid="{00000000-0005-0000-0000-0000F22E0000}"/>
    <cellStyle name="Note 10 3 9 6" xfId="38561" xr:uid="{00000000-0005-0000-0000-0000F32E0000}"/>
    <cellStyle name="Note 10 30" xfId="41880" xr:uid="{00000000-0005-0000-0000-0000F42E0000}"/>
    <cellStyle name="Note 10 31" xfId="42062" xr:uid="{00000000-0005-0000-0000-0000F52E0000}"/>
    <cellStyle name="Note 10 32" xfId="42175" xr:uid="{00000000-0005-0000-0000-0000F62E0000}"/>
    <cellStyle name="Note 10 33" xfId="42399" xr:uid="{00000000-0005-0000-0000-0000F72E0000}"/>
    <cellStyle name="Note 10 4" xfId="1081" xr:uid="{00000000-0005-0000-0000-0000F82E0000}"/>
    <cellStyle name="Note 10 4 10" xfId="4895" xr:uid="{00000000-0005-0000-0000-0000F92E0000}"/>
    <cellStyle name="Note 10 4 10 2" xfId="17703" xr:uid="{00000000-0005-0000-0000-0000FA2E0000}"/>
    <cellStyle name="Note 10 4 10 3" xfId="24402" xr:uid="{00000000-0005-0000-0000-0000FB2E0000}"/>
    <cellStyle name="Note 10 4 10 4" xfId="29559" xr:uid="{00000000-0005-0000-0000-0000FC2E0000}"/>
    <cellStyle name="Note 10 4 10 5" xfId="34449" xr:uid="{00000000-0005-0000-0000-0000FD2E0000}"/>
    <cellStyle name="Note 10 4 10 6" xfId="38800" xr:uid="{00000000-0005-0000-0000-0000FE2E0000}"/>
    <cellStyle name="Note 10 4 11" xfId="15269" xr:uid="{00000000-0005-0000-0000-0000FF2E0000}"/>
    <cellStyle name="Note 10 4 12" xfId="10587" xr:uid="{00000000-0005-0000-0000-0000002F0000}"/>
    <cellStyle name="Note 10 4 13" xfId="22631" xr:uid="{00000000-0005-0000-0000-0000012F0000}"/>
    <cellStyle name="Note 10 4 14" xfId="23543" xr:uid="{00000000-0005-0000-0000-0000022F0000}"/>
    <cellStyle name="Note 10 4 15" xfId="34534" xr:uid="{00000000-0005-0000-0000-0000032F0000}"/>
    <cellStyle name="Note 10 4 2" xfId="2289" xr:uid="{00000000-0005-0000-0000-0000042F0000}"/>
    <cellStyle name="Note 10 4 2 2" xfId="10610" xr:uid="{00000000-0005-0000-0000-0000052F0000}"/>
    <cellStyle name="Note 10 4 2 3" xfId="21832" xr:uid="{00000000-0005-0000-0000-0000062F0000}"/>
    <cellStyle name="Note 10 4 2 4" xfId="20921" xr:uid="{00000000-0005-0000-0000-0000072F0000}"/>
    <cellStyle name="Note 10 4 2 5" xfId="28923" xr:uid="{00000000-0005-0000-0000-0000082F0000}"/>
    <cellStyle name="Note 10 4 2 6" xfId="33410" xr:uid="{00000000-0005-0000-0000-0000092F0000}"/>
    <cellStyle name="Note 10 4 3" xfId="2656" xr:uid="{00000000-0005-0000-0000-00000A2F0000}"/>
    <cellStyle name="Note 10 4 3 2" xfId="9320" xr:uid="{00000000-0005-0000-0000-00000B2F0000}"/>
    <cellStyle name="Note 10 4 3 3" xfId="22194" xr:uid="{00000000-0005-0000-0000-00000C2F0000}"/>
    <cellStyle name="Note 10 4 3 4" xfId="10625" xr:uid="{00000000-0005-0000-0000-00000D2F0000}"/>
    <cellStyle name="Note 10 4 3 5" xfId="8991" xr:uid="{00000000-0005-0000-0000-00000E2F0000}"/>
    <cellStyle name="Note 10 4 3 6" xfId="20461" xr:uid="{00000000-0005-0000-0000-00000F2F0000}"/>
    <cellStyle name="Note 10 4 4" xfId="3012" xr:uid="{00000000-0005-0000-0000-0000102F0000}"/>
    <cellStyle name="Note 10 4 4 2" xfId="11969" xr:uid="{00000000-0005-0000-0000-0000112F0000}"/>
    <cellStyle name="Note 10 4 4 3" xfId="22545" xr:uid="{00000000-0005-0000-0000-0000122F0000}"/>
    <cellStyle name="Note 10 4 4 4" xfId="27757" xr:uid="{00000000-0005-0000-0000-0000132F0000}"/>
    <cellStyle name="Note 10 4 4 5" xfId="32745" xr:uid="{00000000-0005-0000-0000-0000142F0000}"/>
    <cellStyle name="Note 10 4 4 6" xfId="37397" xr:uid="{00000000-0005-0000-0000-0000152F0000}"/>
    <cellStyle name="Note 10 4 5" xfId="3352" xr:uid="{00000000-0005-0000-0000-0000162F0000}"/>
    <cellStyle name="Note 10 4 5 2" xfId="16160" xr:uid="{00000000-0005-0000-0000-0000172F0000}"/>
    <cellStyle name="Note 10 4 5 3" xfId="22880" xr:uid="{00000000-0005-0000-0000-0000182F0000}"/>
    <cellStyle name="Note 10 4 5 4" xfId="28082" xr:uid="{00000000-0005-0000-0000-0000192F0000}"/>
    <cellStyle name="Note 10 4 5 5" xfId="33052" xr:uid="{00000000-0005-0000-0000-00001A2F0000}"/>
    <cellStyle name="Note 10 4 5 6" xfId="37652" xr:uid="{00000000-0005-0000-0000-00001B2F0000}"/>
    <cellStyle name="Note 10 4 6" xfId="3667" xr:uid="{00000000-0005-0000-0000-00001C2F0000}"/>
    <cellStyle name="Note 10 4 6 2" xfId="16475" xr:uid="{00000000-0005-0000-0000-00001D2F0000}"/>
    <cellStyle name="Note 10 4 6 3" xfId="23190" xr:uid="{00000000-0005-0000-0000-00001E2F0000}"/>
    <cellStyle name="Note 10 4 6 4" xfId="28385" xr:uid="{00000000-0005-0000-0000-00001F2F0000}"/>
    <cellStyle name="Note 10 4 6 5" xfId="33345" xr:uid="{00000000-0005-0000-0000-0000202F0000}"/>
    <cellStyle name="Note 10 4 6 6" xfId="37893" xr:uid="{00000000-0005-0000-0000-0000212F0000}"/>
    <cellStyle name="Note 10 4 7" xfId="3965" xr:uid="{00000000-0005-0000-0000-0000222F0000}"/>
    <cellStyle name="Note 10 4 7 2" xfId="16773" xr:uid="{00000000-0005-0000-0000-0000232F0000}"/>
    <cellStyle name="Note 10 4 7 3" xfId="23486" xr:uid="{00000000-0005-0000-0000-0000242F0000}"/>
    <cellStyle name="Note 10 4 7 4" xfId="28672" xr:uid="{00000000-0005-0000-0000-0000252F0000}"/>
    <cellStyle name="Note 10 4 7 5" xfId="33620" xr:uid="{00000000-0005-0000-0000-0000262F0000}"/>
    <cellStyle name="Note 10 4 7 6" xfId="38128" xr:uid="{00000000-0005-0000-0000-0000272F0000}"/>
    <cellStyle name="Note 10 4 8" xfId="4220" xr:uid="{00000000-0005-0000-0000-0000282F0000}"/>
    <cellStyle name="Note 10 4 8 2" xfId="17028" xr:uid="{00000000-0005-0000-0000-0000292F0000}"/>
    <cellStyle name="Note 10 4 8 3" xfId="23740" xr:uid="{00000000-0005-0000-0000-00002A2F0000}"/>
    <cellStyle name="Note 10 4 8 4" xfId="28921" xr:uid="{00000000-0005-0000-0000-00002B2F0000}"/>
    <cellStyle name="Note 10 4 8 5" xfId="33859" xr:uid="{00000000-0005-0000-0000-00002C2F0000}"/>
    <cellStyle name="Note 10 4 8 6" xfId="38332" xr:uid="{00000000-0005-0000-0000-00002D2F0000}"/>
    <cellStyle name="Note 10 4 9" xfId="4470" xr:uid="{00000000-0005-0000-0000-00002E2F0000}"/>
    <cellStyle name="Note 10 4 9 2" xfId="17278" xr:uid="{00000000-0005-0000-0000-00002F2F0000}"/>
    <cellStyle name="Note 10 4 9 3" xfId="23986" xr:uid="{00000000-0005-0000-0000-0000302F0000}"/>
    <cellStyle name="Note 10 4 9 4" xfId="29161" xr:uid="{00000000-0005-0000-0000-0000312F0000}"/>
    <cellStyle name="Note 10 4 9 5" xfId="34078" xr:uid="{00000000-0005-0000-0000-0000322F0000}"/>
    <cellStyle name="Note 10 4 9 6" xfId="38504" xr:uid="{00000000-0005-0000-0000-0000332F0000}"/>
    <cellStyle name="Note 10 5" xfId="1321" xr:uid="{00000000-0005-0000-0000-0000342F0000}"/>
    <cellStyle name="Note 10 5 10" xfId="5018" xr:uid="{00000000-0005-0000-0000-0000352F0000}"/>
    <cellStyle name="Note 10 5 10 2" xfId="17826" xr:uid="{00000000-0005-0000-0000-0000362F0000}"/>
    <cellStyle name="Note 10 5 10 3" xfId="24524" xr:uid="{00000000-0005-0000-0000-0000372F0000}"/>
    <cellStyle name="Note 10 5 10 4" xfId="29681" xr:uid="{00000000-0005-0000-0000-0000382F0000}"/>
    <cellStyle name="Note 10 5 10 5" xfId="34565" xr:uid="{00000000-0005-0000-0000-0000392F0000}"/>
    <cellStyle name="Note 10 5 10 6" xfId="38900" xr:uid="{00000000-0005-0000-0000-00003A2F0000}"/>
    <cellStyle name="Note 10 5 11" xfId="10975" xr:uid="{00000000-0005-0000-0000-00003B2F0000}"/>
    <cellStyle name="Note 10 5 12" xfId="20883" xr:uid="{00000000-0005-0000-0000-00003C2F0000}"/>
    <cellStyle name="Note 10 5 13" xfId="21594" xr:uid="{00000000-0005-0000-0000-00003D2F0000}"/>
    <cellStyle name="Note 10 5 14" xfId="23821" xr:uid="{00000000-0005-0000-0000-00003E2F0000}"/>
    <cellStyle name="Note 10 5 15" xfId="28039" xr:uid="{00000000-0005-0000-0000-00003F2F0000}"/>
    <cellStyle name="Note 10 5 2" xfId="2508" xr:uid="{00000000-0005-0000-0000-0000402F0000}"/>
    <cellStyle name="Note 10 5 2 2" xfId="12347" xr:uid="{00000000-0005-0000-0000-0000412F0000}"/>
    <cellStyle name="Note 10 5 2 3" xfId="22048" xr:uid="{00000000-0005-0000-0000-0000422F0000}"/>
    <cellStyle name="Note 10 5 2 4" xfId="20590" xr:uid="{00000000-0005-0000-0000-0000432F0000}"/>
    <cellStyle name="Note 10 5 2 5" xfId="25990" xr:uid="{00000000-0005-0000-0000-0000442F0000}"/>
    <cellStyle name="Note 10 5 2 6" xfId="30922" xr:uid="{00000000-0005-0000-0000-0000452F0000}"/>
    <cellStyle name="Note 10 5 3" xfId="2872" xr:uid="{00000000-0005-0000-0000-0000462F0000}"/>
    <cellStyle name="Note 10 5 3 2" xfId="15317" xr:uid="{00000000-0005-0000-0000-0000472F0000}"/>
    <cellStyle name="Note 10 5 3 3" xfId="22409" xr:uid="{00000000-0005-0000-0000-0000482F0000}"/>
    <cellStyle name="Note 10 5 3 4" xfId="27624" xr:uid="{00000000-0005-0000-0000-0000492F0000}"/>
    <cellStyle name="Note 10 5 3 5" xfId="32622" xr:uid="{00000000-0005-0000-0000-00004A2F0000}"/>
    <cellStyle name="Note 10 5 3 6" xfId="37298" xr:uid="{00000000-0005-0000-0000-00004B2F0000}"/>
    <cellStyle name="Note 10 5 4" xfId="3218" xr:uid="{00000000-0005-0000-0000-00004C2F0000}"/>
    <cellStyle name="Note 10 5 4 2" xfId="16026" xr:uid="{00000000-0005-0000-0000-00004D2F0000}"/>
    <cellStyle name="Note 10 5 4 3" xfId="22748" xr:uid="{00000000-0005-0000-0000-00004E2F0000}"/>
    <cellStyle name="Note 10 5 4 4" xfId="27957" xr:uid="{00000000-0005-0000-0000-00004F2F0000}"/>
    <cellStyle name="Note 10 5 4 5" xfId="32933" xr:uid="{00000000-0005-0000-0000-0000502F0000}"/>
    <cellStyle name="Note 10 5 4 6" xfId="37556" xr:uid="{00000000-0005-0000-0000-0000512F0000}"/>
    <cellStyle name="Note 10 5 5" xfId="3547" xr:uid="{00000000-0005-0000-0000-0000522F0000}"/>
    <cellStyle name="Note 10 5 5 2" xfId="16355" xr:uid="{00000000-0005-0000-0000-0000532F0000}"/>
    <cellStyle name="Note 10 5 5 3" xfId="23072" xr:uid="{00000000-0005-0000-0000-0000542F0000}"/>
    <cellStyle name="Note 10 5 5 4" xfId="28270" xr:uid="{00000000-0005-0000-0000-0000552F0000}"/>
    <cellStyle name="Note 10 5 5 5" xfId="33236" xr:uid="{00000000-0005-0000-0000-0000562F0000}"/>
    <cellStyle name="Note 10 5 5 6" xfId="37806" xr:uid="{00000000-0005-0000-0000-0000572F0000}"/>
    <cellStyle name="Note 10 5 6" xfId="3850" xr:uid="{00000000-0005-0000-0000-0000582F0000}"/>
    <cellStyle name="Note 10 5 6 2" xfId="16658" xr:uid="{00000000-0005-0000-0000-0000592F0000}"/>
    <cellStyle name="Note 10 5 6 3" xfId="23372" xr:uid="{00000000-0005-0000-0000-00005A2F0000}"/>
    <cellStyle name="Note 10 5 6 4" xfId="28564" xr:uid="{00000000-0005-0000-0000-00005B2F0000}"/>
    <cellStyle name="Note 10 5 6 5" xfId="33515" xr:uid="{00000000-0005-0000-0000-00005C2F0000}"/>
    <cellStyle name="Note 10 5 6 6" xfId="38043" xr:uid="{00000000-0005-0000-0000-00005D2F0000}"/>
    <cellStyle name="Note 10 5 7" xfId="4124" xr:uid="{00000000-0005-0000-0000-00005E2F0000}"/>
    <cellStyle name="Note 10 5 7 2" xfId="16932" xr:uid="{00000000-0005-0000-0000-00005F2F0000}"/>
    <cellStyle name="Note 10 5 7 3" xfId="23645" xr:uid="{00000000-0005-0000-0000-0000602F0000}"/>
    <cellStyle name="Note 10 5 7 4" xfId="28830" xr:uid="{00000000-0005-0000-0000-0000612F0000}"/>
    <cellStyle name="Note 10 5 7 5" xfId="33769" xr:uid="{00000000-0005-0000-0000-0000622F0000}"/>
    <cellStyle name="Note 10 5 7 6" xfId="38262" xr:uid="{00000000-0005-0000-0000-0000632F0000}"/>
    <cellStyle name="Note 10 5 8" xfId="4366" xr:uid="{00000000-0005-0000-0000-0000642F0000}"/>
    <cellStyle name="Note 10 5 8 2" xfId="17174" xr:uid="{00000000-0005-0000-0000-0000652F0000}"/>
    <cellStyle name="Note 10 5 8 3" xfId="23883" xr:uid="{00000000-0005-0000-0000-0000662F0000}"/>
    <cellStyle name="Note 10 5 8 4" xfId="29063" xr:uid="{00000000-0005-0000-0000-0000672F0000}"/>
    <cellStyle name="Note 10 5 8 5" xfId="33997" xr:uid="{00000000-0005-0000-0000-0000682F0000}"/>
    <cellStyle name="Note 10 5 8 6" xfId="38453" xr:uid="{00000000-0005-0000-0000-0000692F0000}"/>
    <cellStyle name="Note 10 5 9" xfId="4593" xr:uid="{00000000-0005-0000-0000-00006A2F0000}"/>
    <cellStyle name="Note 10 5 9 2" xfId="17401" xr:uid="{00000000-0005-0000-0000-00006B2F0000}"/>
    <cellStyle name="Note 10 5 9 3" xfId="24108" xr:uid="{00000000-0005-0000-0000-00006C2F0000}"/>
    <cellStyle name="Note 10 5 9 4" xfId="29280" xr:uid="{00000000-0005-0000-0000-00006D2F0000}"/>
    <cellStyle name="Note 10 5 9 5" xfId="34192" xr:uid="{00000000-0005-0000-0000-00006E2F0000}"/>
    <cellStyle name="Note 10 5 9 6" xfId="38604" xr:uid="{00000000-0005-0000-0000-00006F2F0000}"/>
    <cellStyle name="Note 10 6" xfId="916" xr:uid="{00000000-0005-0000-0000-0000702F0000}"/>
    <cellStyle name="Note 10 6 2" xfId="9496" xr:uid="{00000000-0005-0000-0000-0000712F0000}"/>
    <cellStyle name="Note 10 6 3" xfId="19365" xr:uid="{00000000-0005-0000-0000-0000722F0000}"/>
    <cellStyle name="Note 10 6 4" xfId="26564" xr:uid="{00000000-0005-0000-0000-0000732F0000}"/>
    <cellStyle name="Note 10 6 5" xfId="30939" xr:uid="{00000000-0005-0000-0000-0000742F0000}"/>
    <cellStyle name="Note 10 6 6" xfId="36014" xr:uid="{00000000-0005-0000-0000-0000752F0000}"/>
    <cellStyle name="Note 10 7" xfId="1334" xr:uid="{00000000-0005-0000-0000-0000762F0000}"/>
    <cellStyle name="Note 10 7 2" xfId="13420" xr:uid="{00000000-0005-0000-0000-0000772F0000}"/>
    <cellStyle name="Note 10 7 3" xfId="20896" xr:uid="{00000000-0005-0000-0000-0000782F0000}"/>
    <cellStyle name="Note 10 7 4" xfId="26986" xr:uid="{00000000-0005-0000-0000-0000792F0000}"/>
    <cellStyle name="Note 10 7 5" xfId="29415" xr:uid="{00000000-0005-0000-0000-00007A2F0000}"/>
    <cellStyle name="Note 10 7 6" xfId="21247" xr:uid="{00000000-0005-0000-0000-00007B2F0000}"/>
    <cellStyle name="Note 10 8" xfId="1379" xr:uid="{00000000-0005-0000-0000-00007C2F0000}"/>
    <cellStyle name="Note 10 8 2" xfId="15266" xr:uid="{00000000-0005-0000-0000-00007D2F0000}"/>
    <cellStyle name="Note 10 8 3" xfId="20940" xr:uid="{00000000-0005-0000-0000-00007E2F0000}"/>
    <cellStyle name="Note 10 8 4" xfId="21102" xr:uid="{00000000-0005-0000-0000-00007F2F0000}"/>
    <cellStyle name="Note 10 8 5" xfId="31652" xr:uid="{00000000-0005-0000-0000-0000802F0000}"/>
    <cellStyle name="Note 10 8 6" xfId="21265" xr:uid="{00000000-0005-0000-0000-0000812F0000}"/>
    <cellStyle name="Note 10 9" xfId="1885" xr:uid="{00000000-0005-0000-0000-0000822F0000}"/>
    <cellStyle name="Note 10 9 2" xfId="10744" xr:uid="{00000000-0005-0000-0000-0000832F0000}"/>
    <cellStyle name="Note 10 9 3" xfId="21433" xr:uid="{00000000-0005-0000-0000-0000842F0000}"/>
    <cellStyle name="Note 10 9 4" xfId="21777" xr:uid="{00000000-0005-0000-0000-0000852F0000}"/>
    <cellStyle name="Note 10 9 5" xfId="31846" xr:uid="{00000000-0005-0000-0000-0000862F0000}"/>
    <cellStyle name="Note 10 9 6" xfId="27665" xr:uid="{00000000-0005-0000-0000-0000872F0000}"/>
    <cellStyle name="Note 11" xfId="651" xr:uid="{00000000-0005-0000-0000-0000882F0000}"/>
    <cellStyle name="Note 11 10" xfId="2323" xr:uid="{00000000-0005-0000-0000-0000892F0000}"/>
    <cellStyle name="Note 11 10 2" xfId="11163" xr:uid="{00000000-0005-0000-0000-00008A2F0000}"/>
    <cellStyle name="Note 11 10 3" xfId="21865" xr:uid="{00000000-0005-0000-0000-00008B2F0000}"/>
    <cellStyle name="Note 11 10 4" xfId="20874" xr:uid="{00000000-0005-0000-0000-00008C2F0000}"/>
    <cellStyle name="Note 11 10 5" xfId="22024" xr:uid="{00000000-0005-0000-0000-00008D2F0000}"/>
    <cellStyle name="Note 11 10 6" xfId="33122" xr:uid="{00000000-0005-0000-0000-00008E2F0000}"/>
    <cellStyle name="Note 11 11" xfId="2715" xr:uid="{00000000-0005-0000-0000-00008F2F0000}"/>
    <cellStyle name="Note 11 11 2" xfId="9458" xr:uid="{00000000-0005-0000-0000-0000902F0000}"/>
    <cellStyle name="Note 11 11 3" xfId="22252" xr:uid="{00000000-0005-0000-0000-0000912F0000}"/>
    <cellStyle name="Note 11 11 4" xfId="11280" xr:uid="{00000000-0005-0000-0000-0000922F0000}"/>
    <cellStyle name="Note 11 11 5" xfId="8603" xr:uid="{00000000-0005-0000-0000-0000932F0000}"/>
    <cellStyle name="Note 11 11 6" xfId="37180" xr:uid="{00000000-0005-0000-0000-0000942F0000}"/>
    <cellStyle name="Note 11 12" xfId="3067" xr:uid="{00000000-0005-0000-0000-0000952F0000}"/>
    <cellStyle name="Note 11 12 2" xfId="8155" xr:uid="{00000000-0005-0000-0000-0000962F0000}"/>
    <cellStyle name="Note 11 12 3" xfId="22600" xr:uid="{00000000-0005-0000-0000-0000972F0000}"/>
    <cellStyle name="Note 11 12 4" xfId="27811" xr:uid="{00000000-0005-0000-0000-0000982F0000}"/>
    <cellStyle name="Note 11 12 5" xfId="32796" xr:uid="{00000000-0005-0000-0000-0000992F0000}"/>
    <cellStyle name="Note 11 12 6" xfId="37445" xr:uid="{00000000-0005-0000-0000-00009A2F0000}"/>
    <cellStyle name="Note 11 13" xfId="3405" xr:uid="{00000000-0005-0000-0000-00009B2F0000}"/>
    <cellStyle name="Note 11 13 2" xfId="16213" xr:uid="{00000000-0005-0000-0000-00009C2F0000}"/>
    <cellStyle name="Note 11 13 3" xfId="22932" xr:uid="{00000000-0005-0000-0000-00009D2F0000}"/>
    <cellStyle name="Note 11 13 4" xfId="28135" xr:uid="{00000000-0005-0000-0000-00009E2F0000}"/>
    <cellStyle name="Note 11 13 5" xfId="33104" xr:uid="{00000000-0005-0000-0000-00009F2F0000}"/>
    <cellStyle name="Note 11 13 6" xfId="37699" xr:uid="{00000000-0005-0000-0000-0000A02F0000}"/>
    <cellStyle name="Note 11 14" xfId="3716" xr:uid="{00000000-0005-0000-0000-0000A12F0000}"/>
    <cellStyle name="Note 11 14 2" xfId="16524" xr:uid="{00000000-0005-0000-0000-0000A22F0000}"/>
    <cellStyle name="Note 11 14 3" xfId="23239" xr:uid="{00000000-0005-0000-0000-0000A32F0000}"/>
    <cellStyle name="Note 11 14 4" xfId="28434" xr:uid="{00000000-0005-0000-0000-0000A42F0000}"/>
    <cellStyle name="Note 11 14 5" xfId="33393" xr:uid="{00000000-0005-0000-0000-0000A52F0000}"/>
    <cellStyle name="Note 11 14 6" xfId="37939" xr:uid="{00000000-0005-0000-0000-0000A62F0000}"/>
    <cellStyle name="Note 11 15" xfId="4014" xr:uid="{00000000-0005-0000-0000-0000A72F0000}"/>
    <cellStyle name="Note 11 15 2" xfId="16822" xr:uid="{00000000-0005-0000-0000-0000A82F0000}"/>
    <cellStyle name="Note 11 15 3" xfId="23535" xr:uid="{00000000-0005-0000-0000-0000A92F0000}"/>
    <cellStyle name="Note 11 15 4" xfId="28721" xr:uid="{00000000-0005-0000-0000-0000AA2F0000}"/>
    <cellStyle name="Note 11 15 5" xfId="33666" xr:uid="{00000000-0005-0000-0000-0000AB2F0000}"/>
    <cellStyle name="Note 11 15 6" xfId="38173" xr:uid="{00000000-0005-0000-0000-0000AC2F0000}"/>
    <cellStyle name="Note 11 16" xfId="4207" xr:uid="{00000000-0005-0000-0000-0000AD2F0000}"/>
    <cellStyle name="Note 11 16 2" xfId="17015" xr:uid="{00000000-0005-0000-0000-0000AE2F0000}"/>
    <cellStyle name="Note 11 16 3" xfId="23728" xr:uid="{00000000-0005-0000-0000-0000AF2F0000}"/>
    <cellStyle name="Note 11 16 4" xfId="28911" xr:uid="{00000000-0005-0000-0000-0000B02F0000}"/>
    <cellStyle name="Note 11 16 5" xfId="33848" xr:uid="{00000000-0005-0000-0000-0000B12F0000}"/>
    <cellStyle name="Note 11 16 6" xfId="38325" xr:uid="{00000000-0005-0000-0000-0000B22F0000}"/>
    <cellStyle name="Note 11 17" xfId="4703" xr:uid="{00000000-0005-0000-0000-0000B32F0000}"/>
    <cellStyle name="Note 11 17 2" xfId="17511" xr:uid="{00000000-0005-0000-0000-0000B42F0000}"/>
    <cellStyle name="Note 11 17 3" xfId="24215" xr:uid="{00000000-0005-0000-0000-0000B52F0000}"/>
    <cellStyle name="Note 11 17 4" xfId="29378" xr:uid="{00000000-0005-0000-0000-0000B62F0000}"/>
    <cellStyle name="Note 11 17 5" xfId="34280" xr:uid="{00000000-0005-0000-0000-0000B72F0000}"/>
    <cellStyle name="Note 11 17 6" xfId="38674" xr:uid="{00000000-0005-0000-0000-0000B82F0000}"/>
    <cellStyle name="Note 11 18" xfId="7358" xr:uid="{00000000-0005-0000-0000-0000B92F0000}"/>
    <cellStyle name="Note 11 18 2" xfId="20122" xr:uid="{00000000-0005-0000-0000-0000BA2F0000}"/>
    <cellStyle name="Note 11 18 3" xfId="26759" xr:uid="{00000000-0005-0000-0000-0000BB2F0000}"/>
    <cellStyle name="Note 11 18 4" xfId="31800" xr:uid="{00000000-0005-0000-0000-0000BC2F0000}"/>
    <cellStyle name="Note 11 18 5" xfId="36531" xr:uid="{00000000-0005-0000-0000-0000BD2F0000}"/>
    <cellStyle name="Note 11 18 6" xfId="40650" xr:uid="{00000000-0005-0000-0000-0000BE2F0000}"/>
    <cellStyle name="Note 11 19" xfId="7512" xr:uid="{00000000-0005-0000-0000-0000BF2F0000}"/>
    <cellStyle name="Note 11 19 2" xfId="20276" xr:uid="{00000000-0005-0000-0000-0000C02F0000}"/>
    <cellStyle name="Note 11 19 3" xfId="26909" xr:uid="{00000000-0005-0000-0000-0000C12F0000}"/>
    <cellStyle name="Note 11 19 4" xfId="31947" xr:uid="{00000000-0005-0000-0000-0000C22F0000}"/>
    <cellStyle name="Note 11 19 5" xfId="36660" xr:uid="{00000000-0005-0000-0000-0000C32F0000}"/>
    <cellStyle name="Note 11 19 6" xfId="40734" xr:uid="{00000000-0005-0000-0000-0000C42F0000}"/>
    <cellStyle name="Note 11 2" xfId="1115" xr:uid="{00000000-0005-0000-0000-0000C52F0000}"/>
    <cellStyle name="Note 11 2 10" xfId="4913" xr:uid="{00000000-0005-0000-0000-0000C62F0000}"/>
    <cellStyle name="Note 11 2 10 2" xfId="17721" xr:uid="{00000000-0005-0000-0000-0000C72F0000}"/>
    <cellStyle name="Note 11 2 10 3" xfId="24420" xr:uid="{00000000-0005-0000-0000-0000C82F0000}"/>
    <cellStyle name="Note 11 2 10 4" xfId="29577" xr:uid="{00000000-0005-0000-0000-0000C92F0000}"/>
    <cellStyle name="Note 11 2 10 5" xfId="34466" xr:uid="{00000000-0005-0000-0000-0000CA2F0000}"/>
    <cellStyle name="Note 11 2 10 6" xfId="38817" xr:uid="{00000000-0005-0000-0000-0000CB2F0000}"/>
    <cellStyle name="Note 11 2 11" xfId="7487" xr:uid="{00000000-0005-0000-0000-0000CC2F0000}"/>
    <cellStyle name="Note 11 2 11 2" xfId="20251" xr:uid="{00000000-0005-0000-0000-0000CD2F0000}"/>
    <cellStyle name="Note 11 2 11 3" xfId="26884" xr:uid="{00000000-0005-0000-0000-0000CE2F0000}"/>
    <cellStyle name="Note 11 2 11 4" xfId="31922" xr:uid="{00000000-0005-0000-0000-0000CF2F0000}"/>
    <cellStyle name="Note 11 2 11 5" xfId="36635" xr:uid="{00000000-0005-0000-0000-0000D02F0000}"/>
    <cellStyle name="Note 11 2 11 6" xfId="40713" xr:uid="{00000000-0005-0000-0000-0000D12F0000}"/>
    <cellStyle name="Note 11 2 12" xfId="7630" xr:uid="{00000000-0005-0000-0000-0000D22F0000}"/>
    <cellStyle name="Note 11 2 12 2" xfId="20394" xr:uid="{00000000-0005-0000-0000-0000D32F0000}"/>
    <cellStyle name="Note 11 2 12 3" xfId="27026" xr:uid="{00000000-0005-0000-0000-0000D42F0000}"/>
    <cellStyle name="Note 11 2 12 4" xfId="32055" xr:uid="{00000000-0005-0000-0000-0000D52F0000}"/>
    <cellStyle name="Note 11 2 12 5" xfId="36758" xr:uid="{00000000-0005-0000-0000-0000D62F0000}"/>
    <cellStyle name="Note 11 2 12 6" xfId="40793" xr:uid="{00000000-0005-0000-0000-0000D72F0000}"/>
    <cellStyle name="Note 11 2 13" xfId="8970" xr:uid="{00000000-0005-0000-0000-0000D82F0000}"/>
    <cellStyle name="Note 11 2 14" xfId="148" xr:uid="{00000000-0005-0000-0000-0000D92F0000}"/>
    <cellStyle name="Note 11 2 15" xfId="14715" xr:uid="{00000000-0005-0000-0000-0000DA2F0000}"/>
    <cellStyle name="Note 11 2 16" xfId="21346" xr:uid="{00000000-0005-0000-0000-0000DB2F0000}"/>
    <cellStyle name="Note 11 2 17" xfId="24133" xr:uid="{00000000-0005-0000-0000-0000DC2F0000}"/>
    <cellStyle name="Note 11 2 18" xfId="34446" xr:uid="{00000000-0005-0000-0000-0000DD2F0000}"/>
    <cellStyle name="Note 11 2 2" xfId="2316" xr:uid="{00000000-0005-0000-0000-0000DE2F0000}"/>
    <cellStyle name="Note 11 2 2 2" xfId="13304" xr:uid="{00000000-0005-0000-0000-0000DF2F0000}"/>
    <cellStyle name="Note 11 2 2 3" xfId="21858" xr:uid="{00000000-0005-0000-0000-0000E02F0000}"/>
    <cellStyle name="Note 11 2 2 4" xfId="23639" xr:uid="{00000000-0005-0000-0000-0000E12F0000}"/>
    <cellStyle name="Note 11 2 2 5" xfId="27831" xr:uid="{00000000-0005-0000-0000-0000E22F0000}"/>
    <cellStyle name="Note 11 2 2 6" xfId="22186" xr:uid="{00000000-0005-0000-0000-0000E32F0000}"/>
    <cellStyle name="Note 11 2 3" xfId="2686" xr:uid="{00000000-0005-0000-0000-0000E42F0000}"/>
    <cellStyle name="Note 11 2 3 2" xfId="10235" xr:uid="{00000000-0005-0000-0000-0000E52F0000}"/>
    <cellStyle name="Note 11 2 3 3" xfId="22224" xr:uid="{00000000-0005-0000-0000-0000E62F0000}"/>
    <cellStyle name="Note 11 2 3 4" xfId="20606" xr:uid="{00000000-0005-0000-0000-0000E72F0000}"/>
    <cellStyle name="Note 11 2 3 5" xfId="26102" xr:uid="{00000000-0005-0000-0000-0000E82F0000}"/>
    <cellStyle name="Note 11 2 3 6" xfId="30202" xr:uid="{00000000-0005-0000-0000-0000E92F0000}"/>
    <cellStyle name="Note 11 2 4" xfId="3039" xr:uid="{00000000-0005-0000-0000-0000EA2F0000}"/>
    <cellStyle name="Note 11 2 4 2" xfId="8612" xr:uid="{00000000-0005-0000-0000-0000EB2F0000}"/>
    <cellStyle name="Note 11 2 4 3" xfId="22572" xr:uid="{00000000-0005-0000-0000-0000EC2F0000}"/>
    <cellStyle name="Note 11 2 4 4" xfId="27783" xr:uid="{00000000-0005-0000-0000-0000ED2F0000}"/>
    <cellStyle name="Note 11 2 4 5" xfId="32769" xr:uid="{00000000-0005-0000-0000-0000EE2F0000}"/>
    <cellStyle name="Note 11 2 4 6" xfId="37421" xr:uid="{00000000-0005-0000-0000-0000EF2F0000}"/>
    <cellStyle name="Note 11 2 5" xfId="3379" xr:uid="{00000000-0005-0000-0000-0000F02F0000}"/>
    <cellStyle name="Note 11 2 5 2" xfId="16187" xr:uid="{00000000-0005-0000-0000-0000F12F0000}"/>
    <cellStyle name="Note 11 2 5 3" xfId="22907" xr:uid="{00000000-0005-0000-0000-0000F22F0000}"/>
    <cellStyle name="Note 11 2 5 4" xfId="28109" xr:uid="{00000000-0005-0000-0000-0000F32F0000}"/>
    <cellStyle name="Note 11 2 5 5" xfId="33079" xr:uid="{00000000-0005-0000-0000-0000F42F0000}"/>
    <cellStyle name="Note 11 2 5 6" xfId="37676" xr:uid="{00000000-0005-0000-0000-0000F52F0000}"/>
    <cellStyle name="Note 11 2 6" xfId="3691" xr:uid="{00000000-0005-0000-0000-0000F62F0000}"/>
    <cellStyle name="Note 11 2 6 2" xfId="16499" xr:uid="{00000000-0005-0000-0000-0000F72F0000}"/>
    <cellStyle name="Note 11 2 6 3" xfId="23214" xr:uid="{00000000-0005-0000-0000-0000F82F0000}"/>
    <cellStyle name="Note 11 2 6 4" xfId="28409" xr:uid="{00000000-0005-0000-0000-0000F92F0000}"/>
    <cellStyle name="Note 11 2 6 5" xfId="33368" xr:uid="{00000000-0005-0000-0000-0000FA2F0000}"/>
    <cellStyle name="Note 11 2 6 6" xfId="37916" xr:uid="{00000000-0005-0000-0000-0000FB2F0000}"/>
    <cellStyle name="Note 11 2 7" xfId="3990" xr:uid="{00000000-0005-0000-0000-0000FC2F0000}"/>
    <cellStyle name="Note 11 2 7 2" xfId="16798" xr:uid="{00000000-0005-0000-0000-0000FD2F0000}"/>
    <cellStyle name="Note 11 2 7 3" xfId="23511" xr:uid="{00000000-0005-0000-0000-0000FE2F0000}"/>
    <cellStyle name="Note 11 2 7 4" xfId="28697" xr:uid="{00000000-0005-0000-0000-0000FF2F0000}"/>
    <cellStyle name="Note 11 2 7 5" xfId="33644" xr:uid="{00000000-0005-0000-0000-000000300000}"/>
    <cellStyle name="Note 11 2 7 6" xfId="38151" xr:uid="{00000000-0005-0000-0000-000001300000}"/>
    <cellStyle name="Note 11 2 8" xfId="4243" xr:uid="{00000000-0005-0000-0000-000002300000}"/>
    <cellStyle name="Note 11 2 8 2" xfId="17051" xr:uid="{00000000-0005-0000-0000-000003300000}"/>
    <cellStyle name="Note 11 2 8 3" xfId="23762" xr:uid="{00000000-0005-0000-0000-000004300000}"/>
    <cellStyle name="Note 11 2 8 4" xfId="28944" xr:uid="{00000000-0005-0000-0000-000005300000}"/>
    <cellStyle name="Note 11 2 8 5" xfId="33881" xr:uid="{00000000-0005-0000-0000-000006300000}"/>
    <cellStyle name="Note 11 2 8 6" xfId="38353" xr:uid="{00000000-0005-0000-0000-000007300000}"/>
    <cellStyle name="Note 11 2 9" xfId="4488" xr:uid="{00000000-0005-0000-0000-000008300000}"/>
    <cellStyle name="Note 11 2 9 2" xfId="17296" xr:uid="{00000000-0005-0000-0000-000009300000}"/>
    <cellStyle name="Note 11 2 9 3" xfId="24004" xr:uid="{00000000-0005-0000-0000-00000A300000}"/>
    <cellStyle name="Note 11 2 9 4" xfId="29179" xr:uid="{00000000-0005-0000-0000-00000B300000}"/>
    <cellStyle name="Note 11 2 9 5" xfId="34095" xr:uid="{00000000-0005-0000-0000-00000C300000}"/>
    <cellStyle name="Note 11 2 9 6" xfId="38521" xr:uid="{00000000-0005-0000-0000-00000D300000}"/>
    <cellStyle name="Note 11 20" xfId="10275" xr:uid="{00000000-0005-0000-0000-00000E300000}"/>
    <cellStyle name="Note 11 21" xfId="8605" xr:uid="{00000000-0005-0000-0000-00000F300000}"/>
    <cellStyle name="Note 11 22" xfId="14167" xr:uid="{00000000-0005-0000-0000-000010300000}"/>
    <cellStyle name="Note 11 23" xfId="8879" xr:uid="{00000000-0005-0000-0000-000011300000}"/>
    <cellStyle name="Note 11 24" xfId="25565" xr:uid="{00000000-0005-0000-0000-000012300000}"/>
    <cellStyle name="Note 11 25" xfId="34789" xr:uid="{00000000-0005-0000-0000-000013300000}"/>
    <cellStyle name="Note 11 26" xfId="41682" xr:uid="{00000000-0005-0000-0000-000014300000}"/>
    <cellStyle name="Note 11 27" xfId="41307" xr:uid="{00000000-0005-0000-0000-000015300000}"/>
    <cellStyle name="Note 11 28" xfId="41729" xr:uid="{00000000-0005-0000-0000-000016300000}"/>
    <cellStyle name="Note 11 29" xfId="41960" xr:uid="{00000000-0005-0000-0000-000017300000}"/>
    <cellStyle name="Note 11 3" xfId="1202" xr:uid="{00000000-0005-0000-0000-000018300000}"/>
    <cellStyle name="Note 11 3 10" xfId="4969" xr:uid="{00000000-0005-0000-0000-000019300000}"/>
    <cellStyle name="Note 11 3 10 2" xfId="17777" xr:uid="{00000000-0005-0000-0000-00001A300000}"/>
    <cellStyle name="Note 11 3 10 3" xfId="24475" xr:uid="{00000000-0005-0000-0000-00001B300000}"/>
    <cellStyle name="Note 11 3 10 4" xfId="29632" xr:uid="{00000000-0005-0000-0000-00001C300000}"/>
    <cellStyle name="Note 11 3 10 5" xfId="34518" xr:uid="{00000000-0005-0000-0000-00001D300000}"/>
    <cellStyle name="Note 11 3 10 6" xfId="38858" xr:uid="{00000000-0005-0000-0000-00001E300000}"/>
    <cellStyle name="Note 11 3 11" xfId="11065" xr:uid="{00000000-0005-0000-0000-00001F300000}"/>
    <cellStyle name="Note 11 3 12" xfId="14720" xr:uid="{00000000-0005-0000-0000-000020300000}"/>
    <cellStyle name="Note 11 3 13" xfId="26683" xr:uid="{00000000-0005-0000-0000-000021300000}"/>
    <cellStyle name="Note 11 3 14" xfId="13969" xr:uid="{00000000-0005-0000-0000-000022300000}"/>
    <cellStyle name="Note 11 3 15" xfId="36381" xr:uid="{00000000-0005-0000-0000-000023300000}"/>
    <cellStyle name="Note 11 3 2" xfId="2399" xr:uid="{00000000-0005-0000-0000-000024300000}"/>
    <cellStyle name="Note 11 3 2 2" xfId="8512" xr:uid="{00000000-0005-0000-0000-000025300000}"/>
    <cellStyle name="Note 11 3 2 3" xfId="21940" xr:uid="{00000000-0005-0000-0000-000026300000}"/>
    <cellStyle name="Note 11 3 2 4" xfId="14663" xr:uid="{00000000-0005-0000-0000-000027300000}"/>
    <cellStyle name="Note 11 3 2 5" xfId="27241" xr:uid="{00000000-0005-0000-0000-000028300000}"/>
    <cellStyle name="Note 11 3 2 6" xfId="33672" xr:uid="{00000000-0005-0000-0000-000029300000}"/>
    <cellStyle name="Note 11 3 3" xfId="2768" xr:uid="{00000000-0005-0000-0000-00002A300000}"/>
    <cellStyle name="Note 11 3 3 2" xfId="8883" xr:uid="{00000000-0005-0000-0000-00002B300000}"/>
    <cellStyle name="Note 11 3 3 3" xfId="22305" xr:uid="{00000000-0005-0000-0000-00002C300000}"/>
    <cellStyle name="Note 11 3 3 4" xfId="27525" xr:uid="{00000000-0005-0000-0000-00002D300000}"/>
    <cellStyle name="Note 11 3 3 5" xfId="32525" xr:uid="{00000000-0005-0000-0000-00002E300000}"/>
    <cellStyle name="Note 11 3 3 6" xfId="37215" xr:uid="{00000000-0005-0000-0000-00002F300000}"/>
    <cellStyle name="Note 11 3 4" xfId="3119" xr:uid="{00000000-0005-0000-0000-000030300000}"/>
    <cellStyle name="Note 11 3 4 2" xfId="8622" xr:uid="{00000000-0005-0000-0000-000031300000}"/>
    <cellStyle name="Note 11 3 4 3" xfId="22650" xr:uid="{00000000-0005-0000-0000-000032300000}"/>
    <cellStyle name="Note 11 3 4 4" xfId="27861" xr:uid="{00000000-0005-0000-0000-000033300000}"/>
    <cellStyle name="Note 11 3 4 5" xfId="32842" xr:uid="{00000000-0005-0000-0000-000034300000}"/>
    <cellStyle name="Note 11 3 4 6" xfId="37478" xr:uid="{00000000-0005-0000-0000-000035300000}"/>
    <cellStyle name="Note 11 3 5" xfId="3455" xr:uid="{00000000-0005-0000-0000-000036300000}"/>
    <cellStyle name="Note 11 3 5 2" xfId="16263" xr:uid="{00000000-0005-0000-0000-000037300000}"/>
    <cellStyle name="Note 11 3 5 3" xfId="22981" xr:uid="{00000000-0005-0000-0000-000038300000}"/>
    <cellStyle name="Note 11 3 5 4" xfId="28182" xr:uid="{00000000-0005-0000-0000-000039300000}"/>
    <cellStyle name="Note 11 3 5 5" xfId="33149" xr:uid="{00000000-0005-0000-0000-00003A300000}"/>
    <cellStyle name="Note 11 3 5 6" xfId="37732" xr:uid="{00000000-0005-0000-0000-00003B300000}"/>
    <cellStyle name="Note 11 3 6" xfId="3762" xr:uid="{00000000-0005-0000-0000-00003C300000}"/>
    <cellStyle name="Note 11 3 6 2" xfId="16570" xr:uid="{00000000-0005-0000-0000-00003D300000}"/>
    <cellStyle name="Note 11 3 6 3" xfId="23285" xr:uid="{00000000-0005-0000-0000-00003E300000}"/>
    <cellStyle name="Note 11 3 6 4" xfId="28478" xr:uid="{00000000-0005-0000-0000-00003F300000}"/>
    <cellStyle name="Note 11 3 6 5" xfId="33433" xr:uid="{00000000-0005-0000-0000-000040300000}"/>
    <cellStyle name="Note 11 3 6 6" xfId="37970" xr:uid="{00000000-0005-0000-0000-000041300000}"/>
    <cellStyle name="Note 11 3 7" xfId="4054" xr:uid="{00000000-0005-0000-0000-000042300000}"/>
    <cellStyle name="Note 11 3 7 2" xfId="16862" xr:uid="{00000000-0005-0000-0000-000043300000}"/>
    <cellStyle name="Note 11 3 7 3" xfId="23575" xr:uid="{00000000-0005-0000-0000-000044300000}"/>
    <cellStyle name="Note 11 3 7 4" xfId="28760" xr:uid="{00000000-0005-0000-0000-000045300000}"/>
    <cellStyle name="Note 11 3 7 5" xfId="33700" xr:uid="{00000000-0005-0000-0000-000046300000}"/>
    <cellStyle name="Note 11 3 7 6" xfId="38200" xr:uid="{00000000-0005-0000-0000-000047300000}"/>
    <cellStyle name="Note 11 3 8" xfId="4309" xr:uid="{00000000-0005-0000-0000-000048300000}"/>
    <cellStyle name="Note 11 3 8 2" xfId="17117" xr:uid="{00000000-0005-0000-0000-000049300000}"/>
    <cellStyle name="Note 11 3 8 3" xfId="23826" xr:uid="{00000000-0005-0000-0000-00004A300000}"/>
    <cellStyle name="Note 11 3 8 4" xfId="29010" xr:uid="{00000000-0005-0000-0000-00004B300000}"/>
    <cellStyle name="Note 11 3 8 5" xfId="33943" xr:uid="{00000000-0005-0000-0000-00004C300000}"/>
    <cellStyle name="Note 11 3 8 6" xfId="38404" xr:uid="{00000000-0005-0000-0000-00004D300000}"/>
    <cellStyle name="Note 11 3 9" xfId="4544" xr:uid="{00000000-0005-0000-0000-00004E300000}"/>
    <cellStyle name="Note 11 3 9 2" xfId="17352" xr:uid="{00000000-0005-0000-0000-00004F300000}"/>
    <cellStyle name="Note 11 3 9 3" xfId="24060" xr:uid="{00000000-0005-0000-0000-000050300000}"/>
    <cellStyle name="Note 11 3 9 4" xfId="29233" xr:uid="{00000000-0005-0000-0000-000051300000}"/>
    <cellStyle name="Note 11 3 9 5" xfId="34146" xr:uid="{00000000-0005-0000-0000-000052300000}"/>
    <cellStyle name="Note 11 3 9 6" xfId="38562" xr:uid="{00000000-0005-0000-0000-000053300000}"/>
    <cellStyle name="Note 11 30" xfId="41881" xr:uid="{00000000-0005-0000-0000-000054300000}"/>
    <cellStyle name="Note 11 31" xfId="42063" xr:uid="{00000000-0005-0000-0000-000055300000}"/>
    <cellStyle name="Note 11 32" xfId="42176" xr:uid="{00000000-0005-0000-0000-000056300000}"/>
    <cellStyle name="Note 11 33" xfId="42400" xr:uid="{00000000-0005-0000-0000-000057300000}"/>
    <cellStyle name="Note 11 4" xfId="1093" xr:uid="{00000000-0005-0000-0000-000058300000}"/>
    <cellStyle name="Note 11 4 10" xfId="4898" xr:uid="{00000000-0005-0000-0000-000059300000}"/>
    <cellStyle name="Note 11 4 10 2" xfId="17706" xr:uid="{00000000-0005-0000-0000-00005A300000}"/>
    <cellStyle name="Note 11 4 10 3" xfId="24405" xr:uid="{00000000-0005-0000-0000-00005B300000}"/>
    <cellStyle name="Note 11 4 10 4" xfId="29562" xr:uid="{00000000-0005-0000-0000-00005C300000}"/>
    <cellStyle name="Note 11 4 10 5" xfId="34452" xr:uid="{00000000-0005-0000-0000-00005D300000}"/>
    <cellStyle name="Note 11 4 10 6" xfId="38803" xr:uid="{00000000-0005-0000-0000-00005E300000}"/>
    <cellStyle name="Note 11 4 11" xfId="10958" xr:uid="{00000000-0005-0000-0000-00005F300000}"/>
    <cellStyle name="Note 11 4 12" xfId="9483" xr:uid="{00000000-0005-0000-0000-000060300000}"/>
    <cellStyle name="Note 11 4 13" xfId="22682" xr:uid="{00000000-0005-0000-0000-000061300000}"/>
    <cellStyle name="Note 11 4 14" xfId="20029" xr:uid="{00000000-0005-0000-0000-000062300000}"/>
    <cellStyle name="Note 11 4 15" xfId="31252" xr:uid="{00000000-0005-0000-0000-000063300000}"/>
    <cellStyle name="Note 11 4 2" xfId="2296" xr:uid="{00000000-0005-0000-0000-000064300000}"/>
    <cellStyle name="Note 11 4 2 2" xfId="10182" xr:uid="{00000000-0005-0000-0000-000065300000}"/>
    <cellStyle name="Note 11 4 2 3" xfId="21839" xr:uid="{00000000-0005-0000-0000-000066300000}"/>
    <cellStyle name="Note 11 4 2 4" xfId="22689" xr:uid="{00000000-0005-0000-0000-000067300000}"/>
    <cellStyle name="Note 11 4 2 5" xfId="22866" xr:uid="{00000000-0005-0000-0000-000068300000}"/>
    <cellStyle name="Note 11 4 2 6" xfId="34498" xr:uid="{00000000-0005-0000-0000-000069300000}"/>
    <cellStyle name="Note 11 4 3" xfId="2665" xr:uid="{00000000-0005-0000-0000-00006A300000}"/>
    <cellStyle name="Note 11 4 3 2" xfId="10950" xr:uid="{00000000-0005-0000-0000-00006B300000}"/>
    <cellStyle name="Note 11 4 3 3" xfId="22203" xr:uid="{00000000-0005-0000-0000-00006C300000}"/>
    <cellStyle name="Note 11 4 3 4" xfId="18184" xr:uid="{00000000-0005-0000-0000-00006D300000}"/>
    <cellStyle name="Note 11 4 3 5" xfId="12771" xr:uid="{00000000-0005-0000-0000-00006E300000}"/>
    <cellStyle name="Note 11 4 3 6" xfId="31130" xr:uid="{00000000-0005-0000-0000-00006F300000}"/>
    <cellStyle name="Note 11 4 4" xfId="3019" xr:uid="{00000000-0005-0000-0000-000070300000}"/>
    <cellStyle name="Note 11 4 4 2" xfId="8994" xr:uid="{00000000-0005-0000-0000-000071300000}"/>
    <cellStyle name="Note 11 4 4 3" xfId="22552" xr:uid="{00000000-0005-0000-0000-000072300000}"/>
    <cellStyle name="Note 11 4 4 4" xfId="27763" xr:uid="{00000000-0005-0000-0000-000073300000}"/>
    <cellStyle name="Note 11 4 4 5" xfId="32751" xr:uid="{00000000-0005-0000-0000-000074300000}"/>
    <cellStyle name="Note 11 4 4 6" xfId="37403" xr:uid="{00000000-0005-0000-0000-000075300000}"/>
    <cellStyle name="Note 11 4 5" xfId="3359" xr:uid="{00000000-0005-0000-0000-000076300000}"/>
    <cellStyle name="Note 11 4 5 2" xfId="16167" xr:uid="{00000000-0005-0000-0000-000077300000}"/>
    <cellStyle name="Note 11 4 5 3" xfId="22887" xr:uid="{00000000-0005-0000-0000-000078300000}"/>
    <cellStyle name="Note 11 4 5 4" xfId="28089" xr:uid="{00000000-0005-0000-0000-000079300000}"/>
    <cellStyle name="Note 11 4 5 5" xfId="33059" xr:uid="{00000000-0005-0000-0000-00007A300000}"/>
    <cellStyle name="Note 11 4 5 6" xfId="37658" xr:uid="{00000000-0005-0000-0000-00007B300000}"/>
    <cellStyle name="Note 11 4 6" xfId="3673" xr:uid="{00000000-0005-0000-0000-00007C300000}"/>
    <cellStyle name="Note 11 4 6 2" xfId="16481" xr:uid="{00000000-0005-0000-0000-00007D300000}"/>
    <cellStyle name="Note 11 4 6 3" xfId="23196" xr:uid="{00000000-0005-0000-0000-00007E300000}"/>
    <cellStyle name="Note 11 4 6 4" xfId="28391" xr:uid="{00000000-0005-0000-0000-00007F300000}"/>
    <cellStyle name="Note 11 4 6 5" xfId="33351" xr:uid="{00000000-0005-0000-0000-000080300000}"/>
    <cellStyle name="Note 11 4 6 6" xfId="37899" xr:uid="{00000000-0005-0000-0000-000081300000}"/>
    <cellStyle name="Note 11 4 7" xfId="3971" xr:uid="{00000000-0005-0000-0000-000082300000}"/>
    <cellStyle name="Note 11 4 7 2" xfId="16779" xr:uid="{00000000-0005-0000-0000-000083300000}"/>
    <cellStyle name="Note 11 4 7 3" xfId="23492" xr:uid="{00000000-0005-0000-0000-000084300000}"/>
    <cellStyle name="Note 11 4 7 4" xfId="28678" xr:uid="{00000000-0005-0000-0000-000085300000}"/>
    <cellStyle name="Note 11 4 7 5" xfId="33626" xr:uid="{00000000-0005-0000-0000-000086300000}"/>
    <cellStyle name="Note 11 4 7 6" xfId="38134" xr:uid="{00000000-0005-0000-0000-000087300000}"/>
    <cellStyle name="Note 11 4 8" xfId="4226" xr:uid="{00000000-0005-0000-0000-000088300000}"/>
    <cellStyle name="Note 11 4 8 2" xfId="17034" xr:uid="{00000000-0005-0000-0000-000089300000}"/>
    <cellStyle name="Note 11 4 8 3" xfId="23746" xr:uid="{00000000-0005-0000-0000-00008A300000}"/>
    <cellStyle name="Note 11 4 8 4" xfId="28927" xr:uid="{00000000-0005-0000-0000-00008B300000}"/>
    <cellStyle name="Note 11 4 8 5" xfId="33865" xr:uid="{00000000-0005-0000-0000-00008C300000}"/>
    <cellStyle name="Note 11 4 8 6" xfId="38337" xr:uid="{00000000-0005-0000-0000-00008D300000}"/>
    <cellStyle name="Note 11 4 9" xfId="4473" xr:uid="{00000000-0005-0000-0000-00008E300000}"/>
    <cellStyle name="Note 11 4 9 2" xfId="17281" xr:uid="{00000000-0005-0000-0000-00008F300000}"/>
    <cellStyle name="Note 11 4 9 3" xfId="23989" xr:uid="{00000000-0005-0000-0000-000090300000}"/>
    <cellStyle name="Note 11 4 9 4" xfId="29164" xr:uid="{00000000-0005-0000-0000-000091300000}"/>
    <cellStyle name="Note 11 4 9 5" xfId="34081" xr:uid="{00000000-0005-0000-0000-000092300000}"/>
    <cellStyle name="Note 11 4 9 6" xfId="38507" xr:uid="{00000000-0005-0000-0000-000093300000}"/>
    <cellStyle name="Note 11 5" xfId="1322" xr:uid="{00000000-0005-0000-0000-000094300000}"/>
    <cellStyle name="Note 11 5 10" xfId="5019" xr:uid="{00000000-0005-0000-0000-000095300000}"/>
    <cellStyle name="Note 11 5 10 2" xfId="17827" xr:uid="{00000000-0005-0000-0000-000096300000}"/>
    <cellStyle name="Note 11 5 10 3" xfId="24525" xr:uid="{00000000-0005-0000-0000-000097300000}"/>
    <cellStyle name="Note 11 5 10 4" xfId="29682" xr:uid="{00000000-0005-0000-0000-000098300000}"/>
    <cellStyle name="Note 11 5 10 5" xfId="34566" xr:uid="{00000000-0005-0000-0000-000099300000}"/>
    <cellStyle name="Note 11 5 10 6" xfId="38901" xr:uid="{00000000-0005-0000-0000-00009A300000}"/>
    <cellStyle name="Note 11 5 11" xfId="8842" xr:uid="{00000000-0005-0000-0000-00009B300000}"/>
    <cellStyle name="Note 11 5 12" xfId="20884" xr:uid="{00000000-0005-0000-0000-00009C300000}"/>
    <cellStyle name="Note 11 5 13" xfId="26964" xr:uid="{00000000-0005-0000-0000-00009D300000}"/>
    <cellStyle name="Note 11 5 14" xfId="27349" xr:uid="{00000000-0005-0000-0000-00009E300000}"/>
    <cellStyle name="Note 11 5 15" xfId="36404" xr:uid="{00000000-0005-0000-0000-00009F300000}"/>
    <cellStyle name="Note 11 5 2" xfId="2509" xr:uid="{00000000-0005-0000-0000-0000A0300000}"/>
    <cellStyle name="Note 11 5 2 2" xfId="10197" xr:uid="{00000000-0005-0000-0000-0000A1300000}"/>
    <cellStyle name="Note 11 5 2 3" xfId="22049" xr:uid="{00000000-0005-0000-0000-0000A2300000}"/>
    <cellStyle name="Note 11 5 2 4" xfId="18862" xr:uid="{00000000-0005-0000-0000-0000A3300000}"/>
    <cellStyle name="Note 11 5 2 5" xfId="24995" xr:uid="{00000000-0005-0000-0000-0000A4300000}"/>
    <cellStyle name="Note 11 5 2 6" xfId="29748" xr:uid="{00000000-0005-0000-0000-0000A5300000}"/>
    <cellStyle name="Note 11 5 3" xfId="2873" xr:uid="{00000000-0005-0000-0000-0000A6300000}"/>
    <cellStyle name="Note 11 5 3 2" xfId="8634" xr:uid="{00000000-0005-0000-0000-0000A7300000}"/>
    <cellStyle name="Note 11 5 3 3" xfId="22410" xr:uid="{00000000-0005-0000-0000-0000A8300000}"/>
    <cellStyle name="Note 11 5 3 4" xfId="27625" xr:uid="{00000000-0005-0000-0000-0000A9300000}"/>
    <cellStyle name="Note 11 5 3 5" xfId="32623" xr:uid="{00000000-0005-0000-0000-0000AA300000}"/>
    <cellStyle name="Note 11 5 3 6" xfId="37299" xr:uid="{00000000-0005-0000-0000-0000AB300000}"/>
    <cellStyle name="Note 11 5 4" xfId="3219" xr:uid="{00000000-0005-0000-0000-0000AC300000}"/>
    <cellStyle name="Note 11 5 4 2" xfId="16027" xr:uid="{00000000-0005-0000-0000-0000AD300000}"/>
    <cellStyle name="Note 11 5 4 3" xfId="22749" xr:uid="{00000000-0005-0000-0000-0000AE300000}"/>
    <cellStyle name="Note 11 5 4 4" xfId="27958" xr:uid="{00000000-0005-0000-0000-0000AF300000}"/>
    <cellStyle name="Note 11 5 4 5" xfId="32934" xr:uid="{00000000-0005-0000-0000-0000B0300000}"/>
    <cellStyle name="Note 11 5 4 6" xfId="37557" xr:uid="{00000000-0005-0000-0000-0000B1300000}"/>
    <cellStyle name="Note 11 5 5" xfId="3548" xr:uid="{00000000-0005-0000-0000-0000B2300000}"/>
    <cellStyle name="Note 11 5 5 2" xfId="16356" xr:uid="{00000000-0005-0000-0000-0000B3300000}"/>
    <cellStyle name="Note 11 5 5 3" xfId="23073" xr:uid="{00000000-0005-0000-0000-0000B4300000}"/>
    <cellStyle name="Note 11 5 5 4" xfId="28271" xr:uid="{00000000-0005-0000-0000-0000B5300000}"/>
    <cellStyle name="Note 11 5 5 5" xfId="33237" xr:uid="{00000000-0005-0000-0000-0000B6300000}"/>
    <cellStyle name="Note 11 5 5 6" xfId="37807" xr:uid="{00000000-0005-0000-0000-0000B7300000}"/>
    <cellStyle name="Note 11 5 6" xfId="3851" xr:uid="{00000000-0005-0000-0000-0000B8300000}"/>
    <cellStyle name="Note 11 5 6 2" xfId="16659" xr:uid="{00000000-0005-0000-0000-0000B9300000}"/>
    <cellStyle name="Note 11 5 6 3" xfId="23373" xr:uid="{00000000-0005-0000-0000-0000BA300000}"/>
    <cellStyle name="Note 11 5 6 4" xfId="28565" xr:uid="{00000000-0005-0000-0000-0000BB300000}"/>
    <cellStyle name="Note 11 5 6 5" xfId="33516" xr:uid="{00000000-0005-0000-0000-0000BC300000}"/>
    <cellStyle name="Note 11 5 6 6" xfId="38044" xr:uid="{00000000-0005-0000-0000-0000BD300000}"/>
    <cellStyle name="Note 11 5 7" xfId="4125" xr:uid="{00000000-0005-0000-0000-0000BE300000}"/>
    <cellStyle name="Note 11 5 7 2" xfId="16933" xr:uid="{00000000-0005-0000-0000-0000BF300000}"/>
    <cellStyle name="Note 11 5 7 3" xfId="23646" xr:uid="{00000000-0005-0000-0000-0000C0300000}"/>
    <cellStyle name="Note 11 5 7 4" xfId="28831" xr:uid="{00000000-0005-0000-0000-0000C1300000}"/>
    <cellStyle name="Note 11 5 7 5" xfId="33770" xr:uid="{00000000-0005-0000-0000-0000C2300000}"/>
    <cellStyle name="Note 11 5 7 6" xfId="38263" xr:uid="{00000000-0005-0000-0000-0000C3300000}"/>
    <cellStyle name="Note 11 5 8" xfId="4367" xr:uid="{00000000-0005-0000-0000-0000C4300000}"/>
    <cellStyle name="Note 11 5 8 2" xfId="17175" xr:uid="{00000000-0005-0000-0000-0000C5300000}"/>
    <cellStyle name="Note 11 5 8 3" xfId="23884" xr:uid="{00000000-0005-0000-0000-0000C6300000}"/>
    <cellStyle name="Note 11 5 8 4" xfId="29064" xr:uid="{00000000-0005-0000-0000-0000C7300000}"/>
    <cellStyle name="Note 11 5 8 5" xfId="33998" xr:uid="{00000000-0005-0000-0000-0000C8300000}"/>
    <cellStyle name="Note 11 5 8 6" xfId="38454" xr:uid="{00000000-0005-0000-0000-0000C9300000}"/>
    <cellStyle name="Note 11 5 9" xfId="4594" xr:uid="{00000000-0005-0000-0000-0000CA300000}"/>
    <cellStyle name="Note 11 5 9 2" xfId="17402" xr:uid="{00000000-0005-0000-0000-0000CB300000}"/>
    <cellStyle name="Note 11 5 9 3" xfId="24109" xr:uid="{00000000-0005-0000-0000-0000CC300000}"/>
    <cellStyle name="Note 11 5 9 4" xfId="29281" xr:uid="{00000000-0005-0000-0000-0000CD300000}"/>
    <cellStyle name="Note 11 5 9 5" xfId="34193" xr:uid="{00000000-0005-0000-0000-0000CE300000}"/>
    <cellStyle name="Note 11 5 9 6" xfId="38605" xr:uid="{00000000-0005-0000-0000-0000CF300000}"/>
    <cellStyle name="Note 11 6" xfId="911" xr:uid="{00000000-0005-0000-0000-0000D0300000}"/>
    <cellStyle name="Note 11 6 2" xfId="9742" xr:uid="{00000000-0005-0000-0000-0000D1300000}"/>
    <cellStyle name="Note 11 6 3" xfId="14083" xr:uid="{00000000-0005-0000-0000-0000D2300000}"/>
    <cellStyle name="Note 11 6 4" xfId="19414" xr:uid="{00000000-0005-0000-0000-0000D3300000}"/>
    <cellStyle name="Note 11 6 5" xfId="25241" xr:uid="{00000000-0005-0000-0000-0000D4300000}"/>
    <cellStyle name="Note 11 6 6" xfId="35433" xr:uid="{00000000-0005-0000-0000-0000D5300000}"/>
    <cellStyle name="Note 11 7" xfId="1049" xr:uid="{00000000-0005-0000-0000-0000D6300000}"/>
    <cellStyle name="Note 11 7 2" xfId="9148" xr:uid="{00000000-0005-0000-0000-0000D7300000}"/>
    <cellStyle name="Note 11 7 3" xfId="14764" xr:uid="{00000000-0005-0000-0000-0000D8300000}"/>
    <cellStyle name="Note 11 7 4" xfId="21725" xr:uid="{00000000-0005-0000-0000-0000D9300000}"/>
    <cellStyle name="Note 11 7 5" xfId="21565" xr:uid="{00000000-0005-0000-0000-0000DA300000}"/>
    <cellStyle name="Note 11 7 6" xfId="34447" xr:uid="{00000000-0005-0000-0000-0000DB300000}"/>
    <cellStyle name="Note 11 8" xfId="1380" xr:uid="{00000000-0005-0000-0000-0000DC300000}"/>
    <cellStyle name="Note 11 8 2" xfId="13409" xr:uid="{00000000-0005-0000-0000-0000DD300000}"/>
    <cellStyle name="Note 11 8 3" xfId="20941" xr:uid="{00000000-0005-0000-0000-0000DE300000}"/>
    <cellStyle name="Note 11 8 4" xfId="21739" xr:uid="{00000000-0005-0000-0000-0000DF300000}"/>
    <cellStyle name="Note 11 8 5" xfId="31747" xr:uid="{00000000-0005-0000-0000-0000E0300000}"/>
    <cellStyle name="Note 11 8 6" xfId="9434" xr:uid="{00000000-0005-0000-0000-0000E1300000}"/>
    <cellStyle name="Note 11 9" xfId="1886" xr:uid="{00000000-0005-0000-0000-0000E2300000}"/>
    <cellStyle name="Note 11 9 2" xfId="10382" xr:uid="{00000000-0005-0000-0000-0000E3300000}"/>
    <cellStyle name="Note 11 9 3" xfId="21434" xr:uid="{00000000-0005-0000-0000-0000E4300000}"/>
    <cellStyle name="Note 11 9 4" xfId="13307" xr:uid="{00000000-0005-0000-0000-0000E5300000}"/>
    <cellStyle name="Note 11 9 5" xfId="29327" xr:uid="{00000000-0005-0000-0000-0000E6300000}"/>
    <cellStyle name="Note 11 9 6" xfId="18366" xr:uid="{00000000-0005-0000-0000-0000E7300000}"/>
    <cellStyle name="Note 12" xfId="1175" xr:uid="{00000000-0005-0000-0000-0000E8300000}"/>
    <cellStyle name="Note 12 10" xfId="4951" xr:uid="{00000000-0005-0000-0000-0000E9300000}"/>
    <cellStyle name="Note 12 10 2" xfId="17759" xr:uid="{00000000-0005-0000-0000-0000EA300000}"/>
    <cellStyle name="Note 12 10 3" xfId="24457" xr:uid="{00000000-0005-0000-0000-0000EB300000}"/>
    <cellStyle name="Note 12 10 4" xfId="29615" xr:uid="{00000000-0005-0000-0000-0000EC300000}"/>
    <cellStyle name="Note 12 10 5" xfId="34504" xr:uid="{00000000-0005-0000-0000-0000ED300000}"/>
    <cellStyle name="Note 12 10 6" xfId="38845" xr:uid="{00000000-0005-0000-0000-0000EE300000}"/>
    <cellStyle name="Note 12 11" xfId="7501" xr:uid="{00000000-0005-0000-0000-0000EF300000}"/>
    <cellStyle name="Note 12 11 2" xfId="20265" xr:uid="{00000000-0005-0000-0000-0000F0300000}"/>
    <cellStyle name="Note 12 11 3" xfId="26898" xr:uid="{00000000-0005-0000-0000-0000F1300000}"/>
    <cellStyle name="Note 12 11 4" xfId="31936" xr:uid="{00000000-0005-0000-0000-0000F2300000}"/>
    <cellStyle name="Note 12 11 5" xfId="36649" xr:uid="{00000000-0005-0000-0000-0000F3300000}"/>
    <cellStyle name="Note 12 11 6" xfId="40726" xr:uid="{00000000-0005-0000-0000-0000F4300000}"/>
    <cellStyle name="Note 12 12" xfId="7644" xr:uid="{00000000-0005-0000-0000-0000F5300000}"/>
    <cellStyle name="Note 12 12 2" xfId="20408" xr:uid="{00000000-0005-0000-0000-0000F6300000}"/>
    <cellStyle name="Note 12 12 3" xfId="27040" xr:uid="{00000000-0005-0000-0000-0000F7300000}"/>
    <cellStyle name="Note 12 12 4" xfId="32069" xr:uid="{00000000-0005-0000-0000-0000F8300000}"/>
    <cellStyle name="Note 12 12 5" xfId="36772" xr:uid="{00000000-0005-0000-0000-0000F9300000}"/>
    <cellStyle name="Note 12 12 6" xfId="40806" xr:uid="{00000000-0005-0000-0000-0000FA300000}"/>
    <cellStyle name="Note 12 13" xfId="13258" xr:uid="{00000000-0005-0000-0000-0000FB300000}"/>
    <cellStyle name="Note 12 14" xfId="15485" xr:uid="{00000000-0005-0000-0000-0000FC300000}"/>
    <cellStyle name="Note 12 15" xfId="14612" xr:uid="{00000000-0005-0000-0000-0000FD300000}"/>
    <cellStyle name="Note 12 16" xfId="21779" xr:uid="{00000000-0005-0000-0000-0000FE300000}"/>
    <cellStyle name="Note 12 17" xfId="21630" xr:uid="{00000000-0005-0000-0000-0000FF300000}"/>
    <cellStyle name="Note 12 18" xfId="25350" xr:uid="{00000000-0005-0000-0000-000000310000}"/>
    <cellStyle name="Note 12 2" xfId="2374" xr:uid="{00000000-0005-0000-0000-000001310000}"/>
    <cellStyle name="Note 12 2 2" xfId="10585" xr:uid="{00000000-0005-0000-0000-000002310000}"/>
    <cellStyle name="Note 12 2 3" xfId="21916" xr:uid="{00000000-0005-0000-0000-000003310000}"/>
    <cellStyle name="Note 12 2 4" xfId="21826" xr:uid="{00000000-0005-0000-0000-000004310000}"/>
    <cellStyle name="Note 12 2 5" xfId="32044" xr:uid="{00000000-0005-0000-0000-000005310000}"/>
    <cellStyle name="Note 12 2 6" xfId="31018" xr:uid="{00000000-0005-0000-0000-000006310000}"/>
    <cellStyle name="Note 12 3" xfId="2744" xr:uid="{00000000-0005-0000-0000-000007310000}"/>
    <cellStyle name="Note 12 3 2" xfId="9502" xr:uid="{00000000-0005-0000-0000-000008310000}"/>
    <cellStyle name="Note 12 3 3" xfId="22281" xr:uid="{00000000-0005-0000-0000-000009310000}"/>
    <cellStyle name="Note 12 3 4" xfId="27502" xr:uid="{00000000-0005-0000-0000-00000A310000}"/>
    <cellStyle name="Note 12 3 5" xfId="32505" xr:uid="{00000000-0005-0000-0000-00000B310000}"/>
    <cellStyle name="Note 12 3 6" xfId="37197" xr:uid="{00000000-0005-0000-0000-00000C310000}"/>
    <cellStyle name="Note 12 4" xfId="3095" xr:uid="{00000000-0005-0000-0000-00000D310000}"/>
    <cellStyle name="Note 12 4 2" xfId="189" xr:uid="{00000000-0005-0000-0000-00000E310000}"/>
    <cellStyle name="Note 12 4 3" xfId="22626" xr:uid="{00000000-0005-0000-0000-00000F310000}"/>
    <cellStyle name="Note 12 4 4" xfId="27837" xr:uid="{00000000-0005-0000-0000-000010310000}"/>
    <cellStyle name="Note 12 4 5" xfId="32822" xr:uid="{00000000-0005-0000-0000-000011310000}"/>
    <cellStyle name="Note 12 4 6" xfId="37461" xr:uid="{00000000-0005-0000-0000-000012310000}"/>
    <cellStyle name="Note 12 5" xfId="3433" xr:uid="{00000000-0005-0000-0000-000013310000}"/>
    <cellStyle name="Note 12 5 2" xfId="16241" xr:uid="{00000000-0005-0000-0000-000014310000}"/>
    <cellStyle name="Note 12 5 3" xfId="22960" xr:uid="{00000000-0005-0000-0000-000015310000}"/>
    <cellStyle name="Note 12 5 4" xfId="28161" xr:uid="{00000000-0005-0000-0000-000016310000}"/>
    <cellStyle name="Note 12 5 5" xfId="33132" xr:uid="{00000000-0005-0000-0000-000017310000}"/>
    <cellStyle name="Note 12 5 6" xfId="37716" xr:uid="{00000000-0005-0000-0000-000018310000}"/>
    <cellStyle name="Note 12 6" xfId="3742" xr:uid="{00000000-0005-0000-0000-000019310000}"/>
    <cellStyle name="Note 12 6 2" xfId="16550" xr:uid="{00000000-0005-0000-0000-00001A310000}"/>
    <cellStyle name="Note 12 6 3" xfId="23265" xr:uid="{00000000-0005-0000-0000-00001B310000}"/>
    <cellStyle name="Note 12 6 4" xfId="28459" xr:uid="{00000000-0005-0000-0000-00001C310000}"/>
    <cellStyle name="Note 12 6 5" xfId="33416" xr:uid="{00000000-0005-0000-0000-00001D310000}"/>
    <cellStyle name="Note 12 6 6" xfId="37956" xr:uid="{00000000-0005-0000-0000-00001E310000}"/>
    <cellStyle name="Note 12 7" xfId="4035" xr:uid="{00000000-0005-0000-0000-00001F310000}"/>
    <cellStyle name="Note 12 7 2" xfId="16843" xr:uid="{00000000-0005-0000-0000-000020310000}"/>
    <cellStyle name="Note 12 7 3" xfId="23556" xr:uid="{00000000-0005-0000-0000-000021310000}"/>
    <cellStyle name="Note 12 7 4" xfId="28741" xr:uid="{00000000-0005-0000-0000-000022310000}"/>
    <cellStyle name="Note 12 7 5" xfId="33684" xr:uid="{00000000-0005-0000-0000-000023310000}"/>
    <cellStyle name="Note 12 7 6" xfId="38186" xr:uid="{00000000-0005-0000-0000-000024310000}"/>
    <cellStyle name="Note 12 8" xfId="4290" xr:uid="{00000000-0005-0000-0000-000025310000}"/>
    <cellStyle name="Note 12 8 2" xfId="17098" xr:uid="{00000000-0005-0000-0000-000026310000}"/>
    <cellStyle name="Note 12 8 3" xfId="23808" xr:uid="{00000000-0005-0000-0000-000027310000}"/>
    <cellStyle name="Note 12 8 4" xfId="28991" xr:uid="{00000000-0005-0000-0000-000028310000}"/>
    <cellStyle name="Note 12 8 5" xfId="33928" xr:uid="{00000000-0005-0000-0000-000029310000}"/>
    <cellStyle name="Note 12 8 6" xfId="38390" xr:uid="{00000000-0005-0000-0000-00002A310000}"/>
    <cellStyle name="Note 12 9" xfId="4526" xr:uid="{00000000-0005-0000-0000-00002B310000}"/>
    <cellStyle name="Note 12 9 2" xfId="17334" xr:uid="{00000000-0005-0000-0000-00002C310000}"/>
    <cellStyle name="Note 12 9 3" xfId="24042" xr:uid="{00000000-0005-0000-0000-00002D310000}"/>
    <cellStyle name="Note 12 9 4" xfId="29215" xr:uid="{00000000-0005-0000-0000-00002E310000}"/>
    <cellStyle name="Note 12 9 5" xfId="34129" xr:uid="{00000000-0005-0000-0000-00002F310000}"/>
    <cellStyle name="Note 12 9 6" xfId="38549" xr:uid="{00000000-0005-0000-0000-000030310000}"/>
    <cellStyle name="Note 13" xfId="1262" xr:uid="{00000000-0005-0000-0000-000031310000}"/>
    <cellStyle name="Note 13 10" xfId="4996" xr:uid="{00000000-0005-0000-0000-000032310000}"/>
    <cellStyle name="Note 13 10 2" xfId="17804" xr:uid="{00000000-0005-0000-0000-000033310000}"/>
    <cellStyle name="Note 13 10 3" xfId="24502" xr:uid="{00000000-0005-0000-0000-000034310000}"/>
    <cellStyle name="Note 13 10 4" xfId="29659" xr:uid="{00000000-0005-0000-0000-000035310000}"/>
    <cellStyle name="Note 13 10 5" xfId="34543" xr:uid="{00000000-0005-0000-0000-000036310000}"/>
    <cellStyle name="Note 13 10 6" xfId="38881" xr:uid="{00000000-0005-0000-0000-000037310000}"/>
    <cellStyle name="Note 13 11" xfId="15507" xr:uid="{00000000-0005-0000-0000-000038310000}"/>
    <cellStyle name="Note 13 12" xfId="9183" xr:uid="{00000000-0005-0000-0000-000039310000}"/>
    <cellStyle name="Note 13 13" xfId="22666" xr:uid="{00000000-0005-0000-0000-00003A310000}"/>
    <cellStyle name="Note 13 14" xfId="29130" xr:uid="{00000000-0005-0000-0000-00003B310000}"/>
    <cellStyle name="Note 13 15" xfId="31134" xr:uid="{00000000-0005-0000-0000-00003C310000}"/>
    <cellStyle name="Note 13 2" xfId="2453" xr:uid="{00000000-0005-0000-0000-00003D310000}"/>
    <cellStyle name="Note 13 2 2" xfId="8856" xr:uid="{00000000-0005-0000-0000-00003E310000}"/>
    <cellStyle name="Note 13 2 3" xfId="21994" xr:uid="{00000000-0005-0000-0000-00003F310000}"/>
    <cellStyle name="Note 13 2 4" xfId="15585" xr:uid="{00000000-0005-0000-0000-000040310000}"/>
    <cellStyle name="Note 13 2 5" xfId="26686" xr:uid="{00000000-0005-0000-0000-000041310000}"/>
    <cellStyle name="Note 13 2 6" xfId="18498" xr:uid="{00000000-0005-0000-0000-000042310000}"/>
    <cellStyle name="Note 13 3" xfId="2818" xr:uid="{00000000-0005-0000-0000-000043310000}"/>
    <cellStyle name="Note 13 3 2" xfId="10336" xr:uid="{00000000-0005-0000-0000-000044310000}"/>
    <cellStyle name="Note 13 3 3" xfId="22355" xr:uid="{00000000-0005-0000-0000-000045310000}"/>
    <cellStyle name="Note 13 3 4" xfId="27573" xr:uid="{00000000-0005-0000-0000-000046310000}"/>
    <cellStyle name="Note 13 3 5" xfId="32571" xr:uid="{00000000-0005-0000-0000-000047310000}"/>
    <cellStyle name="Note 13 3 6" xfId="37256" xr:uid="{00000000-0005-0000-0000-000048310000}"/>
    <cellStyle name="Note 13 4" xfId="3167" xr:uid="{00000000-0005-0000-0000-000049310000}"/>
    <cellStyle name="Note 13 4 2" xfId="15975" xr:uid="{00000000-0005-0000-0000-00004A310000}"/>
    <cellStyle name="Note 13 4 3" xfId="22697" xr:uid="{00000000-0005-0000-0000-00004B310000}"/>
    <cellStyle name="Note 13 4 4" xfId="27909" xr:uid="{00000000-0005-0000-0000-00004C310000}"/>
    <cellStyle name="Note 13 4 5" xfId="32888" xr:uid="{00000000-0005-0000-0000-00004D310000}"/>
    <cellStyle name="Note 13 4 6" xfId="37517" xr:uid="{00000000-0005-0000-0000-00004E310000}"/>
    <cellStyle name="Note 13 5" xfId="3500" xr:uid="{00000000-0005-0000-0000-00004F310000}"/>
    <cellStyle name="Note 13 5 2" xfId="16308" xr:uid="{00000000-0005-0000-0000-000050310000}"/>
    <cellStyle name="Note 13 5 3" xfId="23025" xr:uid="{00000000-0005-0000-0000-000051310000}"/>
    <cellStyle name="Note 13 5 4" xfId="28227" xr:uid="{00000000-0005-0000-0000-000052310000}"/>
    <cellStyle name="Note 13 5 5" xfId="33192" xr:uid="{00000000-0005-0000-0000-000053310000}"/>
    <cellStyle name="Note 13 5 6" xfId="37770" xr:uid="{00000000-0005-0000-0000-000054310000}"/>
    <cellStyle name="Note 13 6" xfId="3806" xr:uid="{00000000-0005-0000-0000-000055310000}"/>
    <cellStyle name="Note 13 6 2" xfId="16614" xr:uid="{00000000-0005-0000-0000-000056310000}"/>
    <cellStyle name="Note 13 6 3" xfId="23328" xr:uid="{00000000-0005-0000-0000-000057310000}"/>
    <cellStyle name="Note 13 6 4" xfId="28520" xr:uid="{00000000-0005-0000-0000-000058310000}"/>
    <cellStyle name="Note 13 6 5" xfId="33475" xr:uid="{00000000-0005-0000-0000-000059310000}"/>
    <cellStyle name="Note 13 6 6" xfId="38008" xr:uid="{00000000-0005-0000-0000-00005A310000}"/>
    <cellStyle name="Note 13 7" xfId="4090" xr:uid="{00000000-0005-0000-0000-00005B310000}"/>
    <cellStyle name="Note 13 7 2" xfId="16898" xr:uid="{00000000-0005-0000-0000-00005C310000}"/>
    <cellStyle name="Note 13 7 3" xfId="23611" xr:uid="{00000000-0005-0000-0000-00005D310000}"/>
    <cellStyle name="Note 13 7 4" xfId="28796" xr:uid="{00000000-0005-0000-0000-00005E310000}"/>
    <cellStyle name="Note 13 7 5" xfId="33735" xr:uid="{00000000-0005-0000-0000-00005F310000}"/>
    <cellStyle name="Note 13 7 6" xfId="38231" xr:uid="{00000000-0005-0000-0000-000060310000}"/>
    <cellStyle name="Note 13 8" xfId="4339" xr:uid="{00000000-0005-0000-0000-000061310000}"/>
    <cellStyle name="Note 13 8 2" xfId="17147" xr:uid="{00000000-0005-0000-0000-000062310000}"/>
    <cellStyle name="Note 13 8 3" xfId="23856" xr:uid="{00000000-0005-0000-0000-000063310000}"/>
    <cellStyle name="Note 13 8 4" xfId="29037" xr:uid="{00000000-0005-0000-0000-000064310000}"/>
    <cellStyle name="Note 13 8 5" xfId="33972" xr:uid="{00000000-0005-0000-0000-000065310000}"/>
    <cellStyle name="Note 13 8 6" xfId="38430" xr:uid="{00000000-0005-0000-0000-000066310000}"/>
    <cellStyle name="Note 13 9" xfId="4571" xr:uid="{00000000-0005-0000-0000-000067310000}"/>
    <cellStyle name="Note 13 9 2" xfId="17379" xr:uid="{00000000-0005-0000-0000-000068310000}"/>
    <cellStyle name="Note 13 9 3" xfId="24086" xr:uid="{00000000-0005-0000-0000-000069310000}"/>
    <cellStyle name="Note 13 9 4" xfId="29259" xr:uid="{00000000-0005-0000-0000-00006A310000}"/>
    <cellStyle name="Note 13 9 5" xfId="34171" xr:uid="{00000000-0005-0000-0000-00006B310000}"/>
    <cellStyle name="Note 13 9 6" xfId="38585" xr:uid="{00000000-0005-0000-0000-00006C310000}"/>
    <cellStyle name="Note 14" xfId="1299" xr:uid="{00000000-0005-0000-0000-00006D310000}"/>
    <cellStyle name="Note 14 10" xfId="5008" xr:uid="{00000000-0005-0000-0000-00006E310000}"/>
    <cellStyle name="Note 14 10 2" xfId="17816" xr:uid="{00000000-0005-0000-0000-00006F310000}"/>
    <cellStyle name="Note 14 10 3" xfId="24514" xr:uid="{00000000-0005-0000-0000-000070310000}"/>
    <cellStyle name="Note 14 10 4" xfId="29671" xr:uid="{00000000-0005-0000-0000-000071310000}"/>
    <cellStyle name="Note 14 10 5" xfId="34555" xr:uid="{00000000-0005-0000-0000-000072310000}"/>
    <cellStyle name="Note 14 10 6" xfId="38892" xr:uid="{00000000-0005-0000-0000-000073310000}"/>
    <cellStyle name="Note 14 11" xfId="13014" xr:uid="{00000000-0005-0000-0000-000074310000}"/>
    <cellStyle name="Note 14 12" xfId="12096" xr:uid="{00000000-0005-0000-0000-000075310000}"/>
    <cellStyle name="Note 14 13" xfId="21736" xr:uid="{00000000-0005-0000-0000-000076310000}"/>
    <cellStyle name="Note 14 14" xfId="24369" xr:uid="{00000000-0005-0000-0000-000077310000}"/>
    <cellStyle name="Note 14 15" xfId="33784" xr:uid="{00000000-0005-0000-0000-000078310000}"/>
    <cellStyle name="Note 14 2" xfId="2488" xr:uid="{00000000-0005-0000-0000-000079310000}"/>
    <cellStyle name="Note 14 2 2" xfId="13458" xr:uid="{00000000-0005-0000-0000-00007A310000}"/>
    <cellStyle name="Note 14 2 3" xfId="22029" xr:uid="{00000000-0005-0000-0000-00007B310000}"/>
    <cellStyle name="Note 14 2 4" xfId="18309" xr:uid="{00000000-0005-0000-0000-00007C310000}"/>
    <cellStyle name="Note 14 2 5" xfId="9494" xr:uid="{00000000-0005-0000-0000-00007D310000}"/>
    <cellStyle name="Note 14 2 6" xfId="32130" xr:uid="{00000000-0005-0000-0000-00007E310000}"/>
    <cellStyle name="Note 14 3" xfId="2852" xr:uid="{00000000-0005-0000-0000-00007F310000}"/>
    <cellStyle name="Note 14 3 2" xfId="13696" xr:uid="{00000000-0005-0000-0000-000080310000}"/>
    <cellStyle name="Note 14 3 3" xfId="22389" xr:uid="{00000000-0005-0000-0000-000081310000}"/>
    <cellStyle name="Note 14 3 4" xfId="27605" xr:uid="{00000000-0005-0000-0000-000082310000}"/>
    <cellStyle name="Note 14 3 5" xfId="32602" xr:uid="{00000000-0005-0000-0000-000083310000}"/>
    <cellStyle name="Note 14 3 6" xfId="37282" xr:uid="{00000000-0005-0000-0000-000084310000}"/>
    <cellStyle name="Note 14 4" xfId="3199" xr:uid="{00000000-0005-0000-0000-000085310000}"/>
    <cellStyle name="Note 14 4 2" xfId="16007" xr:uid="{00000000-0005-0000-0000-000086310000}"/>
    <cellStyle name="Note 14 4 3" xfId="22729" xr:uid="{00000000-0005-0000-0000-000087310000}"/>
    <cellStyle name="Note 14 4 4" xfId="27940" xr:uid="{00000000-0005-0000-0000-000088310000}"/>
    <cellStyle name="Note 14 4 5" xfId="32916" xr:uid="{00000000-0005-0000-0000-000089310000}"/>
    <cellStyle name="Note 14 4 6" xfId="37541" xr:uid="{00000000-0005-0000-0000-00008A310000}"/>
    <cellStyle name="Note 14 5" xfId="3529" xr:uid="{00000000-0005-0000-0000-00008B310000}"/>
    <cellStyle name="Note 14 5 2" xfId="16337" xr:uid="{00000000-0005-0000-0000-00008C310000}"/>
    <cellStyle name="Note 14 5 3" xfId="23054" xr:uid="{00000000-0005-0000-0000-00008D310000}"/>
    <cellStyle name="Note 14 5 4" xfId="28255" xr:uid="{00000000-0005-0000-0000-00008E310000}"/>
    <cellStyle name="Note 14 5 5" xfId="33219" xr:uid="{00000000-0005-0000-0000-00008F310000}"/>
    <cellStyle name="Note 14 5 6" xfId="37792" xr:uid="{00000000-0005-0000-0000-000090310000}"/>
    <cellStyle name="Note 14 6" xfId="3835" xr:uid="{00000000-0005-0000-0000-000091310000}"/>
    <cellStyle name="Note 14 6 2" xfId="16643" xr:uid="{00000000-0005-0000-0000-000092310000}"/>
    <cellStyle name="Note 14 6 3" xfId="23357" xr:uid="{00000000-0005-0000-0000-000093310000}"/>
    <cellStyle name="Note 14 6 4" xfId="28549" xr:uid="{00000000-0005-0000-0000-000094310000}"/>
    <cellStyle name="Note 14 6 5" xfId="33502" xr:uid="{00000000-0005-0000-0000-000095310000}"/>
    <cellStyle name="Note 14 6 6" xfId="38031" xr:uid="{00000000-0005-0000-0000-000096310000}"/>
    <cellStyle name="Note 14 7" xfId="4110" xr:uid="{00000000-0005-0000-0000-000097310000}"/>
    <cellStyle name="Note 14 7 2" xfId="16918" xr:uid="{00000000-0005-0000-0000-000098310000}"/>
    <cellStyle name="Note 14 7 3" xfId="23631" xr:uid="{00000000-0005-0000-0000-000099310000}"/>
    <cellStyle name="Note 14 7 4" xfId="28816" xr:uid="{00000000-0005-0000-0000-00009A310000}"/>
    <cellStyle name="Note 14 7 5" xfId="33755" xr:uid="{00000000-0005-0000-0000-00009B310000}"/>
    <cellStyle name="Note 14 7 6" xfId="38250" xr:uid="{00000000-0005-0000-0000-00009C310000}"/>
    <cellStyle name="Note 14 8" xfId="4355" xr:uid="{00000000-0005-0000-0000-00009D310000}"/>
    <cellStyle name="Note 14 8 2" xfId="17163" xr:uid="{00000000-0005-0000-0000-00009E310000}"/>
    <cellStyle name="Note 14 8 3" xfId="23872" xr:uid="{00000000-0005-0000-0000-00009F310000}"/>
    <cellStyle name="Note 14 8 4" xfId="29052" xr:uid="{00000000-0005-0000-0000-0000A0310000}"/>
    <cellStyle name="Note 14 8 5" xfId="33987" xr:uid="{00000000-0005-0000-0000-0000A1310000}"/>
    <cellStyle name="Note 14 8 6" xfId="38444" xr:uid="{00000000-0005-0000-0000-0000A2310000}"/>
    <cellStyle name="Note 14 9" xfId="4583" xr:uid="{00000000-0005-0000-0000-0000A3310000}"/>
    <cellStyle name="Note 14 9 2" xfId="17391" xr:uid="{00000000-0005-0000-0000-0000A4310000}"/>
    <cellStyle name="Note 14 9 3" xfId="24098" xr:uid="{00000000-0005-0000-0000-0000A5310000}"/>
    <cellStyle name="Note 14 9 4" xfId="29271" xr:uid="{00000000-0005-0000-0000-0000A6310000}"/>
    <cellStyle name="Note 14 9 5" xfId="34182" xr:uid="{00000000-0005-0000-0000-0000A7310000}"/>
    <cellStyle name="Note 14 9 6" xfId="38596" xr:uid="{00000000-0005-0000-0000-0000A8310000}"/>
    <cellStyle name="Note 15" xfId="1363" xr:uid="{00000000-0005-0000-0000-0000A9310000}"/>
    <cellStyle name="Note 15 10" xfId="5034" xr:uid="{00000000-0005-0000-0000-0000AA310000}"/>
    <cellStyle name="Note 15 10 2" xfId="17842" xr:uid="{00000000-0005-0000-0000-0000AB310000}"/>
    <cellStyle name="Note 15 10 3" xfId="24540" xr:uid="{00000000-0005-0000-0000-0000AC310000}"/>
    <cellStyle name="Note 15 10 4" xfId="29697" xr:uid="{00000000-0005-0000-0000-0000AD310000}"/>
    <cellStyle name="Note 15 10 5" xfId="34581" xr:uid="{00000000-0005-0000-0000-0000AE310000}"/>
    <cellStyle name="Note 15 10 6" xfId="38914" xr:uid="{00000000-0005-0000-0000-0000AF310000}"/>
    <cellStyle name="Note 15 11" xfId="15347" xr:uid="{00000000-0005-0000-0000-0000B0310000}"/>
    <cellStyle name="Note 15 12" xfId="20924" xr:uid="{00000000-0005-0000-0000-0000B1310000}"/>
    <cellStyle name="Note 15 13" xfId="21074" xr:uid="{00000000-0005-0000-0000-0000B2310000}"/>
    <cellStyle name="Note 15 14" xfId="31765" xr:uid="{00000000-0005-0000-0000-0000B3310000}"/>
    <cellStyle name="Note 15 15" xfId="28655" xr:uid="{00000000-0005-0000-0000-0000B4310000}"/>
    <cellStyle name="Note 15 2" xfId="2546" xr:uid="{00000000-0005-0000-0000-0000B5310000}"/>
    <cellStyle name="Note 15 2 2" xfId="13261" xr:uid="{00000000-0005-0000-0000-0000B6310000}"/>
    <cellStyle name="Note 15 2 3" xfId="22085" xr:uid="{00000000-0005-0000-0000-0000B7310000}"/>
    <cellStyle name="Note 15 2 4" xfId="19772" xr:uid="{00000000-0005-0000-0000-0000B8310000}"/>
    <cellStyle name="Note 15 2 5" xfId="27266" xr:uid="{00000000-0005-0000-0000-0000B9310000}"/>
    <cellStyle name="Note 15 2 6" xfId="19031" xr:uid="{00000000-0005-0000-0000-0000BA310000}"/>
    <cellStyle name="Note 15 3" xfId="2910" xr:uid="{00000000-0005-0000-0000-0000BB310000}"/>
    <cellStyle name="Note 15 3 2" xfId="8607" xr:uid="{00000000-0005-0000-0000-0000BC310000}"/>
    <cellStyle name="Note 15 3 3" xfId="22446" xr:uid="{00000000-0005-0000-0000-0000BD310000}"/>
    <cellStyle name="Note 15 3 4" xfId="27660" xr:uid="{00000000-0005-0000-0000-0000BE310000}"/>
    <cellStyle name="Note 15 3 5" xfId="32658" xr:uid="{00000000-0005-0000-0000-0000BF310000}"/>
    <cellStyle name="Note 15 3 6" xfId="37330" xr:uid="{00000000-0005-0000-0000-0000C0310000}"/>
    <cellStyle name="Note 15 4" xfId="3253" xr:uid="{00000000-0005-0000-0000-0000C1310000}"/>
    <cellStyle name="Note 15 4 2" xfId="16061" xr:uid="{00000000-0005-0000-0000-0000C2310000}"/>
    <cellStyle name="Note 15 4 3" xfId="22783" xr:uid="{00000000-0005-0000-0000-0000C3310000}"/>
    <cellStyle name="Note 15 4 4" xfId="27991" xr:uid="{00000000-0005-0000-0000-0000C4310000}"/>
    <cellStyle name="Note 15 4 5" xfId="32965" xr:uid="{00000000-0005-0000-0000-0000C5310000}"/>
    <cellStyle name="Note 15 4 6" xfId="37586" xr:uid="{00000000-0005-0000-0000-0000C6310000}"/>
    <cellStyle name="Note 15 5" xfId="3580" xr:uid="{00000000-0005-0000-0000-0000C7310000}"/>
    <cellStyle name="Note 15 5 2" xfId="16388" xr:uid="{00000000-0005-0000-0000-0000C8310000}"/>
    <cellStyle name="Note 15 5 3" xfId="23105" xr:uid="{00000000-0005-0000-0000-0000C9310000}"/>
    <cellStyle name="Note 15 5 4" xfId="28301" xr:uid="{00000000-0005-0000-0000-0000CA310000}"/>
    <cellStyle name="Note 15 5 5" xfId="33268" xr:uid="{00000000-0005-0000-0000-0000CB310000}"/>
    <cellStyle name="Note 15 5 6" xfId="37835" xr:uid="{00000000-0005-0000-0000-0000CC310000}"/>
    <cellStyle name="Note 15 6" xfId="3877" xr:uid="{00000000-0005-0000-0000-0000CD310000}"/>
    <cellStyle name="Note 15 6 2" xfId="16685" xr:uid="{00000000-0005-0000-0000-0000CE310000}"/>
    <cellStyle name="Note 15 6 3" xfId="23399" xr:uid="{00000000-0005-0000-0000-0000CF310000}"/>
    <cellStyle name="Note 15 6 4" xfId="28590" xr:uid="{00000000-0005-0000-0000-0000D0310000}"/>
    <cellStyle name="Note 15 6 5" xfId="33539" xr:uid="{00000000-0005-0000-0000-0000D1310000}"/>
    <cellStyle name="Note 15 6 6" xfId="38066" xr:uid="{00000000-0005-0000-0000-0000D2310000}"/>
    <cellStyle name="Note 15 7" xfId="4149" xr:uid="{00000000-0005-0000-0000-0000D3310000}"/>
    <cellStyle name="Note 15 7 2" xfId="16957" xr:uid="{00000000-0005-0000-0000-0000D4310000}"/>
    <cellStyle name="Note 15 7 3" xfId="23670" xr:uid="{00000000-0005-0000-0000-0000D5310000}"/>
    <cellStyle name="Note 15 7 4" xfId="28855" xr:uid="{00000000-0005-0000-0000-0000D6310000}"/>
    <cellStyle name="Note 15 7 5" xfId="33794" xr:uid="{00000000-0005-0000-0000-0000D7310000}"/>
    <cellStyle name="Note 15 7 6" xfId="38282" xr:uid="{00000000-0005-0000-0000-0000D8310000}"/>
    <cellStyle name="Note 15 8" xfId="4384" xr:uid="{00000000-0005-0000-0000-0000D9310000}"/>
    <cellStyle name="Note 15 8 2" xfId="17192" xr:uid="{00000000-0005-0000-0000-0000DA310000}"/>
    <cellStyle name="Note 15 8 3" xfId="23901" xr:uid="{00000000-0005-0000-0000-0000DB310000}"/>
    <cellStyle name="Note 15 8 4" xfId="29081" xr:uid="{00000000-0005-0000-0000-0000DC310000}"/>
    <cellStyle name="Note 15 8 5" xfId="34014" xr:uid="{00000000-0005-0000-0000-0000DD310000}"/>
    <cellStyle name="Note 15 8 6" xfId="38469" xr:uid="{00000000-0005-0000-0000-0000DE310000}"/>
    <cellStyle name="Note 15 9" xfId="4609" xr:uid="{00000000-0005-0000-0000-0000DF310000}"/>
    <cellStyle name="Note 15 9 2" xfId="17417" xr:uid="{00000000-0005-0000-0000-0000E0310000}"/>
    <cellStyle name="Note 15 9 3" xfId="24124" xr:uid="{00000000-0005-0000-0000-0000E1310000}"/>
    <cellStyle name="Note 15 9 4" xfId="29296" xr:uid="{00000000-0005-0000-0000-0000E2310000}"/>
    <cellStyle name="Note 15 9 5" xfId="34207" xr:uid="{00000000-0005-0000-0000-0000E3310000}"/>
    <cellStyle name="Note 15 9 6" xfId="38618" xr:uid="{00000000-0005-0000-0000-0000E4310000}"/>
    <cellStyle name="Note 16" xfId="1142" xr:uid="{00000000-0005-0000-0000-0000E5310000}"/>
    <cellStyle name="Note 16 2" xfId="8926" xr:uid="{00000000-0005-0000-0000-0000E6310000}"/>
    <cellStyle name="Note 16 3" xfId="9776" xr:uid="{00000000-0005-0000-0000-0000E7310000}"/>
    <cellStyle name="Note 16 4" xfId="19878" xr:uid="{00000000-0005-0000-0000-0000E8310000}"/>
    <cellStyle name="Note 16 5" xfId="31702" xr:uid="{00000000-0005-0000-0000-0000E9310000}"/>
    <cellStyle name="Note 16 6" xfId="33938" xr:uid="{00000000-0005-0000-0000-0000EA310000}"/>
    <cellStyle name="Note 17" xfId="1333" xr:uid="{00000000-0005-0000-0000-0000EB310000}"/>
    <cellStyle name="Note 17 2" xfId="13467" xr:uid="{00000000-0005-0000-0000-0000EC310000}"/>
    <cellStyle name="Note 17 3" xfId="20895" xr:uid="{00000000-0005-0000-0000-0000ED310000}"/>
    <cellStyle name="Note 17 4" xfId="15188" xr:uid="{00000000-0005-0000-0000-0000EE310000}"/>
    <cellStyle name="Note 17 5" xfId="31863" xr:uid="{00000000-0005-0000-0000-0000EF310000}"/>
    <cellStyle name="Note 17 6" xfId="23944" xr:uid="{00000000-0005-0000-0000-0000F0310000}"/>
    <cellStyle name="Note 18" xfId="1348" xr:uid="{00000000-0005-0000-0000-0000F1310000}"/>
    <cellStyle name="Note 18 2" xfId="9649" xr:uid="{00000000-0005-0000-0000-0000F2310000}"/>
    <cellStyle name="Note 18 3" xfId="20909" xr:uid="{00000000-0005-0000-0000-0000F3310000}"/>
    <cellStyle name="Note 18 4" xfId="21753" xr:uid="{00000000-0005-0000-0000-0000F4310000}"/>
    <cellStyle name="Note 18 5" xfId="31738" xr:uid="{00000000-0005-0000-0000-0000F5310000}"/>
    <cellStyle name="Note 18 6" xfId="29331" xr:uid="{00000000-0005-0000-0000-0000F6310000}"/>
    <cellStyle name="Note 19" xfId="1504" xr:uid="{00000000-0005-0000-0000-0000F7310000}"/>
    <cellStyle name="Note 19 2" xfId="8709" xr:uid="{00000000-0005-0000-0000-0000F8310000}"/>
    <cellStyle name="Note 19 3" xfId="21060" xr:uid="{00000000-0005-0000-0000-0000F9310000}"/>
    <cellStyle name="Note 19 4" xfId="22090" xr:uid="{00000000-0005-0000-0000-0000FA310000}"/>
    <cellStyle name="Note 19 5" xfId="29598" xr:uid="{00000000-0005-0000-0000-0000FB310000}"/>
    <cellStyle name="Note 19 6" xfId="36609" xr:uid="{00000000-0005-0000-0000-0000FC310000}"/>
    <cellStyle name="Note 2" xfId="80" xr:uid="{00000000-0005-0000-0000-0000FD310000}"/>
    <cellStyle name="Note 2 10" xfId="2474" xr:uid="{00000000-0005-0000-0000-0000FE310000}"/>
    <cellStyle name="Note 2 10 2" xfId="11091" xr:uid="{00000000-0005-0000-0000-0000FF310000}"/>
    <cellStyle name="Note 2 10 3" xfId="22015" xr:uid="{00000000-0005-0000-0000-000000320000}"/>
    <cellStyle name="Note 2 10 4" xfId="15180" xr:uid="{00000000-0005-0000-0000-000001320000}"/>
    <cellStyle name="Note 2 10 5" xfId="25852" xr:uid="{00000000-0005-0000-0000-000002320000}"/>
    <cellStyle name="Note 2 10 6" xfId="30124" xr:uid="{00000000-0005-0000-0000-000003320000}"/>
    <cellStyle name="Note 2 11" xfId="2693" xr:uid="{00000000-0005-0000-0000-000004320000}"/>
    <cellStyle name="Note 2 11 2" xfId="9526" xr:uid="{00000000-0005-0000-0000-000005320000}"/>
    <cellStyle name="Note 2 11 3" xfId="22231" xr:uid="{00000000-0005-0000-0000-000006320000}"/>
    <cellStyle name="Note 2 11 4" xfId="18393" xr:uid="{00000000-0005-0000-0000-000007320000}"/>
    <cellStyle name="Note 2 11 5" xfId="25617" xr:uid="{00000000-0005-0000-0000-000008320000}"/>
    <cellStyle name="Note 2 11 6" xfId="30962" xr:uid="{00000000-0005-0000-0000-000009320000}"/>
    <cellStyle name="Note 2 12" xfId="3046" xr:uid="{00000000-0005-0000-0000-00000A320000}"/>
    <cellStyle name="Note 2 12 2" xfId="12320" xr:uid="{00000000-0005-0000-0000-00000B320000}"/>
    <cellStyle name="Note 2 12 3" xfId="22579" xr:uid="{00000000-0005-0000-0000-00000C320000}"/>
    <cellStyle name="Note 2 12 4" xfId="27790" xr:uid="{00000000-0005-0000-0000-00000D320000}"/>
    <cellStyle name="Note 2 12 5" xfId="32776" xr:uid="{00000000-0005-0000-0000-00000E320000}"/>
    <cellStyle name="Note 2 12 6" xfId="37428" xr:uid="{00000000-0005-0000-0000-00000F320000}"/>
    <cellStyle name="Note 2 13" xfId="3386" xr:uid="{00000000-0005-0000-0000-000010320000}"/>
    <cellStyle name="Note 2 13 2" xfId="16194" xr:uid="{00000000-0005-0000-0000-000011320000}"/>
    <cellStyle name="Note 2 13 3" xfId="22914" xr:uid="{00000000-0005-0000-0000-000012320000}"/>
    <cellStyle name="Note 2 13 4" xfId="28116" xr:uid="{00000000-0005-0000-0000-000013320000}"/>
    <cellStyle name="Note 2 13 5" xfId="33086" xr:uid="{00000000-0005-0000-0000-000014320000}"/>
    <cellStyle name="Note 2 13 6" xfId="37683" xr:uid="{00000000-0005-0000-0000-000015320000}"/>
    <cellStyle name="Note 2 14" xfId="3698" xr:uid="{00000000-0005-0000-0000-000016320000}"/>
    <cellStyle name="Note 2 14 2" xfId="16506" xr:uid="{00000000-0005-0000-0000-000017320000}"/>
    <cellStyle name="Note 2 14 3" xfId="23221" xr:uid="{00000000-0005-0000-0000-000018320000}"/>
    <cellStyle name="Note 2 14 4" xfId="28416" xr:uid="{00000000-0005-0000-0000-000019320000}"/>
    <cellStyle name="Note 2 14 5" xfId="33375" xr:uid="{00000000-0005-0000-0000-00001A320000}"/>
    <cellStyle name="Note 2 14 6" xfId="37923" xr:uid="{00000000-0005-0000-0000-00001B320000}"/>
    <cellStyle name="Note 2 15" xfId="3997" xr:uid="{00000000-0005-0000-0000-00001C320000}"/>
    <cellStyle name="Note 2 15 2" xfId="16805" xr:uid="{00000000-0005-0000-0000-00001D320000}"/>
    <cellStyle name="Note 2 15 3" xfId="23518" xr:uid="{00000000-0005-0000-0000-00001E320000}"/>
    <cellStyle name="Note 2 15 4" xfId="28704" xr:uid="{00000000-0005-0000-0000-00001F320000}"/>
    <cellStyle name="Note 2 15 5" xfId="33651" xr:uid="{00000000-0005-0000-0000-000020320000}"/>
    <cellStyle name="Note 2 15 6" xfId="38158" xr:uid="{00000000-0005-0000-0000-000021320000}"/>
    <cellStyle name="Note 2 16" xfId="4359" xr:uid="{00000000-0005-0000-0000-000022320000}"/>
    <cellStyle name="Note 2 16 2" xfId="17167" xr:uid="{00000000-0005-0000-0000-000023320000}"/>
    <cellStyle name="Note 2 16 3" xfId="23876" xr:uid="{00000000-0005-0000-0000-000024320000}"/>
    <cellStyle name="Note 2 16 4" xfId="29056" xr:uid="{00000000-0005-0000-0000-000025320000}"/>
    <cellStyle name="Note 2 16 5" xfId="33990" xr:uid="{00000000-0005-0000-0000-000026320000}"/>
    <cellStyle name="Note 2 16 6" xfId="38447" xr:uid="{00000000-0005-0000-0000-000027320000}"/>
    <cellStyle name="Note 2 17" xfId="4704" xr:uid="{00000000-0005-0000-0000-000028320000}"/>
    <cellStyle name="Note 2 17 2" xfId="17512" xr:uid="{00000000-0005-0000-0000-000029320000}"/>
    <cellStyle name="Note 2 17 3" xfId="24216" xr:uid="{00000000-0005-0000-0000-00002A320000}"/>
    <cellStyle name="Note 2 17 4" xfId="29379" xr:uid="{00000000-0005-0000-0000-00002B320000}"/>
    <cellStyle name="Note 2 17 5" xfId="34281" xr:uid="{00000000-0005-0000-0000-00002C320000}"/>
    <cellStyle name="Note 2 17 6" xfId="38675" xr:uid="{00000000-0005-0000-0000-00002D320000}"/>
    <cellStyle name="Note 2 18" xfId="7187" xr:uid="{00000000-0005-0000-0000-00002E320000}"/>
    <cellStyle name="Note 2 18 2" xfId="19952" xr:uid="{00000000-0005-0000-0000-00002F320000}"/>
    <cellStyle name="Note 2 18 3" xfId="26592" xr:uid="{00000000-0005-0000-0000-000030320000}"/>
    <cellStyle name="Note 2 18 4" xfId="31644" xr:uid="{00000000-0005-0000-0000-000031320000}"/>
    <cellStyle name="Note 2 18 5" xfId="36387" xr:uid="{00000000-0005-0000-0000-000032320000}"/>
    <cellStyle name="Note 2 18 6" xfId="40581" xr:uid="{00000000-0005-0000-0000-000033320000}"/>
    <cellStyle name="Note 2 19" xfId="7190" xr:uid="{00000000-0005-0000-0000-000034320000}"/>
    <cellStyle name="Note 2 19 2" xfId="19955" xr:uid="{00000000-0005-0000-0000-000035320000}"/>
    <cellStyle name="Note 2 19 3" xfId="26595" xr:uid="{00000000-0005-0000-0000-000036320000}"/>
    <cellStyle name="Note 2 19 4" xfId="31647" xr:uid="{00000000-0005-0000-0000-000037320000}"/>
    <cellStyle name="Note 2 19 5" xfId="36390" xr:uid="{00000000-0005-0000-0000-000038320000}"/>
    <cellStyle name="Note 2 19 6" xfId="40584" xr:uid="{00000000-0005-0000-0000-000039320000}"/>
    <cellStyle name="Note 2 2" xfId="802" xr:uid="{00000000-0005-0000-0000-00003A320000}"/>
    <cellStyle name="Note 2 2 10" xfId="4733" xr:uid="{00000000-0005-0000-0000-00003B320000}"/>
    <cellStyle name="Note 2 2 10 2" xfId="17541" xr:uid="{00000000-0005-0000-0000-00003C320000}"/>
    <cellStyle name="Note 2 2 10 3" xfId="24245" xr:uid="{00000000-0005-0000-0000-00003D320000}"/>
    <cellStyle name="Note 2 2 10 4" xfId="29408" xr:uid="{00000000-0005-0000-0000-00003E320000}"/>
    <cellStyle name="Note 2 2 10 5" xfId="34310" xr:uid="{00000000-0005-0000-0000-00003F320000}"/>
    <cellStyle name="Note 2 2 10 6" xfId="38704" xr:uid="{00000000-0005-0000-0000-000040320000}"/>
    <cellStyle name="Note 2 2 11" xfId="7396" xr:uid="{00000000-0005-0000-0000-000041320000}"/>
    <cellStyle name="Note 2 2 11 2" xfId="20160" xr:uid="{00000000-0005-0000-0000-000042320000}"/>
    <cellStyle name="Note 2 2 11 3" xfId="26796" xr:uid="{00000000-0005-0000-0000-000043320000}"/>
    <cellStyle name="Note 2 2 11 4" xfId="31836" xr:uid="{00000000-0005-0000-0000-000044320000}"/>
    <cellStyle name="Note 2 2 11 5" xfId="36564" xr:uid="{00000000-0005-0000-0000-000045320000}"/>
    <cellStyle name="Note 2 2 11 6" xfId="40676" xr:uid="{00000000-0005-0000-0000-000046320000}"/>
    <cellStyle name="Note 2 2 12" xfId="7539" xr:uid="{00000000-0005-0000-0000-000047320000}"/>
    <cellStyle name="Note 2 2 12 2" xfId="20303" xr:uid="{00000000-0005-0000-0000-000048320000}"/>
    <cellStyle name="Note 2 2 12 3" xfId="26936" xr:uid="{00000000-0005-0000-0000-000049320000}"/>
    <cellStyle name="Note 2 2 12 4" xfId="31974" xr:uid="{00000000-0005-0000-0000-00004A320000}"/>
    <cellStyle name="Note 2 2 12 5" xfId="36685" xr:uid="{00000000-0005-0000-0000-00004B320000}"/>
    <cellStyle name="Note 2 2 12 6" xfId="40756" xr:uid="{00000000-0005-0000-0000-00004C320000}"/>
    <cellStyle name="Note 2 2 13" xfId="15512" xr:uid="{00000000-0005-0000-0000-00004D320000}"/>
    <cellStyle name="Note 2 2 14" xfId="8646" xr:uid="{00000000-0005-0000-0000-00004E320000}"/>
    <cellStyle name="Note 2 2 15" xfId="9374" xr:uid="{00000000-0005-0000-0000-00004F320000}"/>
    <cellStyle name="Note 2 2 16" xfId="20486" xr:uid="{00000000-0005-0000-0000-000050320000}"/>
    <cellStyle name="Note 2 2 17" xfId="18762" xr:uid="{00000000-0005-0000-0000-000051320000}"/>
    <cellStyle name="Note 2 2 18" xfId="30141" xr:uid="{00000000-0005-0000-0000-000052320000}"/>
    <cellStyle name="Note 2 2 2" xfId="2028" xr:uid="{00000000-0005-0000-0000-000053320000}"/>
    <cellStyle name="Note 2 2 2 2" xfId="9263" xr:uid="{00000000-0005-0000-0000-000054320000}"/>
    <cellStyle name="Note 2 2 2 3" xfId="21573" xr:uid="{00000000-0005-0000-0000-000055320000}"/>
    <cellStyle name="Note 2 2 2 4" xfId="15918" xr:uid="{00000000-0005-0000-0000-000056320000}"/>
    <cellStyle name="Note 2 2 2 5" xfId="21112" xr:uid="{00000000-0005-0000-0000-000057320000}"/>
    <cellStyle name="Note 2 2 2 6" xfId="33186" xr:uid="{00000000-0005-0000-0000-000058320000}"/>
    <cellStyle name="Note 2 2 3" xfId="1482" xr:uid="{00000000-0005-0000-0000-000059320000}"/>
    <cellStyle name="Note 2 2 3 2" xfId="10555" xr:uid="{00000000-0005-0000-0000-00005A320000}"/>
    <cellStyle name="Note 2 2 3 3" xfId="21039" xr:uid="{00000000-0005-0000-0000-00005B320000}"/>
    <cellStyle name="Note 2 2 3 4" xfId="22392" xr:uid="{00000000-0005-0000-0000-00005C320000}"/>
    <cellStyle name="Note 2 2 3 5" xfId="23506" xr:uid="{00000000-0005-0000-0000-00005D320000}"/>
    <cellStyle name="Note 2 2 3 6" xfId="26305" xr:uid="{00000000-0005-0000-0000-00005E320000}"/>
    <cellStyle name="Note 2 2 4" xfId="1863" xr:uid="{00000000-0005-0000-0000-00005F320000}"/>
    <cellStyle name="Note 2 2 4 2" xfId="8873" xr:uid="{00000000-0005-0000-0000-000060320000}"/>
    <cellStyle name="Note 2 2 4 3" xfId="21411" xr:uid="{00000000-0005-0000-0000-000061320000}"/>
    <cellStyle name="Note 2 2 4 4" xfId="20917" xr:uid="{00000000-0005-0000-0000-000062320000}"/>
    <cellStyle name="Note 2 2 4 5" xfId="25511" xr:uid="{00000000-0005-0000-0000-000063320000}"/>
    <cellStyle name="Note 2 2 4 6" xfId="26399" xr:uid="{00000000-0005-0000-0000-000064320000}"/>
    <cellStyle name="Note 2 2 5" xfId="1617" xr:uid="{00000000-0005-0000-0000-000065320000}"/>
    <cellStyle name="Note 2 2 5 2" xfId="15229" xr:uid="{00000000-0005-0000-0000-000066320000}"/>
    <cellStyle name="Note 2 2 5 3" xfId="21170" xr:uid="{00000000-0005-0000-0000-000067320000}"/>
    <cellStyle name="Note 2 2 5 4" xfId="26711" xr:uid="{00000000-0005-0000-0000-000068320000}"/>
    <cellStyle name="Note 2 2 5 5" xfId="28637" xr:uid="{00000000-0005-0000-0000-000069320000}"/>
    <cellStyle name="Note 2 2 5 6" xfId="25158" xr:uid="{00000000-0005-0000-0000-00006A320000}"/>
    <cellStyle name="Note 2 2 6" xfId="1992" xr:uid="{00000000-0005-0000-0000-00006B320000}"/>
    <cellStyle name="Note 2 2 6 2" xfId="9411" xr:uid="{00000000-0005-0000-0000-00006C320000}"/>
    <cellStyle name="Note 2 2 6 3" xfId="21537" xr:uid="{00000000-0005-0000-0000-00006D320000}"/>
    <cellStyle name="Note 2 2 6 4" xfId="26766" xr:uid="{00000000-0005-0000-0000-00006E320000}"/>
    <cellStyle name="Note 2 2 6 5" xfId="180" xr:uid="{00000000-0005-0000-0000-00006F320000}"/>
    <cellStyle name="Note 2 2 6 6" xfId="36626" xr:uid="{00000000-0005-0000-0000-000070320000}"/>
    <cellStyle name="Note 2 2 7" xfId="1734" xr:uid="{00000000-0005-0000-0000-000071320000}"/>
    <cellStyle name="Note 2 2 7 2" xfId="9673" xr:uid="{00000000-0005-0000-0000-000072320000}"/>
    <cellStyle name="Note 2 2 7 3" xfId="21286" xr:uid="{00000000-0005-0000-0000-000073320000}"/>
    <cellStyle name="Note 2 2 7 4" xfId="26996" xr:uid="{00000000-0005-0000-0000-000074320000}"/>
    <cellStyle name="Note 2 2 7 5" xfId="29106" xr:uid="{00000000-0005-0000-0000-000075320000}"/>
    <cellStyle name="Note 2 2 7 6" xfId="12028" xr:uid="{00000000-0005-0000-0000-000076320000}"/>
    <cellStyle name="Note 2 2 8" xfId="2537" xr:uid="{00000000-0005-0000-0000-000077320000}"/>
    <cellStyle name="Note 2 2 8 2" xfId="10635" xr:uid="{00000000-0005-0000-0000-000078320000}"/>
    <cellStyle name="Note 2 2 8 3" xfId="22076" xr:uid="{00000000-0005-0000-0000-000079320000}"/>
    <cellStyle name="Note 2 2 8 4" xfId="18734" xr:uid="{00000000-0005-0000-0000-00007A320000}"/>
    <cellStyle name="Note 2 2 8 5" xfId="25569" xr:uid="{00000000-0005-0000-0000-00007B320000}"/>
    <cellStyle name="Note 2 2 8 6" xfId="29871" xr:uid="{00000000-0005-0000-0000-00007C320000}"/>
    <cellStyle name="Note 2 2 9" xfId="4067" xr:uid="{00000000-0005-0000-0000-00007D320000}"/>
    <cellStyle name="Note 2 2 9 2" xfId="16875" xr:uid="{00000000-0005-0000-0000-00007E320000}"/>
    <cellStyle name="Note 2 2 9 3" xfId="23588" xr:uid="{00000000-0005-0000-0000-00007F320000}"/>
    <cellStyle name="Note 2 2 9 4" xfId="28773" xr:uid="{00000000-0005-0000-0000-000080320000}"/>
    <cellStyle name="Note 2 2 9 5" xfId="33713" xr:uid="{00000000-0005-0000-0000-000081320000}"/>
    <cellStyle name="Note 2 2 9 6" xfId="38213" xr:uid="{00000000-0005-0000-0000-000082320000}"/>
    <cellStyle name="Note 2 20" xfId="10543" xr:uid="{00000000-0005-0000-0000-000083320000}"/>
    <cellStyle name="Note 2 21" xfId="12801" xr:uid="{00000000-0005-0000-0000-000084320000}"/>
    <cellStyle name="Note 2 22" xfId="15700" xr:uid="{00000000-0005-0000-0000-000085320000}"/>
    <cellStyle name="Note 2 23" xfId="18064" xr:uid="{00000000-0005-0000-0000-000086320000}"/>
    <cellStyle name="Note 2 24" xfId="25734" xr:uid="{00000000-0005-0000-0000-000087320000}"/>
    <cellStyle name="Note 2 25" xfId="35860" xr:uid="{00000000-0005-0000-0000-000088320000}"/>
    <cellStyle name="Note 2 26" xfId="41683" xr:uid="{00000000-0005-0000-0000-000089320000}"/>
    <cellStyle name="Note 2 27" xfId="41306" xr:uid="{00000000-0005-0000-0000-00008A320000}"/>
    <cellStyle name="Note 2 28" xfId="41730" xr:uid="{00000000-0005-0000-0000-00008B320000}"/>
    <cellStyle name="Note 2 29" xfId="41961" xr:uid="{00000000-0005-0000-0000-00008C320000}"/>
    <cellStyle name="Note 2 3" xfId="809" xr:uid="{00000000-0005-0000-0000-00008D320000}"/>
    <cellStyle name="Note 2 3 10" xfId="4736" xr:uid="{00000000-0005-0000-0000-00008E320000}"/>
    <cellStyle name="Note 2 3 10 2" xfId="17544" xr:uid="{00000000-0005-0000-0000-00008F320000}"/>
    <cellStyle name="Note 2 3 10 3" xfId="24248" xr:uid="{00000000-0005-0000-0000-000090320000}"/>
    <cellStyle name="Note 2 3 10 4" xfId="29411" xr:uid="{00000000-0005-0000-0000-000091320000}"/>
    <cellStyle name="Note 2 3 10 5" xfId="34313" xr:uid="{00000000-0005-0000-0000-000092320000}"/>
    <cellStyle name="Note 2 3 10 6" xfId="38707" xr:uid="{00000000-0005-0000-0000-000093320000}"/>
    <cellStyle name="Note 2 3 11" xfId="13060" xr:uid="{00000000-0005-0000-0000-000094320000}"/>
    <cellStyle name="Note 2 3 12" xfId="11409" xr:uid="{00000000-0005-0000-0000-000095320000}"/>
    <cellStyle name="Note 2 3 13" xfId="18071" xr:uid="{00000000-0005-0000-0000-000096320000}"/>
    <cellStyle name="Note 2 3 14" xfId="25531" xr:uid="{00000000-0005-0000-0000-000097320000}"/>
    <cellStyle name="Note 2 3 15" xfId="30988" xr:uid="{00000000-0005-0000-0000-000098320000}"/>
    <cellStyle name="Note 2 3 2" xfId="2035" xr:uid="{00000000-0005-0000-0000-000099320000}"/>
    <cellStyle name="Note 2 3 2 2" xfId="9083" xr:uid="{00000000-0005-0000-0000-00009A320000}"/>
    <cellStyle name="Note 2 3 2 3" xfId="21580" xr:uid="{00000000-0005-0000-0000-00009B320000}"/>
    <cellStyle name="Note 2 3 2 4" xfId="22189" xr:uid="{00000000-0005-0000-0000-00009C320000}"/>
    <cellStyle name="Note 2 3 2 5" xfId="27496" xr:uid="{00000000-0005-0000-0000-00009D320000}"/>
    <cellStyle name="Note 2 3 2 6" xfId="31728" xr:uid="{00000000-0005-0000-0000-00009E320000}"/>
    <cellStyle name="Note 2 3 3" xfId="1699" xr:uid="{00000000-0005-0000-0000-00009F320000}"/>
    <cellStyle name="Note 2 3 3 2" xfId="15212" xr:uid="{00000000-0005-0000-0000-0000A0320000}"/>
    <cellStyle name="Note 2 3 3 3" xfId="21252" xr:uid="{00000000-0005-0000-0000-0000A1320000}"/>
    <cellStyle name="Note 2 3 3 4" xfId="21070" xr:uid="{00000000-0005-0000-0000-0000A2320000}"/>
    <cellStyle name="Note 2 3 3 5" xfId="26833" xr:uid="{00000000-0005-0000-0000-0000A3320000}"/>
    <cellStyle name="Note 2 3 3 6" xfId="18763" xr:uid="{00000000-0005-0000-0000-0000A4320000}"/>
    <cellStyle name="Note 2 3 4" xfId="1866" xr:uid="{00000000-0005-0000-0000-0000A5320000}"/>
    <cellStyle name="Note 2 3 4 2" xfId="11092" xr:uid="{00000000-0005-0000-0000-0000A6320000}"/>
    <cellStyle name="Note 2 3 4 3" xfId="21414" xr:uid="{00000000-0005-0000-0000-0000A7320000}"/>
    <cellStyle name="Note 2 3 4 4" xfId="23113" xr:uid="{00000000-0005-0000-0000-0000A8320000}"/>
    <cellStyle name="Note 2 3 4 5" xfId="28851" xr:uid="{00000000-0005-0000-0000-0000A9320000}"/>
    <cellStyle name="Note 2 3 4 6" xfId="12572" xr:uid="{00000000-0005-0000-0000-0000AA320000}"/>
    <cellStyle name="Note 2 3 5" xfId="1759" xr:uid="{00000000-0005-0000-0000-0000AB320000}"/>
    <cellStyle name="Note 2 3 5 2" xfId="9971" xr:uid="{00000000-0005-0000-0000-0000AC320000}"/>
    <cellStyle name="Note 2 3 5 3" xfId="21310" xr:uid="{00000000-0005-0000-0000-0000AD320000}"/>
    <cellStyle name="Note 2 3 5 4" xfId="22780" xr:uid="{00000000-0005-0000-0000-0000AE320000}"/>
    <cellStyle name="Note 2 3 5 5" xfId="26609" xr:uid="{00000000-0005-0000-0000-0000AF320000}"/>
    <cellStyle name="Note 2 3 5 6" xfId="32260" xr:uid="{00000000-0005-0000-0000-0000B0320000}"/>
    <cellStyle name="Note 2 3 6" xfId="2816" xr:uid="{00000000-0005-0000-0000-0000B1320000}"/>
    <cellStyle name="Note 2 3 6 2" xfId="13461" xr:uid="{00000000-0005-0000-0000-0000B2320000}"/>
    <cellStyle name="Note 2 3 6 3" xfId="22353" xr:uid="{00000000-0005-0000-0000-0000B3320000}"/>
    <cellStyle name="Note 2 3 6 4" xfId="27571" xr:uid="{00000000-0005-0000-0000-0000B4320000}"/>
    <cellStyle name="Note 2 3 6 5" xfId="32569" xr:uid="{00000000-0005-0000-0000-0000B5320000}"/>
    <cellStyle name="Note 2 3 6 6" xfId="37254" xr:uid="{00000000-0005-0000-0000-0000B6320000}"/>
    <cellStyle name="Note 2 3 7" xfId="3165" xr:uid="{00000000-0005-0000-0000-0000B7320000}"/>
    <cellStyle name="Note 2 3 7 2" xfId="15973" xr:uid="{00000000-0005-0000-0000-0000B8320000}"/>
    <cellStyle name="Note 2 3 7 3" xfId="22695" xr:uid="{00000000-0005-0000-0000-0000B9320000}"/>
    <cellStyle name="Note 2 3 7 4" xfId="27907" xr:uid="{00000000-0005-0000-0000-0000BA320000}"/>
    <cellStyle name="Note 2 3 7 5" xfId="32886" xr:uid="{00000000-0005-0000-0000-0000BB320000}"/>
    <cellStyle name="Note 2 3 7 6" xfId="37515" xr:uid="{00000000-0005-0000-0000-0000BC320000}"/>
    <cellStyle name="Note 2 3 8" xfId="3498" xr:uid="{00000000-0005-0000-0000-0000BD320000}"/>
    <cellStyle name="Note 2 3 8 2" xfId="16306" xr:uid="{00000000-0005-0000-0000-0000BE320000}"/>
    <cellStyle name="Note 2 3 8 3" xfId="23023" xr:uid="{00000000-0005-0000-0000-0000BF320000}"/>
    <cellStyle name="Note 2 3 8 4" xfId="28225" xr:uid="{00000000-0005-0000-0000-0000C0320000}"/>
    <cellStyle name="Note 2 3 8 5" xfId="33190" xr:uid="{00000000-0005-0000-0000-0000C1320000}"/>
    <cellStyle name="Note 2 3 8 6" xfId="37768" xr:uid="{00000000-0005-0000-0000-0000C2320000}"/>
    <cellStyle name="Note 2 3 9" xfId="4137" xr:uid="{00000000-0005-0000-0000-0000C3320000}"/>
    <cellStyle name="Note 2 3 9 2" xfId="16945" xr:uid="{00000000-0005-0000-0000-0000C4320000}"/>
    <cellStyle name="Note 2 3 9 3" xfId="23658" xr:uid="{00000000-0005-0000-0000-0000C5320000}"/>
    <cellStyle name="Note 2 3 9 4" xfId="28843" xr:uid="{00000000-0005-0000-0000-0000C6320000}"/>
    <cellStyle name="Note 2 3 9 5" xfId="33782" xr:uid="{00000000-0005-0000-0000-0000C7320000}"/>
    <cellStyle name="Note 2 3 9 6" xfId="38275" xr:uid="{00000000-0005-0000-0000-0000C8320000}"/>
    <cellStyle name="Note 2 30" xfId="41882" xr:uid="{00000000-0005-0000-0000-0000C9320000}"/>
    <cellStyle name="Note 2 31" xfId="42064" xr:uid="{00000000-0005-0000-0000-0000CA320000}"/>
    <cellStyle name="Note 2 32" xfId="42177" xr:uid="{00000000-0005-0000-0000-0000CB320000}"/>
    <cellStyle name="Note 2 33" xfId="42401" xr:uid="{00000000-0005-0000-0000-0000CC320000}"/>
    <cellStyle name="Note 2 4" xfId="1170" xr:uid="{00000000-0005-0000-0000-0000CD320000}"/>
    <cellStyle name="Note 2 4 10" xfId="4948" xr:uid="{00000000-0005-0000-0000-0000CE320000}"/>
    <cellStyle name="Note 2 4 10 2" xfId="17756" xr:uid="{00000000-0005-0000-0000-0000CF320000}"/>
    <cellStyle name="Note 2 4 10 3" xfId="24454" xr:uid="{00000000-0005-0000-0000-0000D0320000}"/>
    <cellStyle name="Note 2 4 10 4" xfId="29612" xr:uid="{00000000-0005-0000-0000-0000D1320000}"/>
    <cellStyle name="Note 2 4 10 5" xfId="34501" xr:uid="{00000000-0005-0000-0000-0000D2320000}"/>
    <cellStyle name="Note 2 4 10 6" xfId="38842" xr:uid="{00000000-0005-0000-0000-0000D3320000}"/>
    <cellStyle name="Note 2 4 11" xfId="13448" xr:uid="{00000000-0005-0000-0000-0000D4320000}"/>
    <cellStyle name="Note 2 4 12" xfId="10337" xr:uid="{00000000-0005-0000-0000-0000D5320000}"/>
    <cellStyle name="Note 2 4 13" xfId="26694" xr:uid="{00000000-0005-0000-0000-0000D6320000}"/>
    <cellStyle name="Note 2 4 14" xfId="19792" xr:uid="{00000000-0005-0000-0000-0000D7320000}"/>
    <cellStyle name="Note 2 4 15" xfId="36394" xr:uid="{00000000-0005-0000-0000-0000D8320000}"/>
    <cellStyle name="Note 2 4 2" xfId="2369" xr:uid="{00000000-0005-0000-0000-0000D9320000}"/>
    <cellStyle name="Note 2 4 2 2" xfId="10109" xr:uid="{00000000-0005-0000-0000-0000DA320000}"/>
    <cellStyle name="Note 2 4 2 3" xfId="21911" xr:uid="{00000000-0005-0000-0000-0000DB320000}"/>
    <cellStyle name="Note 2 4 2 4" xfId="26739" xr:uid="{00000000-0005-0000-0000-0000DC320000}"/>
    <cellStyle name="Note 2 4 2 5" xfId="28379" xr:uid="{00000000-0005-0000-0000-0000DD320000}"/>
    <cellStyle name="Note 2 4 2 6" xfId="31783" xr:uid="{00000000-0005-0000-0000-0000DE320000}"/>
    <cellStyle name="Note 2 4 3" xfId="2740" xr:uid="{00000000-0005-0000-0000-0000DF320000}"/>
    <cellStyle name="Note 2 4 3 2" xfId="130" xr:uid="{00000000-0005-0000-0000-0000E0320000}"/>
    <cellStyle name="Note 2 4 3 3" xfId="22277" xr:uid="{00000000-0005-0000-0000-0000E1320000}"/>
    <cellStyle name="Note 2 4 3 4" xfId="27498" xr:uid="{00000000-0005-0000-0000-0000E2320000}"/>
    <cellStyle name="Note 2 4 3 5" xfId="32501" xr:uid="{00000000-0005-0000-0000-0000E3320000}"/>
    <cellStyle name="Note 2 4 3 6" xfId="37194" xr:uid="{00000000-0005-0000-0000-0000E4320000}"/>
    <cellStyle name="Note 2 4 4" xfId="3091" xr:uid="{00000000-0005-0000-0000-0000E5320000}"/>
    <cellStyle name="Note 2 4 4 2" xfId="8857" xr:uid="{00000000-0005-0000-0000-0000E6320000}"/>
    <cellStyle name="Note 2 4 4 3" xfId="22622" xr:uid="{00000000-0005-0000-0000-0000E7320000}"/>
    <cellStyle name="Note 2 4 4 4" xfId="27834" xr:uid="{00000000-0005-0000-0000-0000E8320000}"/>
    <cellStyle name="Note 2 4 4 5" xfId="32819" xr:uid="{00000000-0005-0000-0000-0000E9320000}"/>
    <cellStyle name="Note 2 4 4 6" xfId="37458" xr:uid="{00000000-0005-0000-0000-0000EA320000}"/>
    <cellStyle name="Note 2 4 5" xfId="3430" xr:uid="{00000000-0005-0000-0000-0000EB320000}"/>
    <cellStyle name="Note 2 4 5 2" xfId="16238" xr:uid="{00000000-0005-0000-0000-0000EC320000}"/>
    <cellStyle name="Note 2 4 5 3" xfId="22957" xr:uid="{00000000-0005-0000-0000-0000ED320000}"/>
    <cellStyle name="Note 2 4 5 4" xfId="28158" xr:uid="{00000000-0005-0000-0000-0000EE320000}"/>
    <cellStyle name="Note 2 4 5 5" xfId="33129" xr:uid="{00000000-0005-0000-0000-0000EF320000}"/>
    <cellStyle name="Note 2 4 5 6" xfId="37713" xr:uid="{00000000-0005-0000-0000-0000F0320000}"/>
    <cellStyle name="Note 2 4 6" xfId="3738" xr:uid="{00000000-0005-0000-0000-0000F1320000}"/>
    <cellStyle name="Note 2 4 6 2" xfId="16546" xr:uid="{00000000-0005-0000-0000-0000F2320000}"/>
    <cellStyle name="Note 2 4 6 3" xfId="23261" xr:uid="{00000000-0005-0000-0000-0000F3320000}"/>
    <cellStyle name="Note 2 4 6 4" xfId="28455" xr:uid="{00000000-0005-0000-0000-0000F4320000}"/>
    <cellStyle name="Note 2 4 6 5" xfId="33412" xr:uid="{00000000-0005-0000-0000-0000F5320000}"/>
    <cellStyle name="Note 2 4 6 6" xfId="37952" xr:uid="{00000000-0005-0000-0000-0000F6320000}"/>
    <cellStyle name="Note 2 4 7" xfId="4032" xr:uid="{00000000-0005-0000-0000-0000F7320000}"/>
    <cellStyle name="Note 2 4 7 2" xfId="16840" xr:uid="{00000000-0005-0000-0000-0000F8320000}"/>
    <cellStyle name="Note 2 4 7 3" xfId="23553" xr:uid="{00000000-0005-0000-0000-0000F9320000}"/>
    <cellStyle name="Note 2 4 7 4" xfId="28738" xr:uid="{00000000-0005-0000-0000-0000FA320000}"/>
    <cellStyle name="Note 2 4 7 5" xfId="33681" xr:uid="{00000000-0005-0000-0000-0000FB320000}"/>
    <cellStyle name="Note 2 4 7 6" xfId="38183" xr:uid="{00000000-0005-0000-0000-0000FC320000}"/>
    <cellStyle name="Note 2 4 8" xfId="4287" xr:uid="{00000000-0005-0000-0000-0000FD320000}"/>
    <cellStyle name="Note 2 4 8 2" xfId="17095" xr:uid="{00000000-0005-0000-0000-0000FE320000}"/>
    <cellStyle name="Note 2 4 8 3" xfId="23805" xr:uid="{00000000-0005-0000-0000-0000FF320000}"/>
    <cellStyle name="Note 2 4 8 4" xfId="28988" xr:uid="{00000000-0005-0000-0000-000000330000}"/>
    <cellStyle name="Note 2 4 8 5" xfId="33925" xr:uid="{00000000-0005-0000-0000-000001330000}"/>
    <cellStyle name="Note 2 4 8 6" xfId="38387" xr:uid="{00000000-0005-0000-0000-000002330000}"/>
    <cellStyle name="Note 2 4 9" xfId="4523" xr:uid="{00000000-0005-0000-0000-000003330000}"/>
    <cellStyle name="Note 2 4 9 2" xfId="17331" xr:uid="{00000000-0005-0000-0000-000004330000}"/>
    <cellStyle name="Note 2 4 9 3" xfId="24039" xr:uid="{00000000-0005-0000-0000-000005330000}"/>
    <cellStyle name="Note 2 4 9 4" xfId="29212" xr:uid="{00000000-0005-0000-0000-000006330000}"/>
    <cellStyle name="Note 2 4 9 5" xfId="34126" xr:uid="{00000000-0005-0000-0000-000007330000}"/>
    <cellStyle name="Note 2 4 9 6" xfId="38546" xr:uid="{00000000-0005-0000-0000-000008330000}"/>
    <cellStyle name="Note 2 5" xfId="915" xr:uid="{00000000-0005-0000-0000-000009330000}"/>
    <cellStyle name="Note 2 5 10" xfId="4789" xr:uid="{00000000-0005-0000-0000-00000A330000}"/>
    <cellStyle name="Note 2 5 10 2" xfId="17597" xr:uid="{00000000-0005-0000-0000-00000B330000}"/>
    <cellStyle name="Note 2 5 10 3" xfId="24301" xr:uid="{00000000-0005-0000-0000-00000C330000}"/>
    <cellStyle name="Note 2 5 10 4" xfId="29464" xr:uid="{00000000-0005-0000-0000-00000D330000}"/>
    <cellStyle name="Note 2 5 10 5" xfId="34364" xr:uid="{00000000-0005-0000-0000-00000E330000}"/>
    <cellStyle name="Note 2 5 10 6" xfId="38751" xr:uid="{00000000-0005-0000-0000-00000F330000}"/>
    <cellStyle name="Note 2 5 11" xfId="8881" xr:uid="{00000000-0005-0000-0000-000010330000}"/>
    <cellStyle name="Note 2 5 12" xfId="20520" xr:uid="{00000000-0005-0000-0000-000011330000}"/>
    <cellStyle name="Note 2 5 13" xfId="24801" xr:uid="{00000000-0005-0000-0000-000012330000}"/>
    <cellStyle name="Note 2 5 14" xfId="31100" xr:uid="{00000000-0005-0000-0000-000013330000}"/>
    <cellStyle name="Note 2 5 15" xfId="34657" xr:uid="{00000000-0005-0000-0000-000014330000}"/>
    <cellStyle name="Note 2 5 2" xfId="2134" xr:uid="{00000000-0005-0000-0000-000015330000}"/>
    <cellStyle name="Note 2 5 2 2" xfId="8774" xr:uid="{00000000-0005-0000-0000-000016330000}"/>
    <cellStyle name="Note 2 5 2 3" xfId="21678" xr:uid="{00000000-0005-0000-0000-000017330000}"/>
    <cellStyle name="Note 2 5 2 4" xfId="24335" xr:uid="{00000000-0005-0000-0000-000018330000}"/>
    <cellStyle name="Note 2 5 2 5" xfId="22368" xr:uid="{00000000-0005-0000-0000-000019330000}"/>
    <cellStyle name="Note 2 5 2 6" xfId="36463" xr:uid="{00000000-0005-0000-0000-00001A330000}"/>
    <cellStyle name="Note 2 5 3" xfId="1605" xr:uid="{00000000-0005-0000-0000-00001B330000}"/>
    <cellStyle name="Note 2 5 3 2" xfId="10578" xr:uid="{00000000-0005-0000-0000-00001C330000}"/>
    <cellStyle name="Note 2 5 3 3" xfId="21158" xr:uid="{00000000-0005-0000-0000-00001D330000}"/>
    <cellStyle name="Note 2 5 3 4" xfId="21773" xr:uid="{00000000-0005-0000-0000-00001E330000}"/>
    <cellStyle name="Note 2 5 3 5" xfId="24358" xr:uid="{00000000-0005-0000-0000-00001F330000}"/>
    <cellStyle name="Note 2 5 3 6" xfId="34055" xr:uid="{00000000-0005-0000-0000-000020330000}"/>
    <cellStyle name="Note 2 5 4" xfId="2527" xr:uid="{00000000-0005-0000-0000-000021330000}"/>
    <cellStyle name="Note 2 5 4 2" xfId="13353" xr:uid="{00000000-0005-0000-0000-000022330000}"/>
    <cellStyle name="Note 2 5 4 3" xfId="22066" xr:uid="{00000000-0005-0000-0000-000023330000}"/>
    <cellStyle name="Note 2 5 4 4" xfId="18044" xr:uid="{00000000-0005-0000-0000-000024330000}"/>
    <cellStyle name="Note 2 5 4 5" xfId="27420" xr:uid="{00000000-0005-0000-0000-000025330000}"/>
    <cellStyle name="Note 2 5 4 6" xfId="32154" xr:uid="{00000000-0005-0000-0000-000026330000}"/>
    <cellStyle name="Note 2 5 5" xfId="2782" xr:uid="{00000000-0005-0000-0000-000027330000}"/>
    <cellStyle name="Note 2 5 5 2" xfId="9187" xr:uid="{00000000-0005-0000-0000-000028330000}"/>
    <cellStyle name="Note 2 5 5 3" xfId="22319" xr:uid="{00000000-0005-0000-0000-000029330000}"/>
    <cellStyle name="Note 2 5 5 4" xfId="27539" xr:uid="{00000000-0005-0000-0000-00002A330000}"/>
    <cellStyle name="Note 2 5 5 5" xfId="32539" xr:uid="{00000000-0005-0000-0000-00002B330000}"/>
    <cellStyle name="Note 2 5 5 6" xfId="37229" xr:uid="{00000000-0005-0000-0000-00002C330000}"/>
    <cellStyle name="Note 2 5 6" xfId="3133" xr:uid="{00000000-0005-0000-0000-00002D330000}"/>
    <cellStyle name="Note 2 5 6 2" xfId="8597" xr:uid="{00000000-0005-0000-0000-00002E330000}"/>
    <cellStyle name="Note 2 5 6 3" xfId="22664" xr:uid="{00000000-0005-0000-0000-00002F330000}"/>
    <cellStyle name="Note 2 5 6 4" xfId="27875" xr:uid="{00000000-0005-0000-0000-000030330000}"/>
    <cellStyle name="Note 2 5 6 5" xfId="32856" xr:uid="{00000000-0005-0000-0000-000031330000}"/>
    <cellStyle name="Note 2 5 6 6" xfId="37492" xr:uid="{00000000-0005-0000-0000-000032330000}"/>
    <cellStyle name="Note 2 5 7" xfId="3469" xr:uid="{00000000-0005-0000-0000-000033330000}"/>
    <cellStyle name="Note 2 5 7 2" xfId="16277" xr:uid="{00000000-0005-0000-0000-000034330000}"/>
    <cellStyle name="Note 2 5 7 3" xfId="22995" xr:uid="{00000000-0005-0000-0000-000035330000}"/>
    <cellStyle name="Note 2 5 7 4" xfId="28196" xr:uid="{00000000-0005-0000-0000-000036330000}"/>
    <cellStyle name="Note 2 5 7 5" xfId="33163" xr:uid="{00000000-0005-0000-0000-000037330000}"/>
    <cellStyle name="Note 2 5 7 6" xfId="37746" xr:uid="{00000000-0005-0000-0000-000038330000}"/>
    <cellStyle name="Note 2 5 8" xfId="3776" xr:uid="{00000000-0005-0000-0000-000039330000}"/>
    <cellStyle name="Note 2 5 8 2" xfId="16584" xr:uid="{00000000-0005-0000-0000-00003A330000}"/>
    <cellStyle name="Note 2 5 8 3" xfId="23299" xr:uid="{00000000-0005-0000-0000-00003B330000}"/>
    <cellStyle name="Note 2 5 8 4" xfId="28492" xr:uid="{00000000-0005-0000-0000-00003C330000}"/>
    <cellStyle name="Note 2 5 8 5" xfId="33446" xr:uid="{00000000-0005-0000-0000-00003D330000}"/>
    <cellStyle name="Note 2 5 8 6" xfId="37983" xr:uid="{00000000-0005-0000-0000-00003E330000}"/>
    <cellStyle name="Note 2 5 9" xfId="3831" xr:uid="{00000000-0005-0000-0000-00003F330000}"/>
    <cellStyle name="Note 2 5 9 2" xfId="16639" xr:uid="{00000000-0005-0000-0000-000040330000}"/>
    <cellStyle name="Note 2 5 9 3" xfId="23353" xr:uid="{00000000-0005-0000-0000-000041330000}"/>
    <cellStyle name="Note 2 5 9 4" xfId="28545" xr:uid="{00000000-0005-0000-0000-000042330000}"/>
    <cellStyle name="Note 2 5 9 5" xfId="33498" xr:uid="{00000000-0005-0000-0000-000043330000}"/>
    <cellStyle name="Note 2 5 9 6" xfId="38027" xr:uid="{00000000-0005-0000-0000-000044330000}"/>
    <cellStyle name="Note 2 6" xfId="1351" xr:uid="{00000000-0005-0000-0000-000045330000}"/>
    <cellStyle name="Note 2 6 2" xfId="9599" xr:uid="{00000000-0005-0000-0000-000046330000}"/>
    <cellStyle name="Note 2 6 3" xfId="20912" xr:uid="{00000000-0005-0000-0000-000047330000}"/>
    <cellStyle name="Note 2 6 4" xfId="26844" xr:uid="{00000000-0005-0000-0000-000048330000}"/>
    <cellStyle name="Note 2 6 5" xfId="27684" xr:uid="{00000000-0005-0000-0000-000049330000}"/>
    <cellStyle name="Note 2 6 6" xfId="36734" xr:uid="{00000000-0005-0000-0000-00004A330000}"/>
    <cellStyle name="Note 2 7" xfId="845" xr:uid="{00000000-0005-0000-0000-00004B330000}"/>
    <cellStyle name="Note 2 7 2" xfId="11354" xr:uid="{00000000-0005-0000-0000-00004C330000}"/>
    <cellStyle name="Note 2 7 3" xfId="13423" xr:uid="{00000000-0005-0000-0000-00004D330000}"/>
    <cellStyle name="Note 2 7 4" xfId="25611" xr:uid="{00000000-0005-0000-0000-00004E330000}"/>
    <cellStyle name="Note 2 7 5" xfId="25904" xr:uid="{00000000-0005-0000-0000-00004F330000}"/>
    <cellStyle name="Note 2 7 6" xfId="36937" xr:uid="{00000000-0005-0000-0000-000050330000}"/>
    <cellStyle name="Note 2 8" xfId="1381" xr:uid="{00000000-0005-0000-0000-000051330000}"/>
    <cellStyle name="Note 2 8 2" xfId="9481" xr:uid="{00000000-0005-0000-0000-000052330000}"/>
    <cellStyle name="Note 2 8 3" xfId="20942" xr:uid="{00000000-0005-0000-0000-000053330000}"/>
    <cellStyle name="Note 2 8 4" xfId="19137" xr:uid="{00000000-0005-0000-0000-000054330000}"/>
    <cellStyle name="Note 2 8 5" xfId="29521" xr:uid="{00000000-0005-0000-0000-000055330000}"/>
    <cellStyle name="Note 2 8 6" xfId="27721" xr:uid="{00000000-0005-0000-0000-000056330000}"/>
    <cellStyle name="Note 2 9" xfId="1887" xr:uid="{00000000-0005-0000-0000-000057330000}"/>
    <cellStyle name="Note 2 9 2" xfId="12926" xr:uid="{00000000-0005-0000-0000-000058330000}"/>
    <cellStyle name="Note 2 9 3" xfId="21435" xr:uid="{00000000-0005-0000-0000-000059330000}"/>
    <cellStyle name="Note 2 9 4" xfId="27000" xr:uid="{00000000-0005-0000-0000-00005A330000}"/>
    <cellStyle name="Note 2 9 5" xfId="27104" xr:uid="{00000000-0005-0000-0000-00005B330000}"/>
    <cellStyle name="Note 2 9 6" xfId="32171" xr:uid="{00000000-0005-0000-0000-00005C330000}"/>
    <cellStyle name="Note 20" xfId="1972" xr:uid="{00000000-0005-0000-0000-00005D330000}"/>
    <cellStyle name="Note 20 2" xfId="10005" xr:uid="{00000000-0005-0000-0000-00005E330000}"/>
    <cellStyle name="Note 20 3" xfId="21517" xr:uid="{00000000-0005-0000-0000-00005F330000}"/>
    <cellStyle name="Note 20 4" xfId="24360" xr:uid="{00000000-0005-0000-0000-000060330000}"/>
    <cellStyle name="Note 20 5" xfId="24191" xr:uid="{00000000-0005-0000-0000-000061330000}"/>
    <cellStyle name="Note 20 6" xfId="36493" xr:uid="{00000000-0005-0000-0000-000062330000}"/>
    <cellStyle name="Note 21" xfId="1551" xr:uid="{00000000-0005-0000-0000-000063330000}"/>
    <cellStyle name="Note 21 2" xfId="9521" xr:uid="{00000000-0005-0000-0000-000064330000}"/>
    <cellStyle name="Note 21 3" xfId="21106" xr:uid="{00000000-0005-0000-0000-000065330000}"/>
    <cellStyle name="Note 21 4" xfId="26903" xr:uid="{00000000-0005-0000-0000-000066330000}"/>
    <cellStyle name="Note 21 5" xfId="26857" xr:uid="{00000000-0005-0000-0000-000067330000}"/>
    <cellStyle name="Note 21 6" xfId="36722" xr:uid="{00000000-0005-0000-0000-000068330000}"/>
    <cellStyle name="Note 22" xfId="2657" xr:uid="{00000000-0005-0000-0000-000069330000}"/>
    <cellStyle name="Note 22 2" xfId="8850" xr:uid="{00000000-0005-0000-0000-00006A330000}"/>
    <cellStyle name="Note 22 3" xfId="22195" xr:uid="{00000000-0005-0000-0000-00006B330000}"/>
    <cellStyle name="Note 22 4" xfId="13252" xr:uid="{00000000-0005-0000-0000-00006C330000}"/>
    <cellStyle name="Note 22 5" xfId="18388" xr:uid="{00000000-0005-0000-0000-00006D330000}"/>
    <cellStyle name="Note 22 6" xfId="30718" xr:uid="{00000000-0005-0000-0000-00006E330000}"/>
    <cellStyle name="Note 23" xfId="3013" xr:uid="{00000000-0005-0000-0000-00006F330000}"/>
    <cellStyle name="Note 23 2" xfId="8657" xr:uid="{00000000-0005-0000-0000-000070330000}"/>
    <cellStyle name="Note 23 3" xfId="22546" xr:uid="{00000000-0005-0000-0000-000071330000}"/>
    <cellStyle name="Note 23 4" xfId="27758" xr:uid="{00000000-0005-0000-0000-000072330000}"/>
    <cellStyle name="Note 23 5" xfId="32746" xr:uid="{00000000-0005-0000-0000-000073330000}"/>
    <cellStyle name="Note 23 6" xfId="37398" xr:uid="{00000000-0005-0000-0000-000074330000}"/>
    <cellStyle name="Note 24" xfId="3353" xr:uid="{00000000-0005-0000-0000-000075330000}"/>
    <cellStyle name="Note 24 2" xfId="16161" xr:uid="{00000000-0005-0000-0000-000076330000}"/>
    <cellStyle name="Note 24 3" xfId="22881" xr:uid="{00000000-0005-0000-0000-000077330000}"/>
    <cellStyle name="Note 24 4" xfId="28083" xr:uid="{00000000-0005-0000-0000-000078330000}"/>
    <cellStyle name="Note 24 5" xfId="33053" xr:uid="{00000000-0005-0000-0000-000079330000}"/>
    <cellStyle name="Note 24 6" xfId="37653" xr:uid="{00000000-0005-0000-0000-00007A330000}"/>
    <cellStyle name="Note 25" xfId="3668" xr:uid="{00000000-0005-0000-0000-00007B330000}"/>
    <cellStyle name="Note 25 2" xfId="16476" xr:uid="{00000000-0005-0000-0000-00007C330000}"/>
    <cellStyle name="Note 25 3" xfId="23191" xr:uid="{00000000-0005-0000-0000-00007D330000}"/>
    <cellStyle name="Note 25 4" xfId="28386" xr:uid="{00000000-0005-0000-0000-00007E330000}"/>
    <cellStyle name="Note 25 5" xfId="33346" xr:uid="{00000000-0005-0000-0000-00007F330000}"/>
    <cellStyle name="Note 25 6" xfId="37894" xr:uid="{00000000-0005-0000-0000-000080330000}"/>
    <cellStyle name="Note 26" xfId="4282" xr:uid="{00000000-0005-0000-0000-000081330000}"/>
    <cellStyle name="Note 26 2" xfId="17090" xr:uid="{00000000-0005-0000-0000-000082330000}"/>
    <cellStyle name="Note 26 3" xfId="23801" xr:uid="{00000000-0005-0000-0000-000083330000}"/>
    <cellStyle name="Note 26 4" xfId="28983" xr:uid="{00000000-0005-0000-0000-000084330000}"/>
    <cellStyle name="Note 26 5" xfId="33920" xr:uid="{00000000-0005-0000-0000-000085330000}"/>
    <cellStyle name="Note 26 6" xfId="38384" xr:uid="{00000000-0005-0000-0000-000086330000}"/>
    <cellStyle name="Note 27" xfId="4631" xr:uid="{00000000-0005-0000-0000-000087330000}"/>
    <cellStyle name="Note 27 2" xfId="17439" xr:uid="{00000000-0005-0000-0000-000088330000}"/>
    <cellStyle name="Note 27 3" xfId="24144" xr:uid="{00000000-0005-0000-0000-000089330000}"/>
    <cellStyle name="Note 27 4" xfId="29312" xr:uid="{00000000-0005-0000-0000-00008A330000}"/>
    <cellStyle name="Note 27 5" xfId="34221" xr:uid="{00000000-0005-0000-0000-00008B330000}"/>
    <cellStyle name="Note 27 6" xfId="38627" xr:uid="{00000000-0005-0000-0000-00008C330000}"/>
    <cellStyle name="Note 28" xfId="4645" xr:uid="{00000000-0005-0000-0000-00008D330000}"/>
    <cellStyle name="Note 28 2" xfId="17453" xr:uid="{00000000-0005-0000-0000-00008E330000}"/>
    <cellStyle name="Note 28 3" xfId="24157" xr:uid="{00000000-0005-0000-0000-00008F330000}"/>
    <cellStyle name="Note 28 4" xfId="29324" xr:uid="{00000000-0005-0000-0000-000090330000}"/>
    <cellStyle name="Note 28 5" xfId="34227" xr:uid="{00000000-0005-0000-0000-000091330000}"/>
    <cellStyle name="Note 28 6" xfId="38632" xr:uid="{00000000-0005-0000-0000-000092330000}"/>
    <cellStyle name="Note 29" xfId="7380" xr:uid="{00000000-0005-0000-0000-000093330000}"/>
    <cellStyle name="Note 29 2" xfId="20144" xr:uid="{00000000-0005-0000-0000-000094330000}"/>
    <cellStyle name="Note 29 3" xfId="26780" xr:uid="{00000000-0005-0000-0000-000095330000}"/>
    <cellStyle name="Note 29 4" xfId="31820" xr:uid="{00000000-0005-0000-0000-000096330000}"/>
    <cellStyle name="Note 29 5" xfId="36550" xr:uid="{00000000-0005-0000-0000-000097330000}"/>
    <cellStyle name="Note 29 6" xfId="40666" xr:uid="{00000000-0005-0000-0000-000098330000}"/>
    <cellStyle name="Note 3" xfId="652" xr:uid="{00000000-0005-0000-0000-000099330000}"/>
    <cellStyle name="Note 3 10" xfId="2324" xr:uid="{00000000-0005-0000-0000-00009A330000}"/>
    <cellStyle name="Note 3 10 2" xfId="8760" xr:uid="{00000000-0005-0000-0000-00009B330000}"/>
    <cellStyle name="Note 3 10 3" xfId="21866" xr:uid="{00000000-0005-0000-0000-00009C330000}"/>
    <cellStyle name="Note 3 10 4" xfId="24026" xr:uid="{00000000-0005-0000-0000-00009D330000}"/>
    <cellStyle name="Note 3 10 5" xfId="29276" xr:uid="{00000000-0005-0000-0000-00009E330000}"/>
    <cellStyle name="Note 3 10 6" xfId="32813" xr:uid="{00000000-0005-0000-0000-00009F330000}"/>
    <cellStyle name="Note 3 11" xfId="2840" xr:uid="{00000000-0005-0000-0000-0000A0330000}"/>
    <cellStyle name="Note 3 11 2" xfId="8880" xr:uid="{00000000-0005-0000-0000-0000A1330000}"/>
    <cellStyle name="Note 3 11 3" xfId="22377" xr:uid="{00000000-0005-0000-0000-0000A2330000}"/>
    <cellStyle name="Note 3 11 4" xfId="27593" xr:uid="{00000000-0005-0000-0000-0000A3330000}"/>
    <cellStyle name="Note 3 11 5" xfId="32590" xr:uid="{00000000-0005-0000-0000-0000A4330000}"/>
    <cellStyle name="Note 3 11 6" xfId="37271" xr:uid="{00000000-0005-0000-0000-0000A5330000}"/>
    <cellStyle name="Note 3 12" xfId="3188" xr:uid="{00000000-0005-0000-0000-0000A6330000}"/>
    <cellStyle name="Note 3 12 2" xfId="15996" xr:uid="{00000000-0005-0000-0000-0000A7330000}"/>
    <cellStyle name="Note 3 12 3" xfId="22718" xr:uid="{00000000-0005-0000-0000-0000A8330000}"/>
    <cellStyle name="Note 3 12 4" xfId="27930" xr:uid="{00000000-0005-0000-0000-0000A9330000}"/>
    <cellStyle name="Note 3 12 5" xfId="32905" xr:uid="{00000000-0005-0000-0000-0000AA330000}"/>
    <cellStyle name="Note 3 12 6" xfId="37531" xr:uid="{00000000-0005-0000-0000-0000AB330000}"/>
    <cellStyle name="Note 3 13" xfId="3519" xr:uid="{00000000-0005-0000-0000-0000AC330000}"/>
    <cellStyle name="Note 3 13 2" xfId="16327" xr:uid="{00000000-0005-0000-0000-0000AD330000}"/>
    <cellStyle name="Note 3 13 3" xfId="23044" xr:uid="{00000000-0005-0000-0000-0000AE330000}"/>
    <cellStyle name="Note 3 13 4" xfId="28245" xr:uid="{00000000-0005-0000-0000-0000AF330000}"/>
    <cellStyle name="Note 3 13 5" xfId="33209" xr:uid="{00000000-0005-0000-0000-0000B0330000}"/>
    <cellStyle name="Note 3 13 6" xfId="37783" xr:uid="{00000000-0005-0000-0000-0000B1330000}"/>
    <cellStyle name="Note 3 14" xfId="3825" xr:uid="{00000000-0005-0000-0000-0000B2330000}"/>
    <cellStyle name="Note 3 14 2" xfId="16633" xr:uid="{00000000-0005-0000-0000-0000B3330000}"/>
    <cellStyle name="Note 3 14 3" xfId="23347" xr:uid="{00000000-0005-0000-0000-0000B4330000}"/>
    <cellStyle name="Note 3 14 4" xfId="28539" xr:uid="{00000000-0005-0000-0000-0000B5330000}"/>
    <cellStyle name="Note 3 14 5" xfId="33492" xr:uid="{00000000-0005-0000-0000-0000B6330000}"/>
    <cellStyle name="Note 3 14 6" xfId="38021" xr:uid="{00000000-0005-0000-0000-0000B7330000}"/>
    <cellStyle name="Note 3 15" xfId="4103" xr:uid="{00000000-0005-0000-0000-0000B8330000}"/>
    <cellStyle name="Note 3 15 2" xfId="16911" xr:uid="{00000000-0005-0000-0000-0000B9330000}"/>
    <cellStyle name="Note 3 15 3" xfId="23624" xr:uid="{00000000-0005-0000-0000-0000BA330000}"/>
    <cellStyle name="Note 3 15 4" xfId="28809" xr:uid="{00000000-0005-0000-0000-0000BB330000}"/>
    <cellStyle name="Note 3 15 5" xfId="33748" xr:uid="{00000000-0005-0000-0000-0000BC330000}"/>
    <cellStyle name="Note 3 15 6" xfId="38243" xr:uid="{00000000-0005-0000-0000-0000BD330000}"/>
    <cellStyle name="Note 3 16" xfId="1502" xr:uid="{00000000-0005-0000-0000-0000BE330000}"/>
    <cellStyle name="Note 3 16 2" xfId="8907" xr:uid="{00000000-0005-0000-0000-0000BF330000}"/>
    <cellStyle name="Note 3 16 3" xfId="21058" xr:uid="{00000000-0005-0000-0000-0000C0330000}"/>
    <cellStyle name="Note 3 16 4" xfId="22526" xr:uid="{00000000-0005-0000-0000-0000C1330000}"/>
    <cellStyle name="Note 3 16 5" xfId="19852" xr:uid="{00000000-0005-0000-0000-0000C2330000}"/>
    <cellStyle name="Note 3 16 6" xfId="9643" xr:uid="{00000000-0005-0000-0000-0000C3330000}"/>
    <cellStyle name="Note 3 17" xfId="4705" xr:uid="{00000000-0005-0000-0000-0000C4330000}"/>
    <cellStyle name="Note 3 17 2" xfId="17513" xr:uid="{00000000-0005-0000-0000-0000C5330000}"/>
    <cellStyle name="Note 3 17 3" xfId="24217" xr:uid="{00000000-0005-0000-0000-0000C6330000}"/>
    <cellStyle name="Note 3 17 4" xfId="29380" xr:uid="{00000000-0005-0000-0000-0000C7330000}"/>
    <cellStyle name="Note 3 17 5" xfId="34282" xr:uid="{00000000-0005-0000-0000-0000C8330000}"/>
    <cellStyle name="Note 3 17 6" xfId="38676" xr:uid="{00000000-0005-0000-0000-0000C9330000}"/>
    <cellStyle name="Note 3 18" xfId="7210" xr:uid="{00000000-0005-0000-0000-0000CA330000}"/>
    <cellStyle name="Note 3 18 2" xfId="19975" xr:uid="{00000000-0005-0000-0000-0000CB330000}"/>
    <cellStyle name="Note 3 18 3" xfId="26614" xr:uid="{00000000-0005-0000-0000-0000CC330000}"/>
    <cellStyle name="Note 3 18 4" xfId="31663" xr:uid="{00000000-0005-0000-0000-0000CD330000}"/>
    <cellStyle name="Note 3 18 5" xfId="36408" xr:uid="{00000000-0005-0000-0000-0000CE330000}"/>
    <cellStyle name="Note 3 18 6" xfId="40590" xr:uid="{00000000-0005-0000-0000-0000CF330000}"/>
    <cellStyle name="Note 3 19" xfId="7356" xr:uid="{00000000-0005-0000-0000-0000D0330000}"/>
    <cellStyle name="Note 3 19 2" xfId="20120" xr:uid="{00000000-0005-0000-0000-0000D1330000}"/>
    <cellStyle name="Note 3 19 3" xfId="26757" xr:uid="{00000000-0005-0000-0000-0000D2330000}"/>
    <cellStyle name="Note 3 19 4" xfId="31798" xr:uid="{00000000-0005-0000-0000-0000D3330000}"/>
    <cellStyle name="Note 3 19 5" xfId="36529" xr:uid="{00000000-0005-0000-0000-0000D4330000}"/>
    <cellStyle name="Note 3 19 6" xfId="40648" xr:uid="{00000000-0005-0000-0000-0000D5330000}"/>
    <cellStyle name="Note 3 2" xfId="848" xr:uid="{00000000-0005-0000-0000-0000D6330000}"/>
    <cellStyle name="Note 3 2 10" xfId="4752" xr:uid="{00000000-0005-0000-0000-0000D7330000}"/>
    <cellStyle name="Note 3 2 10 2" xfId="17560" xr:uid="{00000000-0005-0000-0000-0000D8330000}"/>
    <cellStyle name="Note 3 2 10 3" xfId="24264" xr:uid="{00000000-0005-0000-0000-0000D9330000}"/>
    <cellStyle name="Note 3 2 10 4" xfId="29427" xr:uid="{00000000-0005-0000-0000-0000DA330000}"/>
    <cellStyle name="Note 3 2 10 5" xfId="34328" xr:uid="{00000000-0005-0000-0000-0000DB330000}"/>
    <cellStyle name="Note 3 2 10 6" xfId="38717" xr:uid="{00000000-0005-0000-0000-0000DC330000}"/>
    <cellStyle name="Note 3 2 11" xfId="7402" xr:uid="{00000000-0005-0000-0000-0000DD330000}"/>
    <cellStyle name="Note 3 2 11 2" xfId="20166" xr:uid="{00000000-0005-0000-0000-0000DE330000}"/>
    <cellStyle name="Note 3 2 11 3" xfId="26802" xr:uid="{00000000-0005-0000-0000-0000DF330000}"/>
    <cellStyle name="Note 3 2 11 4" xfId="31842" xr:uid="{00000000-0005-0000-0000-0000E0330000}"/>
    <cellStyle name="Note 3 2 11 5" xfId="36569" xr:uid="{00000000-0005-0000-0000-0000E1330000}"/>
    <cellStyle name="Note 3 2 11 6" xfId="40681" xr:uid="{00000000-0005-0000-0000-0000E2330000}"/>
    <cellStyle name="Note 3 2 12" xfId="7545" xr:uid="{00000000-0005-0000-0000-0000E3330000}"/>
    <cellStyle name="Note 3 2 12 2" xfId="20309" xr:uid="{00000000-0005-0000-0000-0000E4330000}"/>
    <cellStyle name="Note 3 2 12 3" xfId="26942" xr:uid="{00000000-0005-0000-0000-0000E5330000}"/>
    <cellStyle name="Note 3 2 12 4" xfId="31979" xr:uid="{00000000-0005-0000-0000-0000E6330000}"/>
    <cellStyle name="Note 3 2 12 5" xfId="36691" xr:uid="{00000000-0005-0000-0000-0000E7330000}"/>
    <cellStyle name="Note 3 2 12 6" xfId="40761" xr:uid="{00000000-0005-0000-0000-0000E8330000}"/>
    <cellStyle name="Note 3 2 13" xfId="9958" xr:uid="{00000000-0005-0000-0000-0000E9330000}"/>
    <cellStyle name="Note 3 2 14" xfId="10108" xr:uid="{00000000-0005-0000-0000-0000EA330000}"/>
    <cellStyle name="Note 3 2 15" xfId="14229" xr:uid="{00000000-0005-0000-0000-0000EB330000}"/>
    <cellStyle name="Note 3 2 16" xfId="25685" xr:uid="{00000000-0005-0000-0000-0000EC330000}"/>
    <cellStyle name="Note 3 2 17" xfId="27433" xr:uid="{00000000-0005-0000-0000-0000ED330000}"/>
    <cellStyle name="Note 3 2 18" xfId="36859" xr:uid="{00000000-0005-0000-0000-0000EE330000}"/>
    <cellStyle name="Note 3 2 2" xfId="2071" xr:uid="{00000000-0005-0000-0000-0000EF330000}"/>
    <cellStyle name="Note 3 2 2 2" xfId="10334" xr:uid="{00000000-0005-0000-0000-0000F0330000}"/>
    <cellStyle name="Note 3 2 2 3" xfId="21616" xr:uid="{00000000-0005-0000-0000-0000F1330000}"/>
    <cellStyle name="Note 3 2 2 4" xfId="22364" xr:uid="{00000000-0005-0000-0000-0000F2330000}"/>
    <cellStyle name="Note 3 2 2 5" xfId="29584" xr:uid="{00000000-0005-0000-0000-0000F3330000}"/>
    <cellStyle name="Note 3 2 2 6" xfId="34422" xr:uid="{00000000-0005-0000-0000-0000F4330000}"/>
    <cellStyle name="Note 3 2 3" xfId="1664" xr:uid="{00000000-0005-0000-0000-0000F5330000}"/>
    <cellStyle name="Note 3 2 3 2" xfId="9672" xr:uid="{00000000-0005-0000-0000-0000F6330000}"/>
    <cellStyle name="Note 3 2 3 3" xfId="21217" xr:uid="{00000000-0005-0000-0000-0000F7330000}"/>
    <cellStyle name="Note 3 2 3 4" xfId="22925" xr:uid="{00000000-0005-0000-0000-0000F8330000}"/>
    <cellStyle name="Note 3 2 3 5" xfId="28064" xr:uid="{00000000-0005-0000-0000-0000F9330000}"/>
    <cellStyle name="Note 3 2 3 6" xfId="27513" xr:uid="{00000000-0005-0000-0000-0000FA330000}"/>
    <cellStyle name="Note 3 2 4" xfId="2563" xr:uid="{00000000-0005-0000-0000-0000FB330000}"/>
    <cellStyle name="Note 3 2 4 2" xfId="13338" xr:uid="{00000000-0005-0000-0000-0000FC330000}"/>
    <cellStyle name="Note 3 2 4 3" xfId="22102" xr:uid="{00000000-0005-0000-0000-0000FD330000}"/>
    <cellStyle name="Note 3 2 4 4" xfId="18046" xr:uid="{00000000-0005-0000-0000-0000FE330000}"/>
    <cellStyle name="Note 3 2 4 5" xfId="25797" xr:uid="{00000000-0005-0000-0000-0000FF330000}"/>
    <cellStyle name="Note 3 2 4 6" xfId="21089" xr:uid="{00000000-0005-0000-0000-000000340000}"/>
    <cellStyle name="Note 3 2 5" xfId="2822" xr:uid="{00000000-0005-0000-0000-000001340000}"/>
    <cellStyle name="Note 3 2 5 2" xfId="9604" xr:uid="{00000000-0005-0000-0000-000002340000}"/>
    <cellStyle name="Note 3 2 5 3" xfId="22359" xr:uid="{00000000-0005-0000-0000-000003340000}"/>
    <cellStyle name="Note 3 2 5 4" xfId="27577" xr:uid="{00000000-0005-0000-0000-000004340000}"/>
    <cellStyle name="Note 3 2 5 5" xfId="32575" xr:uid="{00000000-0005-0000-0000-000005340000}"/>
    <cellStyle name="Note 3 2 5 6" xfId="37260" xr:uid="{00000000-0005-0000-0000-000006340000}"/>
    <cellStyle name="Note 3 2 6" xfId="3171" xr:uid="{00000000-0005-0000-0000-000007340000}"/>
    <cellStyle name="Note 3 2 6 2" xfId="15979" xr:uid="{00000000-0005-0000-0000-000008340000}"/>
    <cellStyle name="Note 3 2 6 3" xfId="22701" xr:uid="{00000000-0005-0000-0000-000009340000}"/>
    <cellStyle name="Note 3 2 6 4" xfId="27913" xr:uid="{00000000-0005-0000-0000-00000A340000}"/>
    <cellStyle name="Note 3 2 6 5" xfId="32892" xr:uid="{00000000-0005-0000-0000-00000B340000}"/>
    <cellStyle name="Note 3 2 6 6" xfId="37521" xr:uid="{00000000-0005-0000-0000-00000C340000}"/>
    <cellStyle name="Note 3 2 7" xfId="3504" xr:uid="{00000000-0005-0000-0000-00000D340000}"/>
    <cellStyle name="Note 3 2 7 2" xfId="16312" xr:uid="{00000000-0005-0000-0000-00000E340000}"/>
    <cellStyle name="Note 3 2 7 3" xfId="23029" xr:uid="{00000000-0005-0000-0000-00000F340000}"/>
    <cellStyle name="Note 3 2 7 4" xfId="28231" xr:uid="{00000000-0005-0000-0000-000010340000}"/>
    <cellStyle name="Note 3 2 7 5" xfId="33196" xr:uid="{00000000-0005-0000-0000-000011340000}"/>
    <cellStyle name="Note 3 2 7 6" xfId="37774" xr:uid="{00000000-0005-0000-0000-000012340000}"/>
    <cellStyle name="Note 3 2 8" xfId="3810" xr:uid="{00000000-0005-0000-0000-000013340000}"/>
    <cellStyle name="Note 3 2 8 2" xfId="16618" xr:uid="{00000000-0005-0000-0000-000014340000}"/>
    <cellStyle name="Note 3 2 8 3" xfId="23332" xr:uid="{00000000-0005-0000-0000-000015340000}"/>
    <cellStyle name="Note 3 2 8 4" xfId="28524" xr:uid="{00000000-0005-0000-0000-000016340000}"/>
    <cellStyle name="Note 3 2 8 5" xfId="33479" xr:uid="{00000000-0005-0000-0000-000017340000}"/>
    <cellStyle name="Note 3 2 8 6" xfId="38012" xr:uid="{00000000-0005-0000-0000-000018340000}"/>
    <cellStyle name="Note 3 2 9" xfId="3796" xr:uid="{00000000-0005-0000-0000-000019340000}"/>
    <cellStyle name="Note 3 2 9 2" xfId="16604" xr:uid="{00000000-0005-0000-0000-00001A340000}"/>
    <cellStyle name="Note 3 2 9 3" xfId="23318" xr:uid="{00000000-0005-0000-0000-00001B340000}"/>
    <cellStyle name="Note 3 2 9 4" xfId="28511" xr:uid="{00000000-0005-0000-0000-00001C340000}"/>
    <cellStyle name="Note 3 2 9 5" xfId="33465" xr:uid="{00000000-0005-0000-0000-00001D340000}"/>
    <cellStyle name="Note 3 2 9 6" xfId="38000" xr:uid="{00000000-0005-0000-0000-00001E340000}"/>
    <cellStyle name="Note 3 20" xfId="13225" xr:uid="{00000000-0005-0000-0000-00001F340000}"/>
    <cellStyle name="Note 3 21" xfId="12523" xr:uid="{00000000-0005-0000-0000-000020340000}"/>
    <cellStyle name="Note 3 22" xfId="14743" xr:uid="{00000000-0005-0000-0000-000021340000}"/>
    <cellStyle name="Note 3 23" xfId="18621" xr:uid="{00000000-0005-0000-0000-000022340000}"/>
    <cellStyle name="Note 3 24" xfId="14793" xr:uid="{00000000-0005-0000-0000-000023340000}"/>
    <cellStyle name="Note 3 25" xfId="34772" xr:uid="{00000000-0005-0000-0000-000024340000}"/>
    <cellStyle name="Note 3 26" xfId="41684" xr:uid="{00000000-0005-0000-0000-000025340000}"/>
    <cellStyle name="Note 3 27" xfId="41305" xr:uid="{00000000-0005-0000-0000-000026340000}"/>
    <cellStyle name="Note 3 28" xfId="41731" xr:uid="{00000000-0005-0000-0000-000027340000}"/>
    <cellStyle name="Note 3 29" xfId="41962" xr:uid="{00000000-0005-0000-0000-000028340000}"/>
    <cellStyle name="Note 3 3" xfId="1113" xr:uid="{00000000-0005-0000-0000-000029340000}"/>
    <cellStyle name="Note 3 3 10" xfId="4911" xr:uid="{00000000-0005-0000-0000-00002A340000}"/>
    <cellStyle name="Note 3 3 10 2" xfId="17719" xr:uid="{00000000-0005-0000-0000-00002B340000}"/>
    <cellStyle name="Note 3 3 10 3" xfId="24418" xr:uid="{00000000-0005-0000-0000-00002C340000}"/>
    <cellStyle name="Note 3 3 10 4" xfId="29575" xr:uid="{00000000-0005-0000-0000-00002D340000}"/>
    <cellStyle name="Note 3 3 10 5" xfId="34464" xr:uid="{00000000-0005-0000-0000-00002E340000}"/>
    <cellStyle name="Note 3 3 10 6" xfId="38815" xr:uid="{00000000-0005-0000-0000-00002F340000}"/>
    <cellStyle name="Note 3 3 11" xfId="9943" xr:uid="{00000000-0005-0000-0000-000030340000}"/>
    <cellStyle name="Note 3 3 12" xfId="12466" xr:uid="{00000000-0005-0000-0000-000031340000}"/>
    <cellStyle name="Note 3 3 13" xfId="20995" xr:uid="{00000000-0005-0000-0000-000032340000}"/>
    <cellStyle name="Note 3 3 14" xfId="20638" xr:uid="{00000000-0005-0000-0000-000033340000}"/>
    <cellStyle name="Note 3 3 15" xfId="36751" xr:uid="{00000000-0005-0000-0000-000034340000}"/>
    <cellStyle name="Note 3 3 2" xfId="2314" xr:uid="{00000000-0005-0000-0000-000035340000}"/>
    <cellStyle name="Note 3 3 2 2" xfId="8918" xr:uid="{00000000-0005-0000-0000-000036340000}"/>
    <cellStyle name="Note 3 3 2 3" xfId="21856" xr:uid="{00000000-0005-0000-0000-000037340000}"/>
    <cellStyle name="Note 3 3 2 4" xfId="24104" xr:uid="{00000000-0005-0000-0000-000038340000}"/>
    <cellStyle name="Note 3 3 2 5" xfId="28452" xr:uid="{00000000-0005-0000-0000-000039340000}"/>
    <cellStyle name="Note 3 3 2 6" xfId="32802" xr:uid="{00000000-0005-0000-0000-00003A340000}"/>
    <cellStyle name="Note 3 3 3" xfId="2684" xr:uid="{00000000-0005-0000-0000-00003B340000}"/>
    <cellStyle name="Note 3 3 3 2" xfId="9086" xr:uid="{00000000-0005-0000-0000-00003C340000}"/>
    <cellStyle name="Note 3 3 3 3" xfId="22222" xr:uid="{00000000-0005-0000-0000-00003D340000}"/>
    <cellStyle name="Note 3 3 3 4" xfId="18108" xr:uid="{00000000-0005-0000-0000-00003E340000}"/>
    <cellStyle name="Note 3 3 3 5" xfId="24142" xr:uid="{00000000-0005-0000-0000-00003F340000}"/>
    <cellStyle name="Note 3 3 3 6" xfId="23943" xr:uid="{00000000-0005-0000-0000-000040340000}"/>
    <cellStyle name="Note 3 3 4" xfId="3037" xr:uid="{00000000-0005-0000-0000-000041340000}"/>
    <cellStyle name="Note 3 3 4 2" xfId="105" xr:uid="{00000000-0005-0000-0000-000042340000}"/>
    <cellStyle name="Note 3 3 4 3" xfId="22570" xr:uid="{00000000-0005-0000-0000-000043340000}"/>
    <cellStyle name="Note 3 3 4 4" xfId="27781" xr:uid="{00000000-0005-0000-0000-000044340000}"/>
    <cellStyle name="Note 3 3 4 5" xfId="32767" xr:uid="{00000000-0005-0000-0000-000045340000}"/>
    <cellStyle name="Note 3 3 4 6" xfId="37419" xr:uid="{00000000-0005-0000-0000-000046340000}"/>
    <cellStyle name="Note 3 3 5" xfId="3377" xr:uid="{00000000-0005-0000-0000-000047340000}"/>
    <cellStyle name="Note 3 3 5 2" xfId="16185" xr:uid="{00000000-0005-0000-0000-000048340000}"/>
    <cellStyle name="Note 3 3 5 3" xfId="22905" xr:uid="{00000000-0005-0000-0000-000049340000}"/>
    <cellStyle name="Note 3 3 5 4" xfId="28107" xr:uid="{00000000-0005-0000-0000-00004A340000}"/>
    <cellStyle name="Note 3 3 5 5" xfId="33077" xr:uid="{00000000-0005-0000-0000-00004B340000}"/>
    <cellStyle name="Note 3 3 5 6" xfId="37674" xr:uid="{00000000-0005-0000-0000-00004C340000}"/>
    <cellStyle name="Note 3 3 6" xfId="3689" xr:uid="{00000000-0005-0000-0000-00004D340000}"/>
    <cellStyle name="Note 3 3 6 2" xfId="16497" xr:uid="{00000000-0005-0000-0000-00004E340000}"/>
    <cellStyle name="Note 3 3 6 3" xfId="23212" xr:uid="{00000000-0005-0000-0000-00004F340000}"/>
    <cellStyle name="Note 3 3 6 4" xfId="28407" xr:uid="{00000000-0005-0000-0000-000050340000}"/>
    <cellStyle name="Note 3 3 6 5" xfId="33366" xr:uid="{00000000-0005-0000-0000-000051340000}"/>
    <cellStyle name="Note 3 3 6 6" xfId="37914" xr:uid="{00000000-0005-0000-0000-000052340000}"/>
    <cellStyle name="Note 3 3 7" xfId="3988" xr:uid="{00000000-0005-0000-0000-000053340000}"/>
    <cellStyle name="Note 3 3 7 2" xfId="16796" xr:uid="{00000000-0005-0000-0000-000054340000}"/>
    <cellStyle name="Note 3 3 7 3" xfId="23509" xr:uid="{00000000-0005-0000-0000-000055340000}"/>
    <cellStyle name="Note 3 3 7 4" xfId="28695" xr:uid="{00000000-0005-0000-0000-000056340000}"/>
    <cellStyle name="Note 3 3 7 5" xfId="33642" xr:uid="{00000000-0005-0000-0000-000057340000}"/>
    <cellStyle name="Note 3 3 7 6" xfId="38149" xr:uid="{00000000-0005-0000-0000-000058340000}"/>
    <cellStyle name="Note 3 3 8" xfId="4241" xr:uid="{00000000-0005-0000-0000-000059340000}"/>
    <cellStyle name="Note 3 3 8 2" xfId="17049" xr:uid="{00000000-0005-0000-0000-00005A340000}"/>
    <cellStyle name="Note 3 3 8 3" xfId="23760" xr:uid="{00000000-0005-0000-0000-00005B340000}"/>
    <cellStyle name="Note 3 3 8 4" xfId="28942" xr:uid="{00000000-0005-0000-0000-00005C340000}"/>
    <cellStyle name="Note 3 3 8 5" xfId="33879" xr:uid="{00000000-0005-0000-0000-00005D340000}"/>
    <cellStyle name="Note 3 3 8 6" xfId="38351" xr:uid="{00000000-0005-0000-0000-00005E340000}"/>
    <cellStyle name="Note 3 3 9" xfId="4486" xr:uid="{00000000-0005-0000-0000-00005F340000}"/>
    <cellStyle name="Note 3 3 9 2" xfId="17294" xr:uid="{00000000-0005-0000-0000-000060340000}"/>
    <cellStyle name="Note 3 3 9 3" xfId="24002" xr:uid="{00000000-0005-0000-0000-000061340000}"/>
    <cellStyle name="Note 3 3 9 4" xfId="29177" xr:uid="{00000000-0005-0000-0000-000062340000}"/>
    <cellStyle name="Note 3 3 9 5" xfId="34093" xr:uid="{00000000-0005-0000-0000-000063340000}"/>
    <cellStyle name="Note 3 3 9 6" xfId="38519" xr:uid="{00000000-0005-0000-0000-000064340000}"/>
    <cellStyle name="Note 3 30" xfId="41883" xr:uid="{00000000-0005-0000-0000-000065340000}"/>
    <cellStyle name="Note 3 31" xfId="42065" xr:uid="{00000000-0005-0000-0000-000066340000}"/>
    <cellStyle name="Note 3 32" xfId="42178" xr:uid="{00000000-0005-0000-0000-000067340000}"/>
    <cellStyle name="Note 3 33" xfId="42402" xr:uid="{00000000-0005-0000-0000-000068340000}"/>
    <cellStyle name="Note 3 4" xfId="1261" xr:uid="{00000000-0005-0000-0000-000069340000}"/>
    <cellStyle name="Note 3 4 10" xfId="4995" xr:uid="{00000000-0005-0000-0000-00006A340000}"/>
    <cellStyle name="Note 3 4 10 2" xfId="17803" xr:uid="{00000000-0005-0000-0000-00006B340000}"/>
    <cellStyle name="Note 3 4 10 3" xfId="24501" xr:uid="{00000000-0005-0000-0000-00006C340000}"/>
    <cellStyle name="Note 3 4 10 4" xfId="29658" xr:uid="{00000000-0005-0000-0000-00006D340000}"/>
    <cellStyle name="Note 3 4 10 5" xfId="34542" xr:uid="{00000000-0005-0000-0000-00006E340000}"/>
    <cellStyle name="Note 3 4 10 6" xfId="38880" xr:uid="{00000000-0005-0000-0000-00006F340000}"/>
    <cellStyle name="Note 3 4 11" xfId="8531" xr:uid="{00000000-0005-0000-0000-000070340000}"/>
    <cellStyle name="Note 3 4 12" xfId="8361" xr:uid="{00000000-0005-0000-0000-000071340000}"/>
    <cellStyle name="Note 3 4 13" xfId="21046" xr:uid="{00000000-0005-0000-0000-000072340000}"/>
    <cellStyle name="Note 3 4 14" xfId="29530" xr:uid="{00000000-0005-0000-0000-000073340000}"/>
    <cellStyle name="Note 3 4 15" xfId="33164" xr:uid="{00000000-0005-0000-0000-000074340000}"/>
    <cellStyle name="Note 3 4 2" xfId="2452" xr:uid="{00000000-0005-0000-0000-000075340000}"/>
    <cellStyle name="Note 3 4 2 2" xfId="9439" xr:uid="{00000000-0005-0000-0000-000076340000}"/>
    <cellStyle name="Note 3 4 2 3" xfId="21993" xr:uid="{00000000-0005-0000-0000-000077340000}"/>
    <cellStyle name="Note 3 4 2 4" xfId="19913" xr:uid="{00000000-0005-0000-0000-000078340000}"/>
    <cellStyle name="Note 3 4 2 5" xfId="21851" xr:uid="{00000000-0005-0000-0000-000079340000}"/>
    <cellStyle name="Note 3 4 2 6" xfId="29722" xr:uid="{00000000-0005-0000-0000-00007A340000}"/>
    <cellStyle name="Note 3 4 3" xfId="2817" xr:uid="{00000000-0005-0000-0000-00007B340000}"/>
    <cellStyle name="Note 3 4 3 2" xfId="11217" xr:uid="{00000000-0005-0000-0000-00007C340000}"/>
    <cellStyle name="Note 3 4 3 3" xfId="22354" xr:uid="{00000000-0005-0000-0000-00007D340000}"/>
    <cellStyle name="Note 3 4 3 4" xfId="27572" xr:uid="{00000000-0005-0000-0000-00007E340000}"/>
    <cellStyle name="Note 3 4 3 5" xfId="32570" xr:uid="{00000000-0005-0000-0000-00007F340000}"/>
    <cellStyle name="Note 3 4 3 6" xfId="37255" xr:uid="{00000000-0005-0000-0000-000080340000}"/>
    <cellStyle name="Note 3 4 4" xfId="3166" xr:uid="{00000000-0005-0000-0000-000081340000}"/>
    <cellStyle name="Note 3 4 4 2" xfId="15974" xr:uid="{00000000-0005-0000-0000-000082340000}"/>
    <cellStyle name="Note 3 4 4 3" xfId="22696" xr:uid="{00000000-0005-0000-0000-000083340000}"/>
    <cellStyle name="Note 3 4 4 4" xfId="27908" xr:uid="{00000000-0005-0000-0000-000084340000}"/>
    <cellStyle name="Note 3 4 4 5" xfId="32887" xr:uid="{00000000-0005-0000-0000-000085340000}"/>
    <cellStyle name="Note 3 4 4 6" xfId="37516" xr:uid="{00000000-0005-0000-0000-000086340000}"/>
    <cellStyle name="Note 3 4 5" xfId="3499" xr:uid="{00000000-0005-0000-0000-000087340000}"/>
    <cellStyle name="Note 3 4 5 2" xfId="16307" xr:uid="{00000000-0005-0000-0000-000088340000}"/>
    <cellStyle name="Note 3 4 5 3" xfId="23024" xr:uid="{00000000-0005-0000-0000-000089340000}"/>
    <cellStyle name="Note 3 4 5 4" xfId="28226" xr:uid="{00000000-0005-0000-0000-00008A340000}"/>
    <cellStyle name="Note 3 4 5 5" xfId="33191" xr:uid="{00000000-0005-0000-0000-00008B340000}"/>
    <cellStyle name="Note 3 4 5 6" xfId="37769" xr:uid="{00000000-0005-0000-0000-00008C340000}"/>
    <cellStyle name="Note 3 4 6" xfId="3805" xr:uid="{00000000-0005-0000-0000-00008D340000}"/>
    <cellStyle name="Note 3 4 6 2" xfId="16613" xr:uid="{00000000-0005-0000-0000-00008E340000}"/>
    <cellStyle name="Note 3 4 6 3" xfId="23327" xr:uid="{00000000-0005-0000-0000-00008F340000}"/>
    <cellStyle name="Note 3 4 6 4" xfId="28519" xr:uid="{00000000-0005-0000-0000-000090340000}"/>
    <cellStyle name="Note 3 4 6 5" xfId="33474" xr:uid="{00000000-0005-0000-0000-000091340000}"/>
    <cellStyle name="Note 3 4 6 6" xfId="38007" xr:uid="{00000000-0005-0000-0000-000092340000}"/>
    <cellStyle name="Note 3 4 7" xfId="4089" xr:uid="{00000000-0005-0000-0000-000093340000}"/>
    <cellStyle name="Note 3 4 7 2" xfId="16897" xr:uid="{00000000-0005-0000-0000-000094340000}"/>
    <cellStyle name="Note 3 4 7 3" xfId="23610" xr:uid="{00000000-0005-0000-0000-000095340000}"/>
    <cellStyle name="Note 3 4 7 4" xfId="28795" xr:uid="{00000000-0005-0000-0000-000096340000}"/>
    <cellStyle name="Note 3 4 7 5" xfId="33734" xr:uid="{00000000-0005-0000-0000-000097340000}"/>
    <cellStyle name="Note 3 4 7 6" xfId="38230" xr:uid="{00000000-0005-0000-0000-000098340000}"/>
    <cellStyle name="Note 3 4 8" xfId="4338" xr:uid="{00000000-0005-0000-0000-000099340000}"/>
    <cellStyle name="Note 3 4 8 2" xfId="17146" xr:uid="{00000000-0005-0000-0000-00009A340000}"/>
    <cellStyle name="Note 3 4 8 3" xfId="23855" xr:uid="{00000000-0005-0000-0000-00009B340000}"/>
    <cellStyle name="Note 3 4 8 4" xfId="29036" xr:uid="{00000000-0005-0000-0000-00009C340000}"/>
    <cellStyle name="Note 3 4 8 5" xfId="33971" xr:uid="{00000000-0005-0000-0000-00009D340000}"/>
    <cellStyle name="Note 3 4 8 6" xfId="38429" xr:uid="{00000000-0005-0000-0000-00009E340000}"/>
    <cellStyle name="Note 3 4 9" xfId="4570" xr:uid="{00000000-0005-0000-0000-00009F340000}"/>
    <cellStyle name="Note 3 4 9 2" xfId="17378" xr:uid="{00000000-0005-0000-0000-0000A0340000}"/>
    <cellStyle name="Note 3 4 9 3" xfId="24085" xr:uid="{00000000-0005-0000-0000-0000A1340000}"/>
    <cellStyle name="Note 3 4 9 4" xfId="29258" xr:uid="{00000000-0005-0000-0000-0000A2340000}"/>
    <cellStyle name="Note 3 4 9 5" xfId="34170" xr:uid="{00000000-0005-0000-0000-0000A3340000}"/>
    <cellStyle name="Note 3 4 9 6" xfId="38584" xr:uid="{00000000-0005-0000-0000-0000A4340000}"/>
    <cellStyle name="Note 3 5" xfId="888" xr:uid="{00000000-0005-0000-0000-0000A5340000}"/>
    <cellStyle name="Note 3 5 10" xfId="4772" xr:uid="{00000000-0005-0000-0000-0000A6340000}"/>
    <cellStyle name="Note 3 5 10 2" xfId="17580" xr:uid="{00000000-0005-0000-0000-0000A7340000}"/>
    <cellStyle name="Note 3 5 10 3" xfId="24284" xr:uid="{00000000-0005-0000-0000-0000A8340000}"/>
    <cellStyle name="Note 3 5 10 4" xfId="29447" xr:uid="{00000000-0005-0000-0000-0000A9340000}"/>
    <cellStyle name="Note 3 5 10 5" xfId="34348" xr:uid="{00000000-0005-0000-0000-0000AA340000}"/>
    <cellStyle name="Note 3 5 10 6" xfId="38735" xr:uid="{00000000-0005-0000-0000-0000AB340000}"/>
    <cellStyle name="Note 3 5 11" xfId="9050" xr:uid="{00000000-0005-0000-0000-0000AC340000}"/>
    <cellStyle name="Note 3 5 12" xfId="18169" xr:uid="{00000000-0005-0000-0000-0000AD340000}"/>
    <cellStyle name="Note 3 5 13" xfId="27267" xr:uid="{00000000-0005-0000-0000-0000AE340000}"/>
    <cellStyle name="Note 3 5 14" xfId="30096" xr:uid="{00000000-0005-0000-0000-0000AF340000}"/>
    <cellStyle name="Note 3 5 15" xfId="30817" xr:uid="{00000000-0005-0000-0000-0000B0340000}"/>
    <cellStyle name="Note 3 5 2" xfId="2108" xr:uid="{00000000-0005-0000-0000-0000B1340000}"/>
    <cellStyle name="Note 3 5 2 2" xfId="10141" xr:uid="{00000000-0005-0000-0000-0000B2340000}"/>
    <cellStyle name="Note 3 5 2 3" xfId="21652" xr:uid="{00000000-0005-0000-0000-0000B3340000}"/>
    <cellStyle name="Note 3 5 2 4" xfId="21278" xr:uid="{00000000-0005-0000-0000-0000B4340000}"/>
    <cellStyle name="Note 3 5 2 5" xfId="31878" xr:uid="{00000000-0005-0000-0000-0000B5340000}"/>
    <cellStyle name="Note 3 5 2 6" xfId="13007" xr:uid="{00000000-0005-0000-0000-0000B6340000}"/>
    <cellStyle name="Note 3 5 3" xfId="1629" xr:uid="{00000000-0005-0000-0000-0000B7340000}"/>
    <cellStyle name="Note 3 5 3 2" xfId="10871" xr:uid="{00000000-0005-0000-0000-0000B8340000}"/>
    <cellStyle name="Note 3 5 3 3" xfId="21182" xr:uid="{00000000-0005-0000-0000-0000B9340000}"/>
    <cellStyle name="Note 3 5 3 4" xfId="22135" xr:uid="{00000000-0005-0000-0000-0000BA340000}"/>
    <cellStyle name="Note 3 5 3 5" xfId="29532" xr:uid="{00000000-0005-0000-0000-0000BB340000}"/>
    <cellStyle name="Note 3 5 3 6" xfId="27740" xr:uid="{00000000-0005-0000-0000-0000BC340000}"/>
    <cellStyle name="Note 3 5 4" xfId="2577" xr:uid="{00000000-0005-0000-0000-0000BD340000}"/>
    <cellStyle name="Note 3 5 4 2" xfId="9962" xr:uid="{00000000-0005-0000-0000-0000BE340000}"/>
    <cellStyle name="Note 3 5 4 3" xfId="22116" xr:uid="{00000000-0005-0000-0000-0000BF340000}"/>
    <cellStyle name="Note 3 5 4 4" xfId="15277" xr:uid="{00000000-0005-0000-0000-0000C0340000}"/>
    <cellStyle name="Note 3 5 4 5" xfId="19754" xr:uid="{00000000-0005-0000-0000-0000C1340000}"/>
    <cellStyle name="Note 3 5 4 6" xfId="19681" xr:uid="{00000000-0005-0000-0000-0000C2340000}"/>
    <cellStyle name="Note 3 5 5" xfId="2914" xr:uid="{00000000-0005-0000-0000-0000C3340000}"/>
    <cellStyle name="Note 3 5 5 2" xfId="8559" xr:uid="{00000000-0005-0000-0000-0000C4340000}"/>
    <cellStyle name="Note 3 5 5 3" xfId="22450" xr:uid="{00000000-0005-0000-0000-0000C5340000}"/>
    <cellStyle name="Note 3 5 5 4" xfId="27664" xr:uid="{00000000-0005-0000-0000-0000C6340000}"/>
    <cellStyle name="Note 3 5 5 5" xfId="32662" xr:uid="{00000000-0005-0000-0000-0000C7340000}"/>
    <cellStyle name="Note 3 5 5 6" xfId="37334" xr:uid="{00000000-0005-0000-0000-0000C8340000}"/>
    <cellStyle name="Note 3 5 6" xfId="3257" xr:uid="{00000000-0005-0000-0000-0000C9340000}"/>
    <cellStyle name="Note 3 5 6 2" xfId="16065" xr:uid="{00000000-0005-0000-0000-0000CA340000}"/>
    <cellStyle name="Note 3 5 6 3" xfId="22787" xr:uid="{00000000-0005-0000-0000-0000CB340000}"/>
    <cellStyle name="Note 3 5 6 4" xfId="27995" xr:uid="{00000000-0005-0000-0000-0000CC340000}"/>
    <cellStyle name="Note 3 5 6 5" xfId="32969" xr:uid="{00000000-0005-0000-0000-0000CD340000}"/>
    <cellStyle name="Note 3 5 6 6" xfId="37590" xr:uid="{00000000-0005-0000-0000-0000CE340000}"/>
    <cellStyle name="Note 3 5 7" xfId="3584" xr:uid="{00000000-0005-0000-0000-0000CF340000}"/>
    <cellStyle name="Note 3 5 7 2" xfId="16392" xr:uid="{00000000-0005-0000-0000-0000D0340000}"/>
    <cellStyle name="Note 3 5 7 3" xfId="23109" xr:uid="{00000000-0005-0000-0000-0000D1340000}"/>
    <cellStyle name="Note 3 5 7 4" xfId="28305" xr:uid="{00000000-0005-0000-0000-0000D2340000}"/>
    <cellStyle name="Note 3 5 7 5" xfId="33272" xr:uid="{00000000-0005-0000-0000-0000D3340000}"/>
    <cellStyle name="Note 3 5 7 6" xfId="37839" xr:uid="{00000000-0005-0000-0000-0000D4340000}"/>
    <cellStyle name="Note 3 5 8" xfId="3881" xr:uid="{00000000-0005-0000-0000-0000D5340000}"/>
    <cellStyle name="Note 3 5 8 2" xfId="16689" xr:uid="{00000000-0005-0000-0000-0000D6340000}"/>
    <cellStyle name="Note 3 5 8 3" xfId="23403" xr:uid="{00000000-0005-0000-0000-0000D7340000}"/>
    <cellStyle name="Note 3 5 8 4" xfId="28594" xr:uid="{00000000-0005-0000-0000-0000D8340000}"/>
    <cellStyle name="Note 3 5 8 5" xfId="33543" xr:uid="{00000000-0005-0000-0000-0000D9340000}"/>
    <cellStyle name="Note 3 5 8 6" xfId="38070" xr:uid="{00000000-0005-0000-0000-0000DA340000}"/>
    <cellStyle name="Note 3 5 9" xfId="4173" xr:uid="{00000000-0005-0000-0000-0000DB340000}"/>
    <cellStyle name="Note 3 5 9 2" xfId="16981" xr:uid="{00000000-0005-0000-0000-0000DC340000}"/>
    <cellStyle name="Note 3 5 9 3" xfId="23694" xr:uid="{00000000-0005-0000-0000-0000DD340000}"/>
    <cellStyle name="Note 3 5 9 4" xfId="28877" xr:uid="{00000000-0005-0000-0000-0000DE340000}"/>
    <cellStyle name="Note 3 5 9 5" xfId="33816" xr:uid="{00000000-0005-0000-0000-0000DF340000}"/>
    <cellStyle name="Note 3 5 9 6" xfId="38301" xr:uid="{00000000-0005-0000-0000-0000E0340000}"/>
    <cellStyle name="Note 3 6" xfId="1180" xr:uid="{00000000-0005-0000-0000-0000E1340000}"/>
    <cellStyle name="Note 3 6 2" xfId="10595" xr:uid="{00000000-0005-0000-0000-0000E2340000}"/>
    <cellStyle name="Note 3 6 3" xfId="11210" xr:uid="{00000000-0005-0000-0000-0000E3340000}"/>
    <cellStyle name="Note 3 6 4" xfId="21768" xr:uid="{00000000-0005-0000-0000-0000E4340000}"/>
    <cellStyle name="Note 3 6 5" xfId="31737" xr:uid="{00000000-0005-0000-0000-0000E5340000}"/>
    <cellStyle name="Note 3 6 6" xfId="21977" xr:uid="{00000000-0005-0000-0000-0000E6340000}"/>
    <cellStyle name="Note 3 7" xfId="1139" xr:uid="{00000000-0005-0000-0000-0000E7340000}"/>
    <cellStyle name="Note 3 7 2" xfId="10692" xr:uid="{00000000-0005-0000-0000-0000E8340000}"/>
    <cellStyle name="Note 3 7 3" xfId="10394" xr:uid="{00000000-0005-0000-0000-0000E9340000}"/>
    <cellStyle name="Note 3 7 4" xfId="21355" xr:uid="{00000000-0005-0000-0000-0000EA340000}"/>
    <cellStyle name="Note 3 7 5" xfId="31915" xr:uid="{00000000-0005-0000-0000-0000EB340000}"/>
    <cellStyle name="Note 3 7 6" xfId="36558" xr:uid="{00000000-0005-0000-0000-0000EC340000}"/>
    <cellStyle name="Note 3 8" xfId="1382" xr:uid="{00000000-0005-0000-0000-0000ED340000}"/>
    <cellStyle name="Note 3 8 2" xfId="9073" xr:uid="{00000000-0005-0000-0000-0000EE340000}"/>
    <cellStyle name="Note 3 8 3" xfId="20943" xr:uid="{00000000-0005-0000-0000-0000EF340000}"/>
    <cellStyle name="Note 3 8 4" xfId="26978" xr:uid="{00000000-0005-0000-0000-0000F0340000}"/>
    <cellStyle name="Note 3 8 5" xfId="29121" xr:uid="{00000000-0005-0000-0000-0000F1340000}"/>
    <cellStyle name="Note 3 8 6" xfId="23779" xr:uid="{00000000-0005-0000-0000-0000F2340000}"/>
    <cellStyle name="Note 3 9" xfId="1888" xr:uid="{00000000-0005-0000-0000-0000F3340000}"/>
    <cellStyle name="Note 3 9 2" xfId="13444" xr:uid="{00000000-0005-0000-0000-0000F4340000}"/>
    <cellStyle name="Note 3 9 3" xfId="21436" xr:uid="{00000000-0005-0000-0000-0000F5340000}"/>
    <cellStyle name="Note 3 9 4" xfId="26859" xr:uid="{00000000-0005-0000-0000-0000F6340000}"/>
    <cellStyle name="Note 3 9 5" xfId="14063" xr:uid="{00000000-0005-0000-0000-0000F7340000}"/>
    <cellStyle name="Note 3 9 6" xfId="36726" xr:uid="{00000000-0005-0000-0000-0000F8340000}"/>
    <cellStyle name="Note 30" xfId="7526" xr:uid="{00000000-0005-0000-0000-0000F9340000}"/>
    <cellStyle name="Note 30 2" xfId="20290" xr:uid="{00000000-0005-0000-0000-0000FA340000}"/>
    <cellStyle name="Note 30 3" xfId="26923" xr:uid="{00000000-0005-0000-0000-0000FB340000}"/>
    <cellStyle name="Note 30 4" xfId="31961" xr:uid="{00000000-0005-0000-0000-0000FC340000}"/>
    <cellStyle name="Note 30 5" xfId="36674" xr:uid="{00000000-0005-0000-0000-0000FD340000}"/>
    <cellStyle name="Note 30 6" xfId="40747" xr:uid="{00000000-0005-0000-0000-0000FE340000}"/>
    <cellStyle name="Note 31" xfId="8806" xr:uid="{00000000-0005-0000-0000-0000FF340000}"/>
    <cellStyle name="Note 32" xfId="9504" xr:uid="{00000000-0005-0000-0000-000000350000}"/>
    <cellStyle name="Note 33" xfId="18027" xr:uid="{00000000-0005-0000-0000-000001350000}"/>
    <cellStyle name="Note 34" xfId="19464" xr:uid="{00000000-0005-0000-0000-000002350000}"/>
    <cellStyle name="Note 35" xfId="31418" xr:uid="{00000000-0005-0000-0000-000003350000}"/>
    <cellStyle name="Note 36" xfId="37140" xr:uid="{00000000-0005-0000-0000-000004350000}"/>
    <cellStyle name="Note 37" xfId="41680" xr:uid="{00000000-0005-0000-0000-000005350000}"/>
    <cellStyle name="Note 38" xfId="41309" xr:uid="{00000000-0005-0000-0000-000006350000}"/>
    <cellStyle name="Note 39" xfId="41727" xr:uid="{00000000-0005-0000-0000-000007350000}"/>
    <cellStyle name="Note 4" xfId="653" xr:uid="{00000000-0005-0000-0000-000008350000}"/>
    <cellStyle name="Note 4 10" xfId="2468" xr:uid="{00000000-0005-0000-0000-000009350000}"/>
    <cellStyle name="Note 4 10 2" xfId="15452" xr:uid="{00000000-0005-0000-0000-00000A350000}"/>
    <cellStyle name="Note 4 10 3" xfId="22009" xr:uid="{00000000-0005-0000-0000-00000B350000}"/>
    <cellStyle name="Note 4 10 4" xfId="9064" xr:uid="{00000000-0005-0000-0000-00000C350000}"/>
    <cellStyle name="Note 4 10 5" xfId="18057" xr:uid="{00000000-0005-0000-0000-00000D350000}"/>
    <cellStyle name="Note 4 10 6" xfId="27205" xr:uid="{00000000-0005-0000-0000-00000E350000}"/>
    <cellStyle name="Note 4 11" xfId="2694" xr:uid="{00000000-0005-0000-0000-00000F350000}"/>
    <cellStyle name="Note 4 11 2" xfId="10223" xr:uid="{00000000-0005-0000-0000-000010350000}"/>
    <cellStyle name="Note 4 11 3" xfId="22232" xr:uid="{00000000-0005-0000-0000-000011350000}"/>
    <cellStyle name="Note 4 11 4" xfId="10368" xr:uid="{00000000-0005-0000-0000-000012350000}"/>
    <cellStyle name="Note 4 11 5" xfId="25966" xr:uid="{00000000-0005-0000-0000-000013350000}"/>
    <cellStyle name="Note 4 11 6" xfId="30402" xr:uid="{00000000-0005-0000-0000-000014350000}"/>
    <cellStyle name="Note 4 12" xfId="3047" xr:uid="{00000000-0005-0000-0000-000015350000}"/>
    <cellStyle name="Note 4 12 2" xfId="11881" xr:uid="{00000000-0005-0000-0000-000016350000}"/>
    <cellStyle name="Note 4 12 3" xfId="22580" xr:uid="{00000000-0005-0000-0000-000017350000}"/>
    <cellStyle name="Note 4 12 4" xfId="27791" xr:uid="{00000000-0005-0000-0000-000018350000}"/>
    <cellStyle name="Note 4 12 5" xfId="32777" xr:uid="{00000000-0005-0000-0000-000019350000}"/>
    <cellStyle name="Note 4 12 6" xfId="37429" xr:uid="{00000000-0005-0000-0000-00001A350000}"/>
    <cellStyle name="Note 4 13" xfId="3387" xr:uid="{00000000-0005-0000-0000-00001B350000}"/>
    <cellStyle name="Note 4 13 2" xfId="16195" xr:uid="{00000000-0005-0000-0000-00001C350000}"/>
    <cellStyle name="Note 4 13 3" xfId="22915" xr:uid="{00000000-0005-0000-0000-00001D350000}"/>
    <cellStyle name="Note 4 13 4" xfId="28117" xr:uid="{00000000-0005-0000-0000-00001E350000}"/>
    <cellStyle name="Note 4 13 5" xfId="33087" xr:uid="{00000000-0005-0000-0000-00001F350000}"/>
    <cellStyle name="Note 4 13 6" xfId="37684" xr:uid="{00000000-0005-0000-0000-000020350000}"/>
    <cellStyle name="Note 4 14" xfId="3699" xr:uid="{00000000-0005-0000-0000-000021350000}"/>
    <cellStyle name="Note 4 14 2" xfId="16507" xr:uid="{00000000-0005-0000-0000-000022350000}"/>
    <cellStyle name="Note 4 14 3" xfId="23222" xr:uid="{00000000-0005-0000-0000-000023350000}"/>
    <cellStyle name="Note 4 14 4" xfId="28417" xr:uid="{00000000-0005-0000-0000-000024350000}"/>
    <cellStyle name="Note 4 14 5" xfId="33376" xr:uid="{00000000-0005-0000-0000-000025350000}"/>
    <cellStyle name="Note 4 14 6" xfId="37924" xr:uid="{00000000-0005-0000-0000-000026350000}"/>
    <cellStyle name="Note 4 15" xfId="3998" xr:uid="{00000000-0005-0000-0000-000027350000}"/>
    <cellStyle name="Note 4 15 2" xfId="16806" xr:uid="{00000000-0005-0000-0000-000028350000}"/>
    <cellStyle name="Note 4 15 3" xfId="23519" xr:uid="{00000000-0005-0000-0000-000029350000}"/>
    <cellStyle name="Note 4 15 4" xfId="28705" xr:uid="{00000000-0005-0000-0000-00002A350000}"/>
    <cellStyle name="Note 4 15 5" xfId="33652" xr:uid="{00000000-0005-0000-0000-00002B350000}"/>
    <cellStyle name="Note 4 15 6" xfId="38159" xr:uid="{00000000-0005-0000-0000-00002C350000}"/>
    <cellStyle name="Note 4 16" xfId="4382" xr:uid="{00000000-0005-0000-0000-00002D350000}"/>
    <cellStyle name="Note 4 16 2" xfId="17190" xr:uid="{00000000-0005-0000-0000-00002E350000}"/>
    <cellStyle name="Note 4 16 3" xfId="23899" xr:uid="{00000000-0005-0000-0000-00002F350000}"/>
    <cellStyle name="Note 4 16 4" xfId="29079" xr:uid="{00000000-0005-0000-0000-000030350000}"/>
    <cellStyle name="Note 4 16 5" xfId="34012" xr:uid="{00000000-0005-0000-0000-000031350000}"/>
    <cellStyle name="Note 4 16 6" xfId="38467" xr:uid="{00000000-0005-0000-0000-000032350000}"/>
    <cellStyle name="Note 4 17" xfId="4706" xr:uid="{00000000-0005-0000-0000-000033350000}"/>
    <cellStyle name="Note 4 17 2" xfId="17514" xr:uid="{00000000-0005-0000-0000-000034350000}"/>
    <cellStyle name="Note 4 17 3" xfId="24218" xr:uid="{00000000-0005-0000-0000-000035350000}"/>
    <cellStyle name="Note 4 17 4" xfId="29381" xr:uid="{00000000-0005-0000-0000-000036350000}"/>
    <cellStyle name="Note 4 17 5" xfId="34283" xr:uid="{00000000-0005-0000-0000-000037350000}"/>
    <cellStyle name="Note 4 17 6" xfId="38677" xr:uid="{00000000-0005-0000-0000-000038350000}"/>
    <cellStyle name="Note 4 18" xfId="7225" xr:uid="{00000000-0005-0000-0000-000039350000}"/>
    <cellStyle name="Note 4 18 2" xfId="19990" xr:uid="{00000000-0005-0000-0000-00003A350000}"/>
    <cellStyle name="Note 4 18 3" xfId="26627" xr:uid="{00000000-0005-0000-0000-00003B350000}"/>
    <cellStyle name="Note 4 18 4" xfId="31676" xr:uid="{00000000-0005-0000-0000-00003C350000}"/>
    <cellStyle name="Note 4 18 5" xfId="36420" xr:uid="{00000000-0005-0000-0000-00003D350000}"/>
    <cellStyle name="Note 4 18 6" xfId="40598" xr:uid="{00000000-0005-0000-0000-00003E350000}"/>
    <cellStyle name="Note 4 19" xfId="7347" xr:uid="{00000000-0005-0000-0000-00003F350000}"/>
    <cellStyle name="Note 4 19 2" xfId="20111" xr:uid="{00000000-0005-0000-0000-000040350000}"/>
    <cellStyle name="Note 4 19 3" xfId="26748" xr:uid="{00000000-0005-0000-0000-000041350000}"/>
    <cellStyle name="Note 4 19 4" xfId="31790" xr:uid="{00000000-0005-0000-0000-000042350000}"/>
    <cellStyle name="Note 4 19 5" xfId="36521" xr:uid="{00000000-0005-0000-0000-000043350000}"/>
    <cellStyle name="Note 4 19 6" xfId="40640" xr:uid="{00000000-0005-0000-0000-000044350000}"/>
    <cellStyle name="Note 4 2" xfId="876" xr:uid="{00000000-0005-0000-0000-000045350000}"/>
    <cellStyle name="Note 4 2 10" xfId="4767" xr:uid="{00000000-0005-0000-0000-000046350000}"/>
    <cellStyle name="Note 4 2 10 2" xfId="17575" xr:uid="{00000000-0005-0000-0000-000047350000}"/>
    <cellStyle name="Note 4 2 10 3" xfId="24279" xr:uid="{00000000-0005-0000-0000-000048350000}"/>
    <cellStyle name="Note 4 2 10 4" xfId="29442" xr:uid="{00000000-0005-0000-0000-000049350000}"/>
    <cellStyle name="Note 4 2 10 5" xfId="34343" xr:uid="{00000000-0005-0000-0000-00004A350000}"/>
    <cellStyle name="Note 4 2 10 6" xfId="38730" xr:uid="{00000000-0005-0000-0000-00004B350000}"/>
    <cellStyle name="Note 4 2 11" xfId="7408" xr:uid="{00000000-0005-0000-0000-00004C350000}"/>
    <cellStyle name="Note 4 2 11 2" xfId="20172" xr:uid="{00000000-0005-0000-0000-00004D350000}"/>
    <cellStyle name="Note 4 2 11 3" xfId="26808" xr:uid="{00000000-0005-0000-0000-00004E350000}"/>
    <cellStyle name="Note 4 2 11 4" xfId="31848" xr:uid="{00000000-0005-0000-0000-00004F350000}"/>
    <cellStyle name="Note 4 2 11 5" xfId="36575" xr:uid="{00000000-0005-0000-0000-000050350000}"/>
    <cellStyle name="Note 4 2 11 6" xfId="40686" xr:uid="{00000000-0005-0000-0000-000051350000}"/>
    <cellStyle name="Note 4 2 12" xfId="7551" xr:uid="{00000000-0005-0000-0000-000052350000}"/>
    <cellStyle name="Note 4 2 12 2" xfId="20315" xr:uid="{00000000-0005-0000-0000-000053350000}"/>
    <cellStyle name="Note 4 2 12 3" xfId="26948" xr:uid="{00000000-0005-0000-0000-000054350000}"/>
    <cellStyle name="Note 4 2 12 4" xfId="31985" xr:uid="{00000000-0005-0000-0000-000055350000}"/>
    <cellStyle name="Note 4 2 12 5" xfId="36697" xr:uid="{00000000-0005-0000-0000-000056350000}"/>
    <cellStyle name="Note 4 2 12 6" xfId="40766" xr:uid="{00000000-0005-0000-0000-000057350000}"/>
    <cellStyle name="Note 4 2 13" xfId="13426" xr:uid="{00000000-0005-0000-0000-000058350000}"/>
    <cellStyle name="Note 4 2 14" xfId="15330" xr:uid="{00000000-0005-0000-0000-000059350000}"/>
    <cellStyle name="Note 4 2 15" xfId="20591" xr:uid="{00000000-0005-0000-0000-00005A350000}"/>
    <cellStyle name="Note 4 2 16" xfId="26444" xr:uid="{00000000-0005-0000-0000-00005B350000}"/>
    <cellStyle name="Note 4 2 17" xfId="30662" xr:uid="{00000000-0005-0000-0000-00005C350000}"/>
    <cellStyle name="Note 4 2 18" xfId="35606" xr:uid="{00000000-0005-0000-0000-00005D350000}"/>
    <cellStyle name="Note 4 2 2" xfId="2097" xr:uid="{00000000-0005-0000-0000-00005E350000}"/>
    <cellStyle name="Note 4 2 2 2" xfId="12312" xr:uid="{00000000-0005-0000-0000-00005F350000}"/>
    <cellStyle name="Note 4 2 2 3" xfId="21641" xr:uid="{00000000-0005-0000-0000-000060350000}"/>
    <cellStyle name="Note 4 2 2 4" xfId="26980" xr:uid="{00000000-0005-0000-0000-000061350000}"/>
    <cellStyle name="Note 4 2 2 5" xfId="29127" xr:uid="{00000000-0005-0000-0000-000062350000}"/>
    <cellStyle name="Note 4 2 2 6" xfId="25505" xr:uid="{00000000-0005-0000-0000-000063350000}"/>
    <cellStyle name="Note 4 2 3" xfId="1638" xr:uid="{00000000-0005-0000-0000-000064350000}"/>
    <cellStyle name="Note 4 2 3 2" xfId="10583" xr:uid="{00000000-0005-0000-0000-000065350000}"/>
    <cellStyle name="Note 4 2 3 3" xfId="21191" xr:uid="{00000000-0005-0000-0000-000066350000}"/>
    <cellStyle name="Note 4 2 3 4" xfId="26875" xr:uid="{00000000-0005-0000-0000-000067350000}"/>
    <cellStyle name="Note 4 2 3 5" xfId="21692" xr:uid="{00000000-0005-0000-0000-000068350000}"/>
    <cellStyle name="Note 4 2 3 6" xfId="33331" xr:uid="{00000000-0005-0000-0000-000069350000}"/>
    <cellStyle name="Note 4 2 4" xfId="2534" xr:uid="{00000000-0005-0000-0000-00006A350000}"/>
    <cellStyle name="Note 4 2 4 2" xfId="13456" xr:uid="{00000000-0005-0000-0000-00006B350000}"/>
    <cellStyle name="Note 4 2 4 3" xfId="22073" xr:uid="{00000000-0005-0000-0000-00006C350000}"/>
    <cellStyle name="Note 4 2 4 4" xfId="18396" xr:uid="{00000000-0005-0000-0000-00006D350000}"/>
    <cellStyle name="Note 4 2 4 5" xfId="27120" xr:uid="{00000000-0005-0000-0000-00006E350000}"/>
    <cellStyle name="Note 4 2 4 6" xfId="31223" xr:uid="{00000000-0005-0000-0000-00006F350000}"/>
    <cellStyle name="Note 4 2 5" xfId="2935" xr:uid="{00000000-0005-0000-0000-000070350000}"/>
    <cellStyle name="Note 4 2 5 2" xfId="12068" xr:uid="{00000000-0005-0000-0000-000071350000}"/>
    <cellStyle name="Note 4 2 5 3" xfId="22471" xr:uid="{00000000-0005-0000-0000-000072350000}"/>
    <cellStyle name="Note 4 2 5 4" xfId="27685" xr:uid="{00000000-0005-0000-0000-000073350000}"/>
    <cellStyle name="Note 4 2 5 5" xfId="32680" xr:uid="{00000000-0005-0000-0000-000074350000}"/>
    <cellStyle name="Note 4 2 5 6" xfId="37351" xr:uid="{00000000-0005-0000-0000-000075350000}"/>
    <cellStyle name="Note 4 2 6" xfId="3276" xr:uid="{00000000-0005-0000-0000-000076350000}"/>
    <cellStyle name="Note 4 2 6 2" xfId="16084" xr:uid="{00000000-0005-0000-0000-000077350000}"/>
    <cellStyle name="Note 4 2 6 3" xfId="22806" xr:uid="{00000000-0005-0000-0000-000078350000}"/>
    <cellStyle name="Note 4 2 6 4" xfId="28011" xr:uid="{00000000-0005-0000-0000-000079350000}"/>
    <cellStyle name="Note 4 2 6 5" xfId="32987" xr:uid="{00000000-0005-0000-0000-00007A350000}"/>
    <cellStyle name="Note 4 2 6 6" xfId="37605" xr:uid="{00000000-0005-0000-0000-00007B350000}"/>
    <cellStyle name="Note 4 2 7" xfId="3602" xr:uid="{00000000-0005-0000-0000-00007C350000}"/>
    <cellStyle name="Note 4 2 7 2" xfId="16410" xr:uid="{00000000-0005-0000-0000-00007D350000}"/>
    <cellStyle name="Note 4 2 7 3" xfId="23127" xr:uid="{00000000-0005-0000-0000-00007E350000}"/>
    <cellStyle name="Note 4 2 7 4" xfId="28323" xr:uid="{00000000-0005-0000-0000-00007F350000}"/>
    <cellStyle name="Note 4 2 7 5" xfId="33290" xr:uid="{00000000-0005-0000-0000-000080350000}"/>
    <cellStyle name="Note 4 2 7 6" xfId="37853" xr:uid="{00000000-0005-0000-0000-000081350000}"/>
    <cellStyle name="Note 4 2 8" xfId="3900" xr:uid="{00000000-0005-0000-0000-000082350000}"/>
    <cellStyle name="Note 4 2 8 2" xfId="16708" xr:uid="{00000000-0005-0000-0000-000083350000}"/>
    <cellStyle name="Note 4 2 8 3" xfId="23422" xr:uid="{00000000-0005-0000-0000-000084350000}"/>
    <cellStyle name="Note 4 2 8 4" xfId="28613" xr:uid="{00000000-0005-0000-0000-000085350000}"/>
    <cellStyle name="Note 4 2 8 5" xfId="33562" xr:uid="{00000000-0005-0000-0000-000086350000}"/>
    <cellStyle name="Note 4 2 8 6" xfId="38086" xr:uid="{00000000-0005-0000-0000-000087350000}"/>
    <cellStyle name="Note 4 2 9" xfId="4078" xr:uid="{00000000-0005-0000-0000-000088350000}"/>
    <cellStyle name="Note 4 2 9 2" xfId="16886" xr:uid="{00000000-0005-0000-0000-000089350000}"/>
    <cellStyle name="Note 4 2 9 3" xfId="23599" xr:uid="{00000000-0005-0000-0000-00008A350000}"/>
    <cellStyle name="Note 4 2 9 4" xfId="28784" xr:uid="{00000000-0005-0000-0000-00008B350000}"/>
    <cellStyle name="Note 4 2 9 5" xfId="33723" xr:uid="{00000000-0005-0000-0000-00008C350000}"/>
    <cellStyle name="Note 4 2 9 6" xfId="38222" xr:uid="{00000000-0005-0000-0000-00008D350000}"/>
    <cellStyle name="Note 4 20" xfId="10058" xr:uid="{00000000-0005-0000-0000-00008E350000}"/>
    <cellStyle name="Note 4 21" xfId="14545" xr:uid="{00000000-0005-0000-0000-00008F350000}"/>
    <cellStyle name="Note 4 22" xfId="15616" xr:uid="{00000000-0005-0000-0000-000090350000}"/>
    <cellStyle name="Note 4 23" xfId="14075" xr:uid="{00000000-0005-0000-0000-000091350000}"/>
    <cellStyle name="Note 4 24" xfId="24830" xr:uid="{00000000-0005-0000-0000-000092350000}"/>
    <cellStyle name="Note 4 25" xfId="34656" xr:uid="{00000000-0005-0000-0000-000093350000}"/>
    <cellStyle name="Note 4 26" xfId="41685" xr:uid="{00000000-0005-0000-0000-000094350000}"/>
    <cellStyle name="Note 4 27" xfId="41304" xr:uid="{00000000-0005-0000-0000-000095350000}"/>
    <cellStyle name="Note 4 28" xfId="41732" xr:uid="{00000000-0005-0000-0000-000096350000}"/>
    <cellStyle name="Note 4 29" xfId="41963" xr:uid="{00000000-0005-0000-0000-000097350000}"/>
    <cellStyle name="Note 4 3" xfId="1094" xr:uid="{00000000-0005-0000-0000-000098350000}"/>
    <cellStyle name="Note 4 3 10" xfId="4899" xr:uid="{00000000-0005-0000-0000-000099350000}"/>
    <cellStyle name="Note 4 3 10 2" xfId="17707" xr:uid="{00000000-0005-0000-0000-00009A350000}"/>
    <cellStyle name="Note 4 3 10 3" xfId="24406" xr:uid="{00000000-0005-0000-0000-00009B350000}"/>
    <cellStyle name="Note 4 3 10 4" xfId="29563" xr:uid="{00000000-0005-0000-0000-00009C350000}"/>
    <cellStyle name="Note 4 3 10 5" xfId="34453" xr:uid="{00000000-0005-0000-0000-00009D350000}"/>
    <cellStyle name="Note 4 3 10 6" xfId="38804" xr:uid="{00000000-0005-0000-0000-00009E350000}"/>
    <cellStyle name="Note 4 3 11" xfId="8739" xr:uid="{00000000-0005-0000-0000-00009F350000}"/>
    <cellStyle name="Note 4 3 12" xfId="14302" xr:uid="{00000000-0005-0000-0000-0000A0350000}"/>
    <cellStyle name="Note 4 3 13" xfId="22338" xr:uid="{00000000-0005-0000-0000-0000A1350000}"/>
    <cellStyle name="Note 4 3 14" xfId="22615" xr:uid="{00000000-0005-0000-0000-0000A2350000}"/>
    <cellStyle name="Note 4 3 15" xfId="25206" xr:uid="{00000000-0005-0000-0000-0000A3350000}"/>
    <cellStyle name="Note 4 3 2" xfId="2297" xr:uid="{00000000-0005-0000-0000-0000A4350000}"/>
    <cellStyle name="Note 4 3 2 2" xfId="15500" xr:uid="{00000000-0005-0000-0000-0000A5350000}"/>
    <cellStyle name="Note 4 3 2 3" xfId="21840" xr:uid="{00000000-0005-0000-0000-0000A6350000}"/>
    <cellStyle name="Note 4 3 2 4" xfId="22347" xr:uid="{00000000-0005-0000-0000-0000A7350000}"/>
    <cellStyle name="Note 4 3 2 5" xfId="29373" xr:uid="{00000000-0005-0000-0000-0000A8350000}"/>
    <cellStyle name="Note 4 3 2 6" xfId="29004" xr:uid="{00000000-0005-0000-0000-0000A9350000}"/>
    <cellStyle name="Note 4 3 3" xfId="2666" xr:uid="{00000000-0005-0000-0000-0000AA350000}"/>
    <cellStyle name="Note 4 3 3 2" xfId="10769" xr:uid="{00000000-0005-0000-0000-0000AB350000}"/>
    <cellStyle name="Note 4 3 3 3" xfId="22204" xr:uid="{00000000-0005-0000-0000-0000AC350000}"/>
    <cellStyle name="Note 4 3 3 4" xfId="14357" xr:uid="{00000000-0005-0000-0000-0000AD350000}"/>
    <cellStyle name="Note 4 3 3 5" xfId="11207" xr:uid="{00000000-0005-0000-0000-0000AE350000}"/>
    <cellStyle name="Note 4 3 3 6" xfId="31011" xr:uid="{00000000-0005-0000-0000-0000AF350000}"/>
    <cellStyle name="Note 4 3 4" xfId="3020" xr:uid="{00000000-0005-0000-0000-0000B0350000}"/>
    <cellStyle name="Note 4 3 4 2" xfId="8610" xr:uid="{00000000-0005-0000-0000-0000B1350000}"/>
    <cellStyle name="Note 4 3 4 3" xfId="22553" xr:uid="{00000000-0005-0000-0000-0000B2350000}"/>
    <cellStyle name="Note 4 3 4 4" xfId="27764" xr:uid="{00000000-0005-0000-0000-0000B3350000}"/>
    <cellStyle name="Note 4 3 4 5" xfId="32752" xr:uid="{00000000-0005-0000-0000-0000B4350000}"/>
    <cellStyle name="Note 4 3 4 6" xfId="37404" xr:uid="{00000000-0005-0000-0000-0000B5350000}"/>
    <cellStyle name="Note 4 3 5" xfId="3360" xr:uid="{00000000-0005-0000-0000-0000B6350000}"/>
    <cellStyle name="Note 4 3 5 2" xfId="16168" xr:uid="{00000000-0005-0000-0000-0000B7350000}"/>
    <cellStyle name="Note 4 3 5 3" xfId="22888" xr:uid="{00000000-0005-0000-0000-0000B8350000}"/>
    <cellStyle name="Note 4 3 5 4" xfId="28090" xr:uid="{00000000-0005-0000-0000-0000B9350000}"/>
    <cellStyle name="Note 4 3 5 5" xfId="33060" xr:uid="{00000000-0005-0000-0000-0000BA350000}"/>
    <cellStyle name="Note 4 3 5 6" xfId="37659" xr:uid="{00000000-0005-0000-0000-0000BB350000}"/>
    <cellStyle name="Note 4 3 6" xfId="3674" xr:uid="{00000000-0005-0000-0000-0000BC350000}"/>
    <cellStyle name="Note 4 3 6 2" xfId="16482" xr:uid="{00000000-0005-0000-0000-0000BD350000}"/>
    <cellStyle name="Note 4 3 6 3" xfId="23197" xr:uid="{00000000-0005-0000-0000-0000BE350000}"/>
    <cellStyle name="Note 4 3 6 4" xfId="28392" xr:uid="{00000000-0005-0000-0000-0000BF350000}"/>
    <cellStyle name="Note 4 3 6 5" xfId="33352" xr:uid="{00000000-0005-0000-0000-0000C0350000}"/>
    <cellStyle name="Note 4 3 6 6" xfId="37900" xr:uid="{00000000-0005-0000-0000-0000C1350000}"/>
    <cellStyle name="Note 4 3 7" xfId="3972" xr:uid="{00000000-0005-0000-0000-0000C2350000}"/>
    <cellStyle name="Note 4 3 7 2" xfId="16780" xr:uid="{00000000-0005-0000-0000-0000C3350000}"/>
    <cellStyle name="Note 4 3 7 3" xfId="23493" xr:uid="{00000000-0005-0000-0000-0000C4350000}"/>
    <cellStyle name="Note 4 3 7 4" xfId="28679" xr:uid="{00000000-0005-0000-0000-0000C5350000}"/>
    <cellStyle name="Note 4 3 7 5" xfId="33627" xr:uid="{00000000-0005-0000-0000-0000C6350000}"/>
    <cellStyle name="Note 4 3 7 6" xfId="38135" xr:uid="{00000000-0005-0000-0000-0000C7350000}"/>
    <cellStyle name="Note 4 3 8" xfId="4227" xr:uid="{00000000-0005-0000-0000-0000C8350000}"/>
    <cellStyle name="Note 4 3 8 2" xfId="17035" xr:uid="{00000000-0005-0000-0000-0000C9350000}"/>
    <cellStyle name="Note 4 3 8 3" xfId="23747" xr:uid="{00000000-0005-0000-0000-0000CA350000}"/>
    <cellStyle name="Note 4 3 8 4" xfId="28928" xr:uid="{00000000-0005-0000-0000-0000CB350000}"/>
    <cellStyle name="Note 4 3 8 5" xfId="33866" xr:uid="{00000000-0005-0000-0000-0000CC350000}"/>
    <cellStyle name="Note 4 3 8 6" xfId="38338" xr:uid="{00000000-0005-0000-0000-0000CD350000}"/>
    <cellStyle name="Note 4 3 9" xfId="4474" xr:uid="{00000000-0005-0000-0000-0000CE350000}"/>
    <cellStyle name="Note 4 3 9 2" xfId="17282" xr:uid="{00000000-0005-0000-0000-0000CF350000}"/>
    <cellStyle name="Note 4 3 9 3" xfId="23990" xr:uid="{00000000-0005-0000-0000-0000D0350000}"/>
    <cellStyle name="Note 4 3 9 4" xfId="29165" xr:uid="{00000000-0005-0000-0000-0000D1350000}"/>
    <cellStyle name="Note 4 3 9 5" xfId="34082" xr:uid="{00000000-0005-0000-0000-0000D2350000}"/>
    <cellStyle name="Note 4 3 9 6" xfId="38508" xr:uid="{00000000-0005-0000-0000-0000D3350000}"/>
    <cellStyle name="Note 4 30" xfId="41884" xr:uid="{00000000-0005-0000-0000-0000D4350000}"/>
    <cellStyle name="Note 4 31" xfId="42067" xr:uid="{00000000-0005-0000-0000-0000D5350000}"/>
    <cellStyle name="Note 4 32" xfId="42179" xr:uid="{00000000-0005-0000-0000-0000D6350000}"/>
    <cellStyle name="Note 4 33" xfId="42405" xr:uid="{00000000-0005-0000-0000-0000D7350000}"/>
    <cellStyle name="Note 4 4" xfId="595" xr:uid="{00000000-0005-0000-0000-0000D8350000}"/>
    <cellStyle name="Note 4 4 10" xfId="4686" xr:uid="{00000000-0005-0000-0000-0000D9350000}"/>
    <cellStyle name="Note 4 4 10 2" xfId="17494" xr:uid="{00000000-0005-0000-0000-0000DA350000}"/>
    <cellStyle name="Note 4 4 10 3" xfId="24198" xr:uid="{00000000-0005-0000-0000-0000DB350000}"/>
    <cellStyle name="Note 4 4 10 4" xfId="29361" xr:uid="{00000000-0005-0000-0000-0000DC350000}"/>
    <cellStyle name="Note 4 4 10 5" xfId="34264" xr:uid="{00000000-0005-0000-0000-0000DD350000}"/>
    <cellStyle name="Note 4 4 10 6" xfId="38658" xr:uid="{00000000-0005-0000-0000-0000DE350000}"/>
    <cellStyle name="Note 4 4 11" xfId="13559" xr:uid="{00000000-0005-0000-0000-0000DF350000}"/>
    <cellStyle name="Note 4 4 12" xfId="11001" xr:uid="{00000000-0005-0000-0000-0000E0350000}"/>
    <cellStyle name="Note 4 4 13" xfId="20776" xr:uid="{00000000-0005-0000-0000-0000E1350000}"/>
    <cellStyle name="Note 4 4 14" xfId="29315" xr:uid="{00000000-0005-0000-0000-0000E2350000}"/>
    <cellStyle name="Note 4 4 15" xfId="30831" xr:uid="{00000000-0005-0000-0000-0000E3350000}"/>
    <cellStyle name="Note 4 4 2" xfId="1832" xr:uid="{00000000-0005-0000-0000-0000E4350000}"/>
    <cellStyle name="Note 4 4 2 2" xfId="12550" xr:uid="{00000000-0005-0000-0000-0000E5350000}"/>
    <cellStyle name="Note 4 4 2 3" xfId="21381" xr:uid="{00000000-0005-0000-0000-0000E6350000}"/>
    <cellStyle name="Note 4 4 2 4" xfId="21369" xr:uid="{00000000-0005-0000-0000-0000E7350000}"/>
    <cellStyle name="Note 4 4 2 5" xfId="31912" xr:uid="{00000000-0005-0000-0000-0000E8350000}"/>
    <cellStyle name="Note 4 4 2 6" xfId="32996" xr:uid="{00000000-0005-0000-0000-0000E9350000}"/>
    <cellStyle name="Note 4 4 3" xfId="1772" xr:uid="{00000000-0005-0000-0000-0000EA350000}"/>
    <cellStyle name="Note 4 4 3 2" xfId="10102" xr:uid="{00000000-0005-0000-0000-0000EB350000}"/>
    <cellStyle name="Note 4 4 3 3" xfId="21322" xr:uid="{00000000-0005-0000-0000-0000EC350000}"/>
    <cellStyle name="Note 4 4 3 4" xfId="23913" xr:uid="{00000000-0005-0000-0000-0000ED350000}"/>
    <cellStyle name="Note 4 4 3 5" xfId="19733" xr:uid="{00000000-0005-0000-0000-0000EE350000}"/>
    <cellStyle name="Note 4 4 3 6" xfId="34415" xr:uid="{00000000-0005-0000-0000-0000EF350000}"/>
    <cellStyle name="Note 4 4 4" xfId="1811" xr:uid="{00000000-0005-0000-0000-0000F0350000}"/>
    <cellStyle name="Note 4 4 4 2" xfId="10174" xr:uid="{00000000-0005-0000-0000-0000F1350000}"/>
    <cellStyle name="Note 4 4 4 3" xfId="21360" xr:uid="{00000000-0005-0000-0000-0000F2350000}"/>
    <cellStyle name="Note 4 4 4 4" xfId="22717" xr:uid="{00000000-0005-0000-0000-0000F3350000}"/>
    <cellStyle name="Note 4 4 4 5" xfId="31816" xr:uid="{00000000-0005-0000-0000-0000F4350000}"/>
    <cellStyle name="Note 4 4 4 6" xfId="34337" xr:uid="{00000000-0005-0000-0000-0000F5350000}"/>
    <cellStyle name="Note 4 4 5" xfId="1783" xr:uid="{00000000-0005-0000-0000-0000F6350000}"/>
    <cellStyle name="Note 4 4 5 2" xfId="8942" xr:uid="{00000000-0005-0000-0000-0000F7350000}"/>
    <cellStyle name="Note 4 4 5 3" xfId="21333" xr:uid="{00000000-0005-0000-0000-0000F8350000}"/>
    <cellStyle name="Note 4 4 5 4" xfId="26849" xr:uid="{00000000-0005-0000-0000-0000F9350000}"/>
    <cellStyle name="Note 4 4 5 5" xfId="28298" xr:uid="{00000000-0005-0000-0000-0000FA350000}"/>
    <cellStyle name="Note 4 4 5 6" xfId="36741" xr:uid="{00000000-0005-0000-0000-0000FB350000}"/>
    <cellStyle name="Note 4 4 6" xfId="1801" xr:uid="{00000000-0005-0000-0000-0000FC350000}"/>
    <cellStyle name="Note 4 4 6 2" xfId="15333" xr:uid="{00000000-0005-0000-0000-0000FD350000}"/>
    <cellStyle name="Note 4 4 6 3" xfId="21351" xr:uid="{00000000-0005-0000-0000-0000FE350000}"/>
    <cellStyle name="Note 4 4 6 4" xfId="26774" xr:uid="{00000000-0005-0000-0000-0000FF350000}"/>
    <cellStyle name="Note 4 4 6 5" xfId="28638" xr:uid="{00000000-0005-0000-0000-000000360000}"/>
    <cellStyle name="Note 4 4 6 6" xfId="32615" xr:uid="{00000000-0005-0000-0000-000001360000}"/>
    <cellStyle name="Note 4 4 7" xfId="1426" xr:uid="{00000000-0005-0000-0000-000002360000}"/>
    <cellStyle name="Note 4 4 7 2" xfId="15297" xr:uid="{00000000-0005-0000-0000-000003360000}"/>
    <cellStyle name="Note 4 4 7 3" xfId="20984" xr:uid="{00000000-0005-0000-0000-000004360000}"/>
    <cellStyle name="Note 4 4 7 4" xfId="22502" xr:uid="{00000000-0005-0000-0000-000005360000}"/>
    <cellStyle name="Note 4 4 7 5" xfId="25426" xr:uid="{00000000-0005-0000-0000-000006360000}"/>
    <cellStyle name="Note 4 4 7 6" xfId="34258" xr:uid="{00000000-0005-0000-0000-000007360000}"/>
    <cellStyle name="Note 4 4 8" xfId="1449" xr:uid="{00000000-0005-0000-0000-000008360000}"/>
    <cellStyle name="Note 4 4 8 2" xfId="15337" xr:uid="{00000000-0005-0000-0000-000009360000}"/>
    <cellStyle name="Note 4 4 8 3" xfId="21006" xr:uid="{00000000-0005-0000-0000-00000A360000}"/>
    <cellStyle name="Note 4 4 8 4" xfId="22120" xr:uid="{00000000-0005-0000-0000-00000B360000}"/>
    <cellStyle name="Note 4 4 8 5" xfId="31696" xr:uid="{00000000-0005-0000-0000-00000C360000}"/>
    <cellStyle name="Note 4 4 8 6" xfId="31668" xr:uid="{00000000-0005-0000-0000-00000D360000}"/>
    <cellStyle name="Note 4 4 9" xfId="4236" xr:uid="{00000000-0005-0000-0000-00000E360000}"/>
    <cellStyle name="Note 4 4 9 2" xfId="17044" xr:uid="{00000000-0005-0000-0000-00000F360000}"/>
    <cellStyle name="Note 4 4 9 3" xfId="23755" xr:uid="{00000000-0005-0000-0000-000010360000}"/>
    <cellStyle name="Note 4 4 9 4" xfId="28937" xr:uid="{00000000-0005-0000-0000-000011360000}"/>
    <cellStyle name="Note 4 4 9 5" xfId="33874" xr:uid="{00000000-0005-0000-0000-000012360000}"/>
    <cellStyle name="Note 4 4 9 6" xfId="38346" xr:uid="{00000000-0005-0000-0000-000013360000}"/>
    <cellStyle name="Note 4 5" xfId="964" xr:uid="{00000000-0005-0000-0000-000014360000}"/>
    <cellStyle name="Note 4 5 10" xfId="4815" xr:uid="{00000000-0005-0000-0000-000015360000}"/>
    <cellStyle name="Note 4 5 10 2" xfId="17623" xr:uid="{00000000-0005-0000-0000-000016360000}"/>
    <cellStyle name="Note 4 5 10 3" xfId="24326" xr:uid="{00000000-0005-0000-0000-000017360000}"/>
    <cellStyle name="Note 4 5 10 4" xfId="29489" xr:uid="{00000000-0005-0000-0000-000018360000}"/>
    <cellStyle name="Note 4 5 10 5" xfId="34390" xr:uid="{00000000-0005-0000-0000-000019360000}"/>
    <cellStyle name="Note 4 5 10 6" xfId="38772" xr:uid="{00000000-0005-0000-0000-00001A360000}"/>
    <cellStyle name="Note 4 5 11" xfId="8419" xr:uid="{00000000-0005-0000-0000-00001B360000}"/>
    <cellStyle name="Note 4 5 12" xfId="9596" xr:uid="{00000000-0005-0000-0000-00001C360000}"/>
    <cellStyle name="Note 4 5 13" xfId="24136" xr:uid="{00000000-0005-0000-0000-00001D360000}"/>
    <cellStyle name="Note 4 5 14" xfId="21723" xr:uid="{00000000-0005-0000-0000-00001E360000}"/>
    <cellStyle name="Note 4 5 15" xfId="36372" xr:uid="{00000000-0005-0000-0000-00001F360000}"/>
    <cellStyle name="Note 4 5 2" xfId="2178" xr:uid="{00000000-0005-0000-0000-000020360000}"/>
    <cellStyle name="Note 4 5 2 2" xfId="15322" xr:uid="{00000000-0005-0000-0000-000021360000}"/>
    <cellStyle name="Note 4 5 2 3" xfId="21722" xr:uid="{00000000-0005-0000-0000-000022360000}"/>
    <cellStyle name="Note 4 5 2 4" xfId="26865" xr:uid="{00000000-0005-0000-0000-000023360000}"/>
    <cellStyle name="Note 4 5 2 5" xfId="28132" xr:uid="{00000000-0005-0000-0000-000024360000}"/>
    <cellStyle name="Note 4 5 2 6" xfId="33571" xr:uid="{00000000-0005-0000-0000-000025360000}"/>
    <cellStyle name="Note 4 5 3" xfId="1463" xr:uid="{00000000-0005-0000-0000-000026360000}"/>
    <cellStyle name="Note 4 5 3 2" xfId="8449" xr:uid="{00000000-0005-0000-0000-000027360000}"/>
    <cellStyle name="Note 4 5 3 3" xfId="21020" xr:uid="{00000000-0005-0000-0000-000028360000}"/>
    <cellStyle name="Note 4 5 3 4" xfId="21774" xr:uid="{00000000-0005-0000-0000-000029360000}"/>
    <cellStyle name="Note 4 5 3 5" xfId="32046" xr:uid="{00000000-0005-0000-0000-00002A360000}"/>
    <cellStyle name="Note 4 5 3 6" xfId="33758" xr:uid="{00000000-0005-0000-0000-00002B360000}"/>
    <cellStyle name="Note 4 5 4" xfId="1937" xr:uid="{00000000-0005-0000-0000-00002C360000}"/>
    <cellStyle name="Note 4 5 4 2" xfId="9637" xr:uid="{00000000-0005-0000-0000-00002D360000}"/>
    <cellStyle name="Note 4 5 4 3" xfId="21484" xr:uid="{00000000-0005-0000-0000-00002E360000}"/>
    <cellStyle name="Note 4 5 4 4" xfId="11206" xr:uid="{00000000-0005-0000-0000-00002F360000}"/>
    <cellStyle name="Note 4 5 4 5" xfId="21214" xr:uid="{00000000-0005-0000-0000-000030360000}"/>
    <cellStyle name="Note 4 5 4 6" xfId="36656" xr:uid="{00000000-0005-0000-0000-000031360000}"/>
    <cellStyle name="Note 4 5 5" xfId="2059" xr:uid="{00000000-0005-0000-0000-000032360000}"/>
    <cellStyle name="Note 4 5 5 2" xfId="10740" xr:uid="{00000000-0005-0000-0000-000033360000}"/>
    <cellStyle name="Note 4 5 5 3" xfId="21604" xr:uid="{00000000-0005-0000-0000-000034360000}"/>
    <cellStyle name="Note 4 5 5 4" xfId="26940" xr:uid="{00000000-0005-0000-0000-000035360000}"/>
    <cellStyle name="Note 4 5 5 5" xfId="22877" xr:uid="{00000000-0005-0000-0000-000036360000}"/>
    <cellStyle name="Note 4 5 5 6" xfId="28724" xr:uid="{00000000-0005-0000-0000-000037360000}"/>
    <cellStyle name="Note 4 5 6" xfId="1594" xr:uid="{00000000-0005-0000-0000-000038360000}"/>
    <cellStyle name="Note 4 5 6 2" xfId="15307" xr:uid="{00000000-0005-0000-0000-000039360000}"/>
    <cellStyle name="Note 4 5 6 3" xfId="21149" xr:uid="{00000000-0005-0000-0000-00003A360000}"/>
    <cellStyle name="Note 4 5 6 4" xfId="20991" xr:uid="{00000000-0005-0000-0000-00003B360000}"/>
    <cellStyle name="Note 4 5 6 5" xfId="21611" xr:uid="{00000000-0005-0000-0000-00003C360000}"/>
    <cellStyle name="Note 4 5 6 6" xfId="33013" xr:uid="{00000000-0005-0000-0000-00003D360000}"/>
    <cellStyle name="Note 4 5 7" xfId="2290" xr:uid="{00000000-0005-0000-0000-00003E360000}"/>
    <cellStyle name="Note 4 5 7 2" xfId="8422" xr:uid="{00000000-0005-0000-0000-00003F360000}"/>
    <cellStyle name="Note 4 5 7 3" xfId="21833" xr:uid="{00000000-0005-0000-0000-000040360000}"/>
    <cellStyle name="Note 4 5 7 4" xfId="9307" xr:uid="{00000000-0005-0000-0000-000041360000}"/>
    <cellStyle name="Note 4 5 7 5" xfId="28631" xr:uid="{00000000-0005-0000-0000-000042360000}"/>
    <cellStyle name="Note 4 5 7 6" xfId="33126" xr:uid="{00000000-0005-0000-0000-000043360000}"/>
    <cellStyle name="Note 4 5 8" xfId="2945" xr:uid="{00000000-0005-0000-0000-000044360000}"/>
    <cellStyle name="Note 4 5 8 2" xfId="12008" xr:uid="{00000000-0005-0000-0000-000045360000}"/>
    <cellStyle name="Note 4 5 8 3" xfId="22481" xr:uid="{00000000-0005-0000-0000-000046360000}"/>
    <cellStyle name="Note 4 5 8 4" xfId="27693" xr:uid="{00000000-0005-0000-0000-000047360000}"/>
    <cellStyle name="Note 4 5 8 5" xfId="32690" xr:uid="{00000000-0005-0000-0000-000048360000}"/>
    <cellStyle name="Note 4 5 8 6" xfId="37359" xr:uid="{00000000-0005-0000-0000-000049360000}"/>
    <cellStyle name="Note 4 5 9" xfId="3331" xr:uid="{00000000-0005-0000-0000-00004A360000}"/>
    <cellStyle name="Note 4 5 9 2" xfId="16139" xr:uid="{00000000-0005-0000-0000-00004B360000}"/>
    <cellStyle name="Note 4 5 9 3" xfId="22859" xr:uid="{00000000-0005-0000-0000-00004C360000}"/>
    <cellStyle name="Note 4 5 9 4" xfId="28062" xr:uid="{00000000-0005-0000-0000-00004D360000}"/>
    <cellStyle name="Note 4 5 9 5" xfId="33034" xr:uid="{00000000-0005-0000-0000-00004E360000}"/>
    <cellStyle name="Note 4 5 9 6" xfId="37640" xr:uid="{00000000-0005-0000-0000-00004F360000}"/>
    <cellStyle name="Note 4 6" xfId="728" xr:uid="{00000000-0005-0000-0000-000050360000}"/>
    <cellStyle name="Note 4 6 2" xfId="14287" xr:uid="{00000000-0005-0000-0000-000051360000}"/>
    <cellStyle name="Note 4 6 3" xfId="12035" xr:uid="{00000000-0005-0000-0000-000052360000}"/>
    <cellStyle name="Note 4 6 4" xfId="26153" xr:uid="{00000000-0005-0000-0000-000053360000}"/>
    <cellStyle name="Note 4 6 5" xfId="18594" xr:uid="{00000000-0005-0000-0000-000054360000}"/>
    <cellStyle name="Note 4 6 6" xfId="30424" xr:uid="{00000000-0005-0000-0000-000055360000}"/>
    <cellStyle name="Note 4 7" xfId="1266" xr:uid="{00000000-0005-0000-0000-000056360000}"/>
    <cellStyle name="Note 4 7 2" xfId="15327" xr:uid="{00000000-0005-0000-0000-000057360000}"/>
    <cellStyle name="Note 4 7 3" xfId="13498" xr:uid="{00000000-0005-0000-0000-000058360000}"/>
    <cellStyle name="Note 4 7 4" xfId="21131" xr:uid="{00000000-0005-0000-0000-000059360000}"/>
    <cellStyle name="Note 4 7 5" xfId="31709" xr:uid="{00000000-0005-0000-0000-00005A360000}"/>
    <cellStyle name="Note 4 7 6" xfId="28499" xr:uid="{00000000-0005-0000-0000-00005B360000}"/>
    <cellStyle name="Note 4 8" xfId="1383" xr:uid="{00000000-0005-0000-0000-00005C360000}"/>
    <cellStyle name="Note 4 8 2" xfId="9536" xr:uid="{00000000-0005-0000-0000-00005D360000}"/>
    <cellStyle name="Note 4 8 3" xfId="20944" xr:uid="{00000000-0005-0000-0000-00005E360000}"/>
    <cellStyle name="Note 4 8 4" xfId="26838" xr:uid="{00000000-0005-0000-0000-00005F360000}"/>
    <cellStyle name="Note 4 8 5" xfId="28611" xr:uid="{00000000-0005-0000-0000-000060360000}"/>
    <cellStyle name="Note 4 8 6" xfId="36717" xr:uid="{00000000-0005-0000-0000-000061360000}"/>
    <cellStyle name="Note 4 9" xfId="1889" xr:uid="{00000000-0005-0000-0000-000062360000}"/>
    <cellStyle name="Note 4 9 2" xfId="9883" xr:uid="{00000000-0005-0000-0000-000063360000}"/>
    <cellStyle name="Note 4 9 3" xfId="21437" xr:uid="{00000000-0005-0000-0000-000064360000}"/>
    <cellStyle name="Note 4 9 4" xfId="13505" xr:uid="{00000000-0005-0000-0000-000065360000}"/>
    <cellStyle name="Note 4 9 5" xfId="31959" xr:uid="{00000000-0005-0000-0000-000066360000}"/>
    <cellStyle name="Note 4 9 6" xfId="36604" xr:uid="{00000000-0005-0000-0000-000067360000}"/>
    <cellStyle name="Note 40" xfId="41958" xr:uid="{00000000-0005-0000-0000-000068360000}"/>
    <cellStyle name="Note 41" xfId="41877" xr:uid="{00000000-0005-0000-0000-000069360000}"/>
    <cellStyle name="Note 42" xfId="42061" xr:uid="{00000000-0005-0000-0000-00006A360000}"/>
    <cellStyle name="Note 43" xfId="42174" xr:uid="{00000000-0005-0000-0000-00006B360000}"/>
    <cellStyle name="Note 44" xfId="42395" xr:uid="{00000000-0005-0000-0000-00006C360000}"/>
    <cellStyle name="Note 5" xfId="654" xr:uid="{00000000-0005-0000-0000-00006D360000}"/>
    <cellStyle name="Note 5 10" xfId="2264" xr:uid="{00000000-0005-0000-0000-00006E360000}"/>
    <cellStyle name="Note 5 10 2" xfId="8768" xr:uid="{00000000-0005-0000-0000-00006F360000}"/>
    <cellStyle name="Note 5 10 3" xfId="21807" xr:uid="{00000000-0005-0000-0000-000070360000}"/>
    <cellStyle name="Note 5 10 4" xfId="22704" xr:uid="{00000000-0005-0000-0000-000071360000}"/>
    <cellStyle name="Note 5 10 5" xfId="31834" xr:uid="{00000000-0005-0000-0000-000072360000}"/>
    <cellStyle name="Note 5 10 6" xfId="33861" xr:uid="{00000000-0005-0000-0000-000073360000}"/>
    <cellStyle name="Note 5 11" xfId="2833" xr:uid="{00000000-0005-0000-0000-000074360000}"/>
    <cellStyle name="Note 5 11 2" xfId="12128" xr:uid="{00000000-0005-0000-0000-000075360000}"/>
    <cellStyle name="Note 5 11 3" xfId="22370" xr:uid="{00000000-0005-0000-0000-000076360000}"/>
    <cellStyle name="Note 5 11 4" xfId="27587" xr:uid="{00000000-0005-0000-0000-000077360000}"/>
    <cellStyle name="Note 5 11 5" xfId="32584" xr:uid="{00000000-0005-0000-0000-000078360000}"/>
    <cellStyle name="Note 5 11 6" xfId="37266" xr:uid="{00000000-0005-0000-0000-000079360000}"/>
    <cellStyle name="Note 5 12" xfId="3181" xr:uid="{00000000-0005-0000-0000-00007A360000}"/>
    <cellStyle name="Note 5 12 2" xfId="15989" xr:uid="{00000000-0005-0000-0000-00007B360000}"/>
    <cellStyle name="Note 5 12 3" xfId="22711" xr:uid="{00000000-0005-0000-0000-00007C360000}"/>
    <cellStyle name="Note 5 12 4" xfId="27923" xr:uid="{00000000-0005-0000-0000-00007D360000}"/>
    <cellStyle name="Note 5 12 5" xfId="32899" xr:uid="{00000000-0005-0000-0000-00007E360000}"/>
    <cellStyle name="Note 5 12 6" xfId="37526" xr:uid="{00000000-0005-0000-0000-00007F360000}"/>
    <cellStyle name="Note 5 13" xfId="3514" xr:uid="{00000000-0005-0000-0000-000080360000}"/>
    <cellStyle name="Note 5 13 2" xfId="16322" xr:uid="{00000000-0005-0000-0000-000081360000}"/>
    <cellStyle name="Note 5 13 3" xfId="23039" xr:uid="{00000000-0005-0000-0000-000082360000}"/>
    <cellStyle name="Note 5 13 4" xfId="28240" xr:uid="{00000000-0005-0000-0000-000083360000}"/>
    <cellStyle name="Note 5 13 5" xfId="33205" xr:uid="{00000000-0005-0000-0000-000084360000}"/>
    <cellStyle name="Note 5 13 6" xfId="37779" xr:uid="{00000000-0005-0000-0000-000085360000}"/>
    <cellStyle name="Note 5 14" xfId="3819" xr:uid="{00000000-0005-0000-0000-000086360000}"/>
    <cellStyle name="Note 5 14 2" xfId="16627" xr:uid="{00000000-0005-0000-0000-000087360000}"/>
    <cellStyle name="Note 5 14 3" xfId="23341" xr:uid="{00000000-0005-0000-0000-000088360000}"/>
    <cellStyle name="Note 5 14 4" xfId="28533" xr:uid="{00000000-0005-0000-0000-000089360000}"/>
    <cellStyle name="Note 5 14 5" xfId="33486" xr:uid="{00000000-0005-0000-0000-00008A360000}"/>
    <cellStyle name="Note 5 14 6" xfId="38016" xr:uid="{00000000-0005-0000-0000-00008B360000}"/>
    <cellStyle name="Note 5 15" xfId="4100" xr:uid="{00000000-0005-0000-0000-00008C360000}"/>
    <cellStyle name="Note 5 15 2" xfId="16908" xr:uid="{00000000-0005-0000-0000-00008D360000}"/>
    <cellStyle name="Note 5 15 3" xfId="23621" xr:uid="{00000000-0005-0000-0000-00008E360000}"/>
    <cellStyle name="Note 5 15 4" xfId="28806" xr:uid="{00000000-0005-0000-0000-00008F360000}"/>
    <cellStyle name="Note 5 15 5" xfId="33745" xr:uid="{00000000-0005-0000-0000-000090360000}"/>
    <cellStyle name="Note 5 15 6" xfId="38240" xr:uid="{00000000-0005-0000-0000-000091360000}"/>
    <cellStyle name="Note 5 16" xfId="4353" xr:uid="{00000000-0005-0000-0000-000092360000}"/>
    <cellStyle name="Note 5 16 2" xfId="17161" xr:uid="{00000000-0005-0000-0000-000093360000}"/>
    <cellStyle name="Note 5 16 3" xfId="23870" xr:uid="{00000000-0005-0000-0000-000094360000}"/>
    <cellStyle name="Note 5 16 4" xfId="29050" xr:uid="{00000000-0005-0000-0000-000095360000}"/>
    <cellStyle name="Note 5 16 5" xfId="33985" xr:uid="{00000000-0005-0000-0000-000096360000}"/>
    <cellStyle name="Note 5 16 6" xfId="38442" xr:uid="{00000000-0005-0000-0000-000097360000}"/>
    <cellStyle name="Note 5 17" xfId="4707" xr:uid="{00000000-0005-0000-0000-000098360000}"/>
    <cellStyle name="Note 5 17 2" xfId="17515" xr:uid="{00000000-0005-0000-0000-000099360000}"/>
    <cellStyle name="Note 5 17 3" xfId="24219" xr:uid="{00000000-0005-0000-0000-00009A360000}"/>
    <cellStyle name="Note 5 17 4" xfId="29382" xr:uid="{00000000-0005-0000-0000-00009B360000}"/>
    <cellStyle name="Note 5 17 5" xfId="34284" xr:uid="{00000000-0005-0000-0000-00009C360000}"/>
    <cellStyle name="Note 5 17 6" xfId="38678" xr:uid="{00000000-0005-0000-0000-00009D360000}"/>
    <cellStyle name="Note 5 18" xfId="7239" xr:uid="{00000000-0005-0000-0000-00009E360000}"/>
    <cellStyle name="Note 5 18 2" xfId="20004" xr:uid="{00000000-0005-0000-0000-00009F360000}"/>
    <cellStyle name="Note 5 18 3" xfId="26641" xr:uid="{00000000-0005-0000-0000-0000A0360000}"/>
    <cellStyle name="Note 5 18 4" xfId="31690" xr:uid="{00000000-0005-0000-0000-0000A1360000}"/>
    <cellStyle name="Note 5 18 5" xfId="36432" xr:uid="{00000000-0005-0000-0000-0000A2360000}"/>
    <cellStyle name="Note 5 18 6" xfId="40607" xr:uid="{00000000-0005-0000-0000-0000A3360000}"/>
    <cellStyle name="Note 5 19" xfId="7250" xr:uid="{00000000-0005-0000-0000-0000A4360000}"/>
    <cellStyle name="Note 5 19 2" xfId="20014" xr:uid="{00000000-0005-0000-0000-0000A5360000}"/>
    <cellStyle name="Note 5 19 3" xfId="26652" xr:uid="{00000000-0005-0000-0000-0000A6360000}"/>
    <cellStyle name="Note 5 19 4" xfId="31698" xr:uid="{00000000-0005-0000-0000-0000A7360000}"/>
    <cellStyle name="Note 5 19 5" xfId="36441" xr:uid="{00000000-0005-0000-0000-0000A8360000}"/>
    <cellStyle name="Note 5 19 6" xfId="40614" xr:uid="{00000000-0005-0000-0000-0000A9360000}"/>
    <cellStyle name="Note 5 2" xfId="906" xr:uid="{00000000-0005-0000-0000-0000AA360000}"/>
    <cellStyle name="Note 5 2 10" xfId="4784" xr:uid="{00000000-0005-0000-0000-0000AB360000}"/>
    <cellStyle name="Note 5 2 10 2" xfId="17592" xr:uid="{00000000-0005-0000-0000-0000AC360000}"/>
    <cellStyle name="Note 5 2 10 3" xfId="24296" xr:uid="{00000000-0005-0000-0000-0000AD360000}"/>
    <cellStyle name="Note 5 2 10 4" xfId="29459" xr:uid="{00000000-0005-0000-0000-0000AE360000}"/>
    <cellStyle name="Note 5 2 10 5" xfId="34359" xr:uid="{00000000-0005-0000-0000-0000AF360000}"/>
    <cellStyle name="Note 5 2 10 6" xfId="38746" xr:uid="{00000000-0005-0000-0000-0000B0360000}"/>
    <cellStyle name="Note 5 2 11" xfId="7414" xr:uid="{00000000-0005-0000-0000-0000B1360000}"/>
    <cellStyle name="Note 5 2 11 2" xfId="20178" xr:uid="{00000000-0005-0000-0000-0000B2360000}"/>
    <cellStyle name="Note 5 2 11 3" xfId="26814" xr:uid="{00000000-0005-0000-0000-0000B3360000}"/>
    <cellStyle name="Note 5 2 11 4" xfId="31854" xr:uid="{00000000-0005-0000-0000-0000B4360000}"/>
    <cellStyle name="Note 5 2 11 5" xfId="36581" xr:uid="{00000000-0005-0000-0000-0000B5360000}"/>
    <cellStyle name="Note 5 2 11 6" xfId="40691" xr:uid="{00000000-0005-0000-0000-0000B6360000}"/>
    <cellStyle name="Note 5 2 12" xfId="7557" xr:uid="{00000000-0005-0000-0000-0000B7360000}"/>
    <cellStyle name="Note 5 2 12 2" xfId="20321" xr:uid="{00000000-0005-0000-0000-0000B8360000}"/>
    <cellStyle name="Note 5 2 12 3" xfId="26954" xr:uid="{00000000-0005-0000-0000-0000B9360000}"/>
    <cellStyle name="Note 5 2 12 4" xfId="31991" xr:uid="{00000000-0005-0000-0000-0000BA360000}"/>
    <cellStyle name="Note 5 2 12 5" xfId="36703" xr:uid="{00000000-0005-0000-0000-0000BB360000}"/>
    <cellStyle name="Note 5 2 12 6" xfId="40771" xr:uid="{00000000-0005-0000-0000-0000BC360000}"/>
    <cellStyle name="Note 5 2 13" xfId="11183" xr:uid="{00000000-0005-0000-0000-0000BD360000}"/>
    <cellStyle name="Note 5 2 14" xfId="8866" xr:uid="{00000000-0005-0000-0000-0000BE360000}"/>
    <cellStyle name="Note 5 2 15" xfId="20583" xr:uid="{00000000-0005-0000-0000-0000BF360000}"/>
    <cellStyle name="Note 5 2 16" xfId="25855" xr:uid="{00000000-0005-0000-0000-0000C0360000}"/>
    <cellStyle name="Note 5 2 17" xfId="19924" xr:uid="{00000000-0005-0000-0000-0000C1360000}"/>
    <cellStyle name="Note 5 2 18" xfId="36176" xr:uid="{00000000-0005-0000-0000-0000C2360000}"/>
    <cellStyle name="Note 5 2 2" xfId="2125" xr:uid="{00000000-0005-0000-0000-0000C3360000}"/>
    <cellStyle name="Note 5 2 2 2" xfId="13389" xr:uid="{00000000-0005-0000-0000-0000C4360000}"/>
    <cellStyle name="Note 5 2 2 3" xfId="21669" xr:uid="{00000000-0005-0000-0000-0000C5360000}"/>
    <cellStyle name="Note 5 2 2 4" xfId="21619" xr:uid="{00000000-0005-0000-0000-0000C6360000}"/>
    <cellStyle name="Note 5 2 2 5" xfId="25560" xr:uid="{00000000-0005-0000-0000-0000C7360000}"/>
    <cellStyle name="Note 5 2 2 6" xfId="27486" xr:uid="{00000000-0005-0000-0000-0000C8360000}"/>
    <cellStyle name="Note 5 2 3" xfId="1613" xr:uid="{00000000-0005-0000-0000-0000C9360000}"/>
    <cellStyle name="Note 5 2 3 2" xfId="13300" xr:uid="{00000000-0005-0000-0000-0000CA360000}"/>
    <cellStyle name="Note 5 2 3 3" xfId="21166" xr:uid="{00000000-0005-0000-0000-0000CB360000}"/>
    <cellStyle name="Note 5 2 3 4" xfId="15763" xr:uid="{00000000-0005-0000-0000-0000CC360000}"/>
    <cellStyle name="Note 5 2 3 5" xfId="29518" xr:uid="{00000000-0005-0000-0000-0000CD360000}"/>
    <cellStyle name="Note 5 2 3 6" xfId="31871" xr:uid="{00000000-0005-0000-0000-0000CE360000}"/>
    <cellStyle name="Note 5 2 4" xfId="1910" xr:uid="{00000000-0005-0000-0000-0000CF360000}"/>
    <cellStyle name="Note 5 2 4 2" xfId="15273" xr:uid="{00000000-0005-0000-0000-0000D0360000}"/>
    <cellStyle name="Note 5 2 4 3" xfId="21458" xr:uid="{00000000-0005-0000-0000-0000D1360000}"/>
    <cellStyle name="Note 5 2 4 4" xfId="23334" xr:uid="{00000000-0005-0000-0000-0000D2360000}"/>
    <cellStyle name="Note 5 2 4 5" xfId="24304" xr:uid="{00000000-0005-0000-0000-0000D3360000}"/>
    <cellStyle name="Note 5 2 4 6" xfId="34048" xr:uid="{00000000-0005-0000-0000-0000D4360000}"/>
    <cellStyle name="Note 5 2 5" xfId="2067" xr:uid="{00000000-0005-0000-0000-0000D5360000}"/>
    <cellStyle name="Note 5 2 5 2" xfId="9568" xr:uid="{00000000-0005-0000-0000-0000D6360000}"/>
    <cellStyle name="Note 5 2 5 3" xfId="21612" xr:uid="{00000000-0005-0000-0000-0000D7360000}"/>
    <cellStyle name="Note 5 2 5 4" xfId="23395" xr:uid="{00000000-0005-0000-0000-0000D8360000}"/>
    <cellStyle name="Note 5 2 5 5" xfId="12392" xr:uid="{00000000-0005-0000-0000-0000D9360000}"/>
    <cellStyle name="Note 5 2 5 6" xfId="36617" xr:uid="{00000000-0005-0000-0000-0000DA360000}"/>
    <cellStyle name="Note 5 2 6" xfId="1606" xr:uid="{00000000-0005-0000-0000-0000DB360000}"/>
    <cellStyle name="Note 5 2 6 2" xfId="10491" xr:uid="{00000000-0005-0000-0000-0000DC360000}"/>
    <cellStyle name="Note 5 2 6 3" xfId="21159" xr:uid="{00000000-0005-0000-0000-0000DD360000}"/>
    <cellStyle name="Note 5 2 6 4" xfId="18252" xr:uid="{00000000-0005-0000-0000-0000DE360000}"/>
    <cellStyle name="Note 5 2 6 5" xfId="21595" xr:uid="{00000000-0005-0000-0000-0000DF360000}"/>
    <cellStyle name="Note 5 2 6 6" xfId="33825" xr:uid="{00000000-0005-0000-0000-0000E0360000}"/>
    <cellStyle name="Note 5 2 7" xfId="2459" xr:uid="{00000000-0005-0000-0000-0000E1360000}"/>
    <cellStyle name="Note 5 2 7 2" xfId="9355" xr:uid="{00000000-0005-0000-0000-0000E2360000}"/>
    <cellStyle name="Note 5 2 7 3" xfId="22000" xr:uid="{00000000-0005-0000-0000-0000E3360000}"/>
    <cellStyle name="Note 5 2 7 4" xfId="13331" xr:uid="{00000000-0005-0000-0000-0000E4360000}"/>
    <cellStyle name="Note 5 2 7 5" xfId="20481" xr:uid="{00000000-0005-0000-0000-0000E5360000}"/>
    <cellStyle name="Note 5 2 7 6" xfId="26032" xr:uid="{00000000-0005-0000-0000-0000E6360000}"/>
    <cellStyle name="Note 5 2 8" xfId="2942" xr:uid="{00000000-0005-0000-0000-0000E7360000}"/>
    <cellStyle name="Note 5 2 8 2" xfId="13220" xr:uid="{00000000-0005-0000-0000-0000E8360000}"/>
    <cellStyle name="Note 5 2 8 3" xfId="22478" xr:uid="{00000000-0005-0000-0000-0000E9360000}"/>
    <cellStyle name="Note 5 2 8 4" xfId="27691" xr:uid="{00000000-0005-0000-0000-0000EA360000}"/>
    <cellStyle name="Note 5 2 8 5" xfId="32687" xr:uid="{00000000-0005-0000-0000-0000EB360000}"/>
    <cellStyle name="Note 5 2 8 6" xfId="37357" xr:uid="{00000000-0005-0000-0000-0000EC360000}"/>
    <cellStyle name="Note 5 2 9" xfId="1593" xr:uid="{00000000-0005-0000-0000-0000ED360000}"/>
    <cellStyle name="Note 5 2 9 2" xfId="8627" xr:uid="{00000000-0005-0000-0000-0000EE360000}"/>
    <cellStyle name="Note 5 2 9 3" xfId="21148" xr:uid="{00000000-0005-0000-0000-0000EF360000}"/>
    <cellStyle name="Note 5 2 9 4" xfId="21825" xr:uid="{00000000-0005-0000-0000-0000F0360000}"/>
    <cellStyle name="Note 5 2 9 5" xfId="31870" xr:uid="{00000000-0005-0000-0000-0000F1360000}"/>
    <cellStyle name="Note 5 2 9 6" xfId="33311" xr:uid="{00000000-0005-0000-0000-0000F2360000}"/>
    <cellStyle name="Note 5 20" xfId="8975" xr:uid="{00000000-0005-0000-0000-0000F3360000}"/>
    <cellStyle name="Note 5 21" xfId="14239" xr:uid="{00000000-0005-0000-0000-0000F4360000}"/>
    <cellStyle name="Note 5 22" xfId="15912" xr:uid="{00000000-0005-0000-0000-0000F5360000}"/>
    <cellStyle name="Note 5 23" xfId="8714" xr:uid="{00000000-0005-0000-0000-0000F6360000}"/>
    <cellStyle name="Note 5 24" xfId="25634" xr:uid="{00000000-0005-0000-0000-0000F7360000}"/>
    <cellStyle name="Note 5 25" xfId="36017" xr:uid="{00000000-0005-0000-0000-0000F8360000}"/>
    <cellStyle name="Note 5 26" xfId="41686" xr:uid="{00000000-0005-0000-0000-0000F9360000}"/>
    <cellStyle name="Note 5 27" xfId="41303" xr:uid="{00000000-0005-0000-0000-0000FA360000}"/>
    <cellStyle name="Note 5 28" xfId="41739" xr:uid="{00000000-0005-0000-0000-0000FB360000}"/>
    <cellStyle name="Note 5 29" xfId="41965" xr:uid="{00000000-0005-0000-0000-0000FC360000}"/>
    <cellStyle name="Note 5 3" xfId="923" xr:uid="{00000000-0005-0000-0000-0000FD360000}"/>
    <cellStyle name="Note 5 3 10" xfId="4793" xr:uid="{00000000-0005-0000-0000-0000FE360000}"/>
    <cellStyle name="Note 5 3 10 2" xfId="17601" xr:uid="{00000000-0005-0000-0000-0000FF360000}"/>
    <cellStyle name="Note 5 3 10 3" xfId="24305" xr:uid="{00000000-0005-0000-0000-000000370000}"/>
    <cellStyle name="Note 5 3 10 4" xfId="29468" xr:uid="{00000000-0005-0000-0000-000001370000}"/>
    <cellStyle name="Note 5 3 10 5" xfId="34368" xr:uid="{00000000-0005-0000-0000-000002370000}"/>
    <cellStyle name="Note 5 3 10 6" xfId="38754" xr:uid="{00000000-0005-0000-0000-000003370000}"/>
    <cellStyle name="Note 5 3 11" xfId="10378" xr:uid="{00000000-0005-0000-0000-000004370000}"/>
    <cellStyle name="Note 5 3 12" xfId="20433" xr:uid="{00000000-0005-0000-0000-000005370000}"/>
    <cellStyle name="Note 5 3 13" xfId="25997" xr:uid="{00000000-0005-0000-0000-000006370000}"/>
    <cellStyle name="Note 5 3 14" xfId="31287" xr:uid="{00000000-0005-0000-0000-000007370000}"/>
    <cellStyle name="Note 5 3 15" xfId="31142" xr:uid="{00000000-0005-0000-0000-000008370000}"/>
    <cellStyle name="Note 5 3 2" xfId="2142" xr:uid="{00000000-0005-0000-0000-000009370000}"/>
    <cellStyle name="Note 5 3 2 2" xfId="13413" xr:uid="{00000000-0005-0000-0000-00000A370000}"/>
    <cellStyle name="Note 5 3 2 3" xfId="21686" xr:uid="{00000000-0005-0000-0000-00000B370000}"/>
    <cellStyle name="Note 5 3 2 4" xfId="21111" xr:uid="{00000000-0005-0000-0000-00000C370000}"/>
    <cellStyle name="Note 5 3 2 5" xfId="31630" xr:uid="{00000000-0005-0000-0000-00000D370000}"/>
    <cellStyle name="Note 5 3 2 6" xfId="22949" xr:uid="{00000000-0005-0000-0000-00000E370000}"/>
    <cellStyle name="Note 5 3 3" xfId="1470" xr:uid="{00000000-0005-0000-0000-00000F370000}"/>
    <cellStyle name="Note 5 3 3 2" xfId="9221" xr:uid="{00000000-0005-0000-0000-000010370000}"/>
    <cellStyle name="Note 5 3 3 3" xfId="21027" xr:uid="{00000000-0005-0000-0000-000011370000}"/>
    <cellStyle name="Note 5 3 3 4" xfId="21568" xr:uid="{00000000-0005-0000-0000-000012370000}"/>
    <cellStyle name="Note 5 3 3 5" xfId="28595" xr:uid="{00000000-0005-0000-0000-000013370000}"/>
    <cellStyle name="Note 5 3 3 6" xfId="29097" xr:uid="{00000000-0005-0000-0000-000014370000}"/>
    <cellStyle name="Note 5 3 4" xfId="2533" xr:uid="{00000000-0005-0000-0000-000015370000}"/>
    <cellStyle name="Note 5 3 4 2" xfId="9525" xr:uid="{00000000-0005-0000-0000-000016370000}"/>
    <cellStyle name="Note 5 3 4 3" xfId="22072" xr:uid="{00000000-0005-0000-0000-000017370000}"/>
    <cellStyle name="Note 5 3 4 4" xfId="20645" xr:uid="{00000000-0005-0000-0000-000018370000}"/>
    <cellStyle name="Note 5 3 4 5" xfId="26631" xr:uid="{00000000-0005-0000-0000-000019370000}"/>
    <cellStyle name="Note 5 3 4 6" xfId="32132" xr:uid="{00000000-0005-0000-0000-00001A370000}"/>
    <cellStyle name="Note 5 3 5" xfId="2943" xr:uid="{00000000-0005-0000-0000-00001B370000}"/>
    <cellStyle name="Note 5 3 5 2" xfId="12773" xr:uid="{00000000-0005-0000-0000-00001C370000}"/>
    <cellStyle name="Note 5 3 5 3" xfId="22479" xr:uid="{00000000-0005-0000-0000-00001D370000}"/>
    <cellStyle name="Note 5 3 5 4" xfId="27692" xr:uid="{00000000-0005-0000-0000-00001E370000}"/>
    <cellStyle name="Note 5 3 5 5" xfId="32688" xr:uid="{00000000-0005-0000-0000-00001F370000}"/>
    <cellStyle name="Note 5 3 5 6" xfId="37358" xr:uid="{00000000-0005-0000-0000-000020370000}"/>
    <cellStyle name="Note 5 3 6" xfId="3284" xr:uid="{00000000-0005-0000-0000-000021370000}"/>
    <cellStyle name="Note 5 3 6 2" xfId="16092" xr:uid="{00000000-0005-0000-0000-000022370000}"/>
    <cellStyle name="Note 5 3 6 3" xfId="22814" xr:uid="{00000000-0005-0000-0000-000023370000}"/>
    <cellStyle name="Note 5 3 6 4" xfId="28019" xr:uid="{00000000-0005-0000-0000-000024370000}"/>
    <cellStyle name="Note 5 3 6 5" xfId="32995" xr:uid="{00000000-0005-0000-0000-000025370000}"/>
    <cellStyle name="Note 5 3 6 6" xfId="37612" xr:uid="{00000000-0005-0000-0000-000026370000}"/>
    <cellStyle name="Note 5 3 7" xfId="3606" xr:uid="{00000000-0005-0000-0000-000027370000}"/>
    <cellStyle name="Note 5 3 7 2" xfId="16414" xr:uid="{00000000-0005-0000-0000-000028370000}"/>
    <cellStyle name="Note 5 3 7 3" xfId="23131" xr:uid="{00000000-0005-0000-0000-000029370000}"/>
    <cellStyle name="Note 5 3 7 4" xfId="28327" xr:uid="{00000000-0005-0000-0000-00002A370000}"/>
    <cellStyle name="Note 5 3 7 5" xfId="33294" xr:uid="{00000000-0005-0000-0000-00002B370000}"/>
    <cellStyle name="Note 5 3 7 6" xfId="37857" xr:uid="{00000000-0005-0000-0000-00002C370000}"/>
    <cellStyle name="Note 5 3 8" xfId="3905" xr:uid="{00000000-0005-0000-0000-00002D370000}"/>
    <cellStyle name="Note 5 3 8 2" xfId="16713" xr:uid="{00000000-0005-0000-0000-00002E370000}"/>
    <cellStyle name="Note 5 3 8 3" xfId="23427" xr:uid="{00000000-0005-0000-0000-00002F370000}"/>
    <cellStyle name="Note 5 3 8 4" xfId="28618" xr:uid="{00000000-0005-0000-0000-000030370000}"/>
    <cellStyle name="Note 5 3 8 5" xfId="33567" xr:uid="{00000000-0005-0000-0000-000031370000}"/>
    <cellStyle name="Note 5 3 8 6" xfId="38091" xr:uid="{00000000-0005-0000-0000-000032370000}"/>
    <cellStyle name="Note 5 3 9" xfId="3413" xr:uid="{00000000-0005-0000-0000-000033370000}"/>
    <cellStyle name="Note 5 3 9 2" xfId="16221" xr:uid="{00000000-0005-0000-0000-000034370000}"/>
    <cellStyle name="Note 5 3 9 3" xfId="22940" xr:uid="{00000000-0005-0000-0000-000035370000}"/>
    <cellStyle name="Note 5 3 9 4" xfId="28142" xr:uid="{00000000-0005-0000-0000-000036370000}"/>
    <cellStyle name="Note 5 3 9 5" xfId="33112" xr:uid="{00000000-0005-0000-0000-000037370000}"/>
    <cellStyle name="Note 5 3 9 6" xfId="37704" xr:uid="{00000000-0005-0000-0000-000038370000}"/>
    <cellStyle name="Note 5 30" xfId="41888" xr:uid="{00000000-0005-0000-0000-000039370000}"/>
    <cellStyle name="Note 5 31" xfId="42068" xr:uid="{00000000-0005-0000-0000-00003A370000}"/>
    <cellStyle name="Note 5 32" xfId="42181" xr:uid="{00000000-0005-0000-0000-00003B370000}"/>
    <cellStyle name="Note 5 33" xfId="42406" xr:uid="{00000000-0005-0000-0000-00003C370000}"/>
    <cellStyle name="Note 5 4" xfId="364" xr:uid="{00000000-0005-0000-0000-00003D370000}"/>
    <cellStyle name="Note 5 4 10" xfId="4654" xr:uid="{00000000-0005-0000-0000-00003E370000}"/>
    <cellStyle name="Note 5 4 10 2" xfId="17462" xr:uid="{00000000-0005-0000-0000-00003F370000}"/>
    <cellStyle name="Note 5 4 10 3" xfId="24166" xr:uid="{00000000-0005-0000-0000-000040370000}"/>
    <cellStyle name="Note 5 4 10 4" xfId="29332" xr:uid="{00000000-0005-0000-0000-000041370000}"/>
    <cellStyle name="Note 5 4 10 5" xfId="34234" xr:uid="{00000000-0005-0000-0000-000042370000}"/>
    <cellStyle name="Note 5 4 10 6" xfId="38638" xr:uid="{00000000-0005-0000-0000-000043370000}"/>
    <cellStyle name="Note 5 4 11" xfId="15422" xr:uid="{00000000-0005-0000-0000-000044370000}"/>
    <cellStyle name="Note 5 4 12" xfId="18986" xr:uid="{00000000-0005-0000-0000-000045370000}"/>
    <cellStyle name="Note 5 4 13" xfId="19504" xr:uid="{00000000-0005-0000-0000-000046370000}"/>
    <cellStyle name="Note 5 4 14" xfId="30839" xr:uid="{00000000-0005-0000-0000-000047370000}"/>
    <cellStyle name="Note 5 4 15" xfId="21958" xr:uid="{00000000-0005-0000-0000-000048370000}"/>
    <cellStyle name="Note 5 4 2" xfId="1618" xr:uid="{00000000-0005-0000-0000-000049370000}"/>
    <cellStyle name="Note 5 4 2 2" xfId="9056" xr:uid="{00000000-0005-0000-0000-00004A370000}"/>
    <cellStyle name="Note 5 4 2 3" xfId="21171" xr:uid="{00000000-0005-0000-0000-00004B370000}"/>
    <cellStyle name="Note 5 4 2 4" xfId="26715" xr:uid="{00000000-0005-0000-0000-00004C370000}"/>
    <cellStyle name="Note 5 4 2 5" xfId="28345" xr:uid="{00000000-0005-0000-0000-00004D370000}"/>
    <cellStyle name="Note 5 4 2 6" xfId="14524" xr:uid="{00000000-0005-0000-0000-00004E370000}"/>
    <cellStyle name="Note 5 4 3" xfId="1506" xr:uid="{00000000-0005-0000-0000-00004F370000}"/>
    <cellStyle name="Note 5 4 3 2" xfId="10516" xr:uid="{00000000-0005-0000-0000-000050370000}"/>
    <cellStyle name="Note 5 4 3 3" xfId="21062" xr:uid="{00000000-0005-0000-0000-000051370000}"/>
    <cellStyle name="Note 5 4 3 4" xfId="26958" xr:uid="{00000000-0005-0000-0000-000052370000}"/>
    <cellStyle name="Note 5 4 3 5" xfId="19848" xr:uid="{00000000-0005-0000-0000-000053370000}"/>
    <cellStyle name="Note 5 4 3 6" xfId="36393" xr:uid="{00000000-0005-0000-0000-000054370000}"/>
    <cellStyle name="Note 5 4 4" xfId="2026" xr:uid="{00000000-0005-0000-0000-000055370000}"/>
    <cellStyle name="Note 5 4 4 2" xfId="10043" xr:uid="{00000000-0005-0000-0000-000056370000}"/>
    <cellStyle name="Note 5 4 4 3" xfId="21571" xr:uid="{00000000-0005-0000-0000-000057370000}"/>
    <cellStyle name="Note 5 4 4 4" xfId="21909" xr:uid="{00000000-0005-0000-0000-000058370000}"/>
    <cellStyle name="Note 5 4 4 5" xfId="19601" xr:uid="{00000000-0005-0000-0000-000059370000}"/>
    <cellStyle name="Note 5 4 4 6" xfId="33730" xr:uid="{00000000-0005-0000-0000-00005A370000}"/>
    <cellStyle name="Note 5 4 5" xfId="2787" xr:uid="{00000000-0005-0000-0000-00005B370000}"/>
    <cellStyle name="Note 5 4 5 2" xfId="8514" xr:uid="{00000000-0005-0000-0000-00005C370000}"/>
    <cellStyle name="Note 5 4 5 3" xfId="22324" xr:uid="{00000000-0005-0000-0000-00005D370000}"/>
    <cellStyle name="Note 5 4 5 4" xfId="27543" xr:uid="{00000000-0005-0000-0000-00005E370000}"/>
    <cellStyle name="Note 5 4 5 5" xfId="32543" xr:uid="{00000000-0005-0000-0000-00005F370000}"/>
    <cellStyle name="Note 5 4 5 6" xfId="37233" xr:uid="{00000000-0005-0000-0000-000060370000}"/>
    <cellStyle name="Note 5 4 6" xfId="3138" xr:uid="{00000000-0005-0000-0000-000061370000}"/>
    <cellStyle name="Note 5 4 6 2" xfId="106" xr:uid="{00000000-0005-0000-0000-000062370000}"/>
    <cellStyle name="Note 5 4 6 3" xfId="22669" xr:uid="{00000000-0005-0000-0000-000063370000}"/>
    <cellStyle name="Note 5 4 6 4" xfId="27880" xr:uid="{00000000-0005-0000-0000-000064370000}"/>
    <cellStyle name="Note 5 4 6 5" xfId="32861" xr:uid="{00000000-0005-0000-0000-000065370000}"/>
    <cellStyle name="Note 5 4 6 6" xfId="37495" xr:uid="{00000000-0005-0000-0000-000066370000}"/>
    <cellStyle name="Note 5 4 7" xfId="3473" xr:uid="{00000000-0005-0000-0000-000067370000}"/>
    <cellStyle name="Note 5 4 7 2" xfId="16281" xr:uid="{00000000-0005-0000-0000-000068370000}"/>
    <cellStyle name="Note 5 4 7 3" xfId="22999" xr:uid="{00000000-0005-0000-0000-000069370000}"/>
    <cellStyle name="Note 5 4 7 4" xfId="28200" xr:uid="{00000000-0005-0000-0000-00006A370000}"/>
    <cellStyle name="Note 5 4 7 5" xfId="33167" xr:uid="{00000000-0005-0000-0000-00006B370000}"/>
    <cellStyle name="Note 5 4 7 6" xfId="37749" xr:uid="{00000000-0005-0000-0000-00006C370000}"/>
    <cellStyle name="Note 5 4 8" xfId="3780" xr:uid="{00000000-0005-0000-0000-00006D370000}"/>
    <cellStyle name="Note 5 4 8 2" xfId="16588" xr:uid="{00000000-0005-0000-0000-00006E370000}"/>
    <cellStyle name="Note 5 4 8 3" xfId="23303" xr:uid="{00000000-0005-0000-0000-00006F370000}"/>
    <cellStyle name="Note 5 4 8 4" xfId="28496" xr:uid="{00000000-0005-0000-0000-000070370000}"/>
    <cellStyle name="Note 5 4 8 5" xfId="33450" xr:uid="{00000000-0005-0000-0000-000071370000}"/>
    <cellStyle name="Note 5 4 8 6" xfId="37987" xr:uid="{00000000-0005-0000-0000-000072370000}"/>
    <cellStyle name="Note 5 4 9" xfId="4294" xr:uid="{00000000-0005-0000-0000-000073370000}"/>
    <cellStyle name="Note 5 4 9 2" xfId="17102" xr:uid="{00000000-0005-0000-0000-000074370000}"/>
    <cellStyle name="Note 5 4 9 3" xfId="23812" xr:uid="{00000000-0005-0000-0000-000075370000}"/>
    <cellStyle name="Note 5 4 9 4" xfId="28995" xr:uid="{00000000-0005-0000-0000-000076370000}"/>
    <cellStyle name="Note 5 4 9 5" xfId="33931" xr:uid="{00000000-0005-0000-0000-000077370000}"/>
    <cellStyle name="Note 5 4 9 6" xfId="38393" xr:uid="{00000000-0005-0000-0000-000078370000}"/>
    <cellStyle name="Note 5 5" xfId="1039" xr:uid="{00000000-0005-0000-0000-000079370000}"/>
    <cellStyle name="Note 5 5 10" xfId="4871" xr:uid="{00000000-0005-0000-0000-00007A370000}"/>
    <cellStyle name="Note 5 5 10 2" xfId="17679" xr:uid="{00000000-0005-0000-0000-00007B370000}"/>
    <cellStyle name="Note 5 5 10 3" xfId="24378" xr:uid="{00000000-0005-0000-0000-00007C370000}"/>
    <cellStyle name="Note 5 5 10 4" xfId="29536" xr:uid="{00000000-0005-0000-0000-00007D370000}"/>
    <cellStyle name="Note 5 5 10 5" xfId="34428" xr:uid="{00000000-0005-0000-0000-00007E370000}"/>
    <cellStyle name="Note 5 5 10 6" xfId="38784" xr:uid="{00000000-0005-0000-0000-00007F370000}"/>
    <cellStyle name="Note 5 5 11" xfId="15483" xr:uid="{00000000-0005-0000-0000-000080370000}"/>
    <cellStyle name="Note 5 5 12" xfId="9424" xr:uid="{00000000-0005-0000-0000-000081370000}"/>
    <cellStyle name="Note 5 5 13" xfId="21926" xr:uid="{00000000-0005-0000-0000-000082370000}"/>
    <cellStyle name="Note 5 5 14" xfId="22349" xr:uid="{00000000-0005-0000-0000-000083370000}"/>
    <cellStyle name="Note 5 5 15" xfId="34076" xr:uid="{00000000-0005-0000-0000-000084370000}"/>
    <cellStyle name="Note 5 5 2" xfId="2248" xr:uid="{00000000-0005-0000-0000-000085370000}"/>
    <cellStyle name="Note 5 5 2 2" xfId="10565" xr:uid="{00000000-0005-0000-0000-000086370000}"/>
    <cellStyle name="Note 5 5 2 3" xfId="21791" xr:uid="{00000000-0005-0000-0000-000087370000}"/>
    <cellStyle name="Note 5 5 2 4" xfId="23268" xr:uid="{00000000-0005-0000-0000-000088370000}"/>
    <cellStyle name="Note 5 5 2 5" xfId="27769" xr:uid="{00000000-0005-0000-0000-000089370000}"/>
    <cellStyle name="Note 5 5 2 6" xfId="33199" xr:uid="{00000000-0005-0000-0000-00008A370000}"/>
    <cellStyle name="Note 5 5 3" xfId="2618" xr:uid="{00000000-0005-0000-0000-00008B370000}"/>
    <cellStyle name="Note 5 5 3 2" xfId="11083" xr:uid="{00000000-0005-0000-0000-00008C370000}"/>
    <cellStyle name="Note 5 5 3 3" xfId="22156" xr:uid="{00000000-0005-0000-0000-00008D370000}"/>
    <cellStyle name="Note 5 5 3 4" xfId="10737" xr:uid="{00000000-0005-0000-0000-00008E370000}"/>
    <cellStyle name="Note 5 5 3 5" xfId="27106" xr:uid="{00000000-0005-0000-0000-00008F370000}"/>
    <cellStyle name="Note 5 5 3 6" xfId="31463" xr:uid="{00000000-0005-0000-0000-000090370000}"/>
    <cellStyle name="Note 5 5 4" xfId="2976" xr:uid="{00000000-0005-0000-0000-000091370000}"/>
    <cellStyle name="Note 5 5 4 2" xfId="8156" xr:uid="{00000000-0005-0000-0000-000092370000}"/>
    <cellStyle name="Note 5 5 4 3" xfId="22511" xr:uid="{00000000-0005-0000-0000-000093370000}"/>
    <cellStyle name="Note 5 5 4 4" xfId="27723" xr:uid="{00000000-0005-0000-0000-000094370000}"/>
    <cellStyle name="Note 5 5 4 5" xfId="32714" xr:uid="{00000000-0005-0000-0000-000095370000}"/>
    <cellStyle name="Note 5 5 4 6" xfId="37374" xr:uid="{00000000-0005-0000-0000-000096370000}"/>
    <cellStyle name="Note 5 5 5" xfId="3315" xr:uid="{00000000-0005-0000-0000-000097370000}"/>
    <cellStyle name="Note 5 5 5 2" xfId="16123" xr:uid="{00000000-0005-0000-0000-000098370000}"/>
    <cellStyle name="Note 5 5 5 3" xfId="22844" xr:uid="{00000000-0005-0000-0000-000099370000}"/>
    <cellStyle name="Note 5 5 5 4" xfId="28048" xr:uid="{00000000-0005-0000-0000-00009A370000}"/>
    <cellStyle name="Note 5 5 5 5" xfId="33020" xr:uid="{00000000-0005-0000-0000-00009B370000}"/>
    <cellStyle name="Note 5 5 5 6" xfId="37627" xr:uid="{00000000-0005-0000-0000-00009C370000}"/>
    <cellStyle name="Note 5 5 6" xfId="3633" xr:uid="{00000000-0005-0000-0000-00009D370000}"/>
    <cellStyle name="Note 5 5 6 2" xfId="16441" xr:uid="{00000000-0005-0000-0000-00009E370000}"/>
    <cellStyle name="Note 5 5 6 3" xfId="23157" xr:uid="{00000000-0005-0000-0000-00009F370000}"/>
    <cellStyle name="Note 5 5 6 4" xfId="28352" xr:uid="{00000000-0005-0000-0000-0000A0370000}"/>
    <cellStyle name="Note 5 5 6 5" xfId="33315" xr:uid="{00000000-0005-0000-0000-0000A1370000}"/>
    <cellStyle name="Note 5 5 6 6" xfId="37869" xr:uid="{00000000-0005-0000-0000-0000A2370000}"/>
    <cellStyle name="Note 5 5 7" xfId="3932" xr:uid="{00000000-0005-0000-0000-0000A3370000}"/>
    <cellStyle name="Note 5 5 7 2" xfId="16740" xr:uid="{00000000-0005-0000-0000-0000A4370000}"/>
    <cellStyle name="Note 5 5 7 3" xfId="23453" xr:uid="{00000000-0005-0000-0000-0000A5370000}"/>
    <cellStyle name="Note 5 5 7 4" xfId="28641" xr:uid="{00000000-0005-0000-0000-0000A6370000}"/>
    <cellStyle name="Note 5 5 7 5" xfId="33589" xr:uid="{00000000-0005-0000-0000-0000A7370000}"/>
    <cellStyle name="Note 5 5 7 6" xfId="38105" xr:uid="{00000000-0005-0000-0000-0000A8370000}"/>
    <cellStyle name="Note 5 5 8" xfId="4191" xr:uid="{00000000-0005-0000-0000-0000A9370000}"/>
    <cellStyle name="Note 5 5 8 2" xfId="16999" xr:uid="{00000000-0005-0000-0000-0000AA370000}"/>
    <cellStyle name="Note 5 5 8 3" xfId="23712" xr:uid="{00000000-0005-0000-0000-0000AB370000}"/>
    <cellStyle name="Note 5 5 8 4" xfId="28895" xr:uid="{00000000-0005-0000-0000-0000AC370000}"/>
    <cellStyle name="Note 5 5 8 5" xfId="33832" xr:uid="{00000000-0005-0000-0000-0000AD370000}"/>
    <cellStyle name="Note 5 5 8 6" xfId="38311" xr:uid="{00000000-0005-0000-0000-0000AE370000}"/>
    <cellStyle name="Note 5 5 9" xfId="4446" xr:uid="{00000000-0005-0000-0000-0000AF370000}"/>
    <cellStyle name="Note 5 5 9 2" xfId="17254" xr:uid="{00000000-0005-0000-0000-0000B0370000}"/>
    <cellStyle name="Note 5 5 9 3" xfId="23962" xr:uid="{00000000-0005-0000-0000-0000B1370000}"/>
    <cellStyle name="Note 5 5 9 4" xfId="29137" xr:uid="{00000000-0005-0000-0000-0000B2370000}"/>
    <cellStyle name="Note 5 5 9 5" xfId="34059" xr:uid="{00000000-0005-0000-0000-0000B3370000}"/>
    <cellStyle name="Note 5 5 9 6" xfId="38488" xr:uid="{00000000-0005-0000-0000-0000B4370000}"/>
    <cellStyle name="Note 5 6" xfId="944" xr:uid="{00000000-0005-0000-0000-0000B5370000}"/>
    <cellStyle name="Note 5 6 2" xfId="8878" xr:uid="{00000000-0005-0000-0000-0000B6370000}"/>
    <cellStyle name="Note 5 6 3" xfId="20773" xr:uid="{00000000-0005-0000-0000-0000B7370000}"/>
    <cellStyle name="Note 5 6 4" xfId="19457" xr:uid="{00000000-0005-0000-0000-0000B8370000}"/>
    <cellStyle name="Note 5 6 5" xfId="30995" xr:uid="{00000000-0005-0000-0000-0000B9370000}"/>
    <cellStyle name="Note 5 6 6" xfId="25598" xr:uid="{00000000-0005-0000-0000-0000BA370000}"/>
    <cellStyle name="Note 5 7" xfId="918" xr:uid="{00000000-0005-0000-0000-0000BB370000}"/>
    <cellStyle name="Note 5 7 2" xfId="9331" xr:uid="{00000000-0005-0000-0000-0000BC370000}"/>
    <cellStyle name="Note 5 7 3" xfId="18035" xr:uid="{00000000-0005-0000-0000-0000BD370000}"/>
    <cellStyle name="Note 5 7 4" xfId="27190" xr:uid="{00000000-0005-0000-0000-0000BE370000}"/>
    <cellStyle name="Note 5 7 5" xfId="31107" xr:uid="{00000000-0005-0000-0000-0000BF370000}"/>
    <cellStyle name="Note 5 7 6" xfId="37087" xr:uid="{00000000-0005-0000-0000-0000C0370000}"/>
    <cellStyle name="Note 5 8" xfId="1384" xr:uid="{00000000-0005-0000-0000-0000C1370000}"/>
    <cellStyle name="Note 5 8 2" xfId="10907" xr:uid="{00000000-0005-0000-0000-0000C2370000}"/>
    <cellStyle name="Note 5 8 3" xfId="20945" xr:uid="{00000000-0005-0000-0000-0000C3370000}"/>
    <cellStyle name="Note 5 8 4" xfId="10377" xr:uid="{00000000-0005-0000-0000-0000C4370000}"/>
    <cellStyle name="Note 5 8 5" xfId="21157" xr:uid="{00000000-0005-0000-0000-0000C5370000}"/>
    <cellStyle name="Note 5 8 6" xfId="36596" xr:uid="{00000000-0005-0000-0000-0000C6370000}"/>
    <cellStyle name="Note 5 9" xfId="1890" xr:uid="{00000000-0005-0000-0000-0000C7370000}"/>
    <cellStyle name="Note 5 9 2" xfId="15491" xr:uid="{00000000-0005-0000-0000-0000C8370000}"/>
    <cellStyle name="Note 5 9 3" xfId="21438" xr:uid="{00000000-0005-0000-0000-0000C9370000}"/>
    <cellStyle name="Note 5 9 4" xfId="26600" xr:uid="{00000000-0005-0000-0000-0000CA370000}"/>
    <cellStyle name="Note 5 9 5" xfId="24253" xr:uid="{00000000-0005-0000-0000-0000CB370000}"/>
    <cellStyle name="Note 5 9 6" xfId="25115" xr:uid="{00000000-0005-0000-0000-0000CC370000}"/>
    <cellStyle name="Note 6" xfId="655" xr:uid="{00000000-0005-0000-0000-0000CD370000}"/>
    <cellStyle name="Note 6 10" xfId="2262" xr:uid="{00000000-0005-0000-0000-0000CE370000}"/>
    <cellStyle name="Note 6 10 2" xfId="10559" xr:uid="{00000000-0005-0000-0000-0000CF370000}"/>
    <cellStyle name="Note 6 10 3" xfId="21805" xr:uid="{00000000-0005-0000-0000-0000D0370000}"/>
    <cellStyle name="Note 6 10 4" xfId="23335" xr:uid="{00000000-0005-0000-0000-0000D1370000}"/>
    <cellStyle name="Note 6 10 5" xfId="15750" xr:uid="{00000000-0005-0000-0000-0000D2370000}"/>
    <cellStyle name="Note 6 10 6" xfId="34439" xr:uid="{00000000-0005-0000-0000-0000D3370000}"/>
    <cellStyle name="Note 6 11" xfId="2631" xr:uid="{00000000-0005-0000-0000-0000D4370000}"/>
    <cellStyle name="Note 6 11 2" xfId="10479" xr:uid="{00000000-0005-0000-0000-0000D5370000}"/>
    <cellStyle name="Note 6 11 3" xfId="22169" xr:uid="{00000000-0005-0000-0000-0000D6370000}"/>
    <cellStyle name="Note 6 11 4" xfId="19043" xr:uid="{00000000-0005-0000-0000-0000D7370000}"/>
    <cellStyle name="Note 6 11 5" xfId="25705" xr:uid="{00000000-0005-0000-0000-0000D8370000}"/>
    <cellStyle name="Note 6 11 6" xfId="25927" xr:uid="{00000000-0005-0000-0000-0000D9370000}"/>
    <cellStyle name="Note 6 12" xfId="2988" xr:uid="{00000000-0005-0000-0000-0000DA370000}"/>
    <cellStyle name="Note 6 12 2" xfId="13562" xr:uid="{00000000-0005-0000-0000-0000DB370000}"/>
    <cellStyle name="Note 6 12 3" xfId="22523" xr:uid="{00000000-0005-0000-0000-0000DC370000}"/>
    <cellStyle name="Note 6 12 4" xfId="27735" xr:uid="{00000000-0005-0000-0000-0000DD370000}"/>
    <cellStyle name="Note 6 12 5" xfId="32725" xr:uid="{00000000-0005-0000-0000-0000DE370000}"/>
    <cellStyle name="Note 6 12 6" xfId="37384" xr:uid="{00000000-0005-0000-0000-0000DF370000}"/>
    <cellStyle name="Note 6 13" xfId="3327" xr:uid="{00000000-0005-0000-0000-0000E0370000}"/>
    <cellStyle name="Note 6 13 2" xfId="16135" xr:uid="{00000000-0005-0000-0000-0000E1370000}"/>
    <cellStyle name="Note 6 13 3" xfId="22855" xr:uid="{00000000-0005-0000-0000-0000E2370000}"/>
    <cellStyle name="Note 6 13 4" xfId="28059" xr:uid="{00000000-0005-0000-0000-0000E3370000}"/>
    <cellStyle name="Note 6 13 5" xfId="33031" xr:uid="{00000000-0005-0000-0000-0000E4370000}"/>
    <cellStyle name="Note 6 13 6" xfId="37637" xr:uid="{00000000-0005-0000-0000-0000E5370000}"/>
    <cellStyle name="Note 6 14" xfId="3645" xr:uid="{00000000-0005-0000-0000-0000E6370000}"/>
    <cellStyle name="Note 6 14 2" xfId="16453" xr:uid="{00000000-0005-0000-0000-0000E7370000}"/>
    <cellStyle name="Note 6 14 3" xfId="23169" xr:uid="{00000000-0005-0000-0000-0000E8370000}"/>
    <cellStyle name="Note 6 14 4" xfId="28364" xr:uid="{00000000-0005-0000-0000-0000E9370000}"/>
    <cellStyle name="Note 6 14 5" xfId="33326" xr:uid="{00000000-0005-0000-0000-0000EA370000}"/>
    <cellStyle name="Note 6 14 6" xfId="37880" xr:uid="{00000000-0005-0000-0000-0000EB370000}"/>
    <cellStyle name="Note 6 15" xfId="3944" xr:uid="{00000000-0005-0000-0000-0000EC370000}"/>
    <cellStyle name="Note 6 15 2" xfId="16752" xr:uid="{00000000-0005-0000-0000-0000ED370000}"/>
    <cellStyle name="Note 6 15 3" xfId="23465" xr:uid="{00000000-0005-0000-0000-0000EE370000}"/>
    <cellStyle name="Note 6 15 4" xfId="28652" xr:uid="{00000000-0005-0000-0000-0000EF370000}"/>
    <cellStyle name="Note 6 15 5" xfId="33601" xr:uid="{00000000-0005-0000-0000-0000F0370000}"/>
    <cellStyle name="Note 6 15 6" xfId="38116" xr:uid="{00000000-0005-0000-0000-0000F1370000}"/>
    <cellStyle name="Note 6 16" xfId="4323" xr:uid="{00000000-0005-0000-0000-0000F2370000}"/>
    <cellStyle name="Note 6 16 2" xfId="17131" xr:uid="{00000000-0005-0000-0000-0000F3370000}"/>
    <cellStyle name="Note 6 16 3" xfId="23840" xr:uid="{00000000-0005-0000-0000-0000F4370000}"/>
    <cellStyle name="Note 6 16 4" xfId="29024" xr:uid="{00000000-0005-0000-0000-0000F5370000}"/>
    <cellStyle name="Note 6 16 5" xfId="33956" xr:uid="{00000000-0005-0000-0000-0000F6370000}"/>
    <cellStyle name="Note 6 16 6" xfId="38417" xr:uid="{00000000-0005-0000-0000-0000F7370000}"/>
    <cellStyle name="Note 6 17" xfId="4708" xr:uid="{00000000-0005-0000-0000-0000F8370000}"/>
    <cellStyle name="Note 6 17 2" xfId="17516" xr:uid="{00000000-0005-0000-0000-0000F9370000}"/>
    <cellStyle name="Note 6 17 3" xfId="24220" xr:uid="{00000000-0005-0000-0000-0000FA370000}"/>
    <cellStyle name="Note 6 17 4" xfId="29383" xr:uid="{00000000-0005-0000-0000-0000FB370000}"/>
    <cellStyle name="Note 6 17 5" xfId="34285" xr:uid="{00000000-0005-0000-0000-0000FC370000}"/>
    <cellStyle name="Note 6 17 6" xfId="38679" xr:uid="{00000000-0005-0000-0000-0000FD370000}"/>
    <cellStyle name="Note 6 18" xfId="7255" xr:uid="{00000000-0005-0000-0000-0000FE370000}"/>
    <cellStyle name="Note 6 18 2" xfId="20019" xr:uid="{00000000-0005-0000-0000-0000FF370000}"/>
    <cellStyle name="Note 6 18 3" xfId="26657" xr:uid="{00000000-0005-0000-0000-000000380000}"/>
    <cellStyle name="Note 6 18 4" xfId="31703" xr:uid="{00000000-0005-0000-0000-000001380000}"/>
    <cellStyle name="Note 6 18 5" xfId="36446" xr:uid="{00000000-0005-0000-0000-000002380000}"/>
    <cellStyle name="Note 6 18 6" xfId="40617" xr:uid="{00000000-0005-0000-0000-000003380000}"/>
    <cellStyle name="Note 6 19" xfId="7332" xr:uid="{00000000-0005-0000-0000-000004380000}"/>
    <cellStyle name="Note 6 19 2" xfId="20096" xr:uid="{00000000-0005-0000-0000-000005380000}"/>
    <cellStyle name="Note 6 19 3" xfId="26733" xr:uid="{00000000-0005-0000-0000-000006380000}"/>
    <cellStyle name="Note 6 19 4" xfId="31776" xr:uid="{00000000-0005-0000-0000-000007380000}"/>
    <cellStyle name="Note 6 19 5" xfId="36508" xr:uid="{00000000-0005-0000-0000-000008380000}"/>
    <cellStyle name="Note 6 19 6" xfId="40635" xr:uid="{00000000-0005-0000-0000-000009380000}"/>
    <cellStyle name="Note 6 2" xfId="936" xr:uid="{00000000-0005-0000-0000-00000A380000}"/>
    <cellStyle name="Note 6 2 10" xfId="4800" xr:uid="{00000000-0005-0000-0000-00000B380000}"/>
    <cellStyle name="Note 6 2 10 2" xfId="17608" xr:uid="{00000000-0005-0000-0000-00000C380000}"/>
    <cellStyle name="Note 6 2 10 3" xfId="24312" xr:uid="{00000000-0005-0000-0000-00000D380000}"/>
    <cellStyle name="Note 6 2 10 4" xfId="29474" xr:uid="{00000000-0005-0000-0000-00000E380000}"/>
    <cellStyle name="Note 6 2 10 5" xfId="34375" xr:uid="{00000000-0005-0000-0000-00000F380000}"/>
    <cellStyle name="Note 6 2 10 6" xfId="38759" xr:uid="{00000000-0005-0000-0000-000010380000}"/>
    <cellStyle name="Note 6 2 11" xfId="7420" xr:uid="{00000000-0005-0000-0000-000011380000}"/>
    <cellStyle name="Note 6 2 11 2" xfId="20184" xr:uid="{00000000-0005-0000-0000-000012380000}"/>
    <cellStyle name="Note 6 2 11 3" xfId="26820" xr:uid="{00000000-0005-0000-0000-000013380000}"/>
    <cellStyle name="Note 6 2 11 4" xfId="31859" xr:uid="{00000000-0005-0000-0000-000014380000}"/>
    <cellStyle name="Note 6 2 11 5" xfId="36586" xr:uid="{00000000-0005-0000-0000-000015380000}"/>
    <cellStyle name="Note 6 2 11 6" xfId="40696" xr:uid="{00000000-0005-0000-0000-000016380000}"/>
    <cellStyle name="Note 6 2 12" xfId="7563" xr:uid="{00000000-0005-0000-0000-000017380000}"/>
    <cellStyle name="Note 6 2 12 2" xfId="20327" xr:uid="{00000000-0005-0000-0000-000018380000}"/>
    <cellStyle name="Note 6 2 12 3" xfId="26960" xr:uid="{00000000-0005-0000-0000-000019380000}"/>
    <cellStyle name="Note 6 2 12 4" xfId="31997" xr:uid="{00000000-0005-0000-0000-00001A380000}"/>
    <cellStyle name="Note 6 2 12 5" xfId="36708" xr:uid="{00000000-0005-0000-0000-00001B380000}"/>
    <cellStyle name="Note 6 2 12 6" xfId="40776" xr:uid="{00000000-0005-0000-0000-00001C380000}"/>
    <cellStyle name="Note 6 2 13" xfId="10094" xr:uid="{00000000-0005-0000-0000-00001D380000}"/>
    <cellStyle name="Note 6 2 14" xfId="10447" xr:uid="{00000000-0005-0000-0000-00001E380000}"/>
    <cellStyle name="Note 6 2 15" xfId="18225" xr:uid="{00000000-0005-0000-0000-00001F380000}"/>
    <cellStyle name="Note 6 2 16" xfId="26276" xr:uid="{00000000-0005-0000-0000-000020380000}"/>
    <cellStyle name="Note 6 2 17" xfId="30616" xr:uid="{00000000-0005-0000-0000-000021380000}"/>
    <cellStyle name="Note 6 2 18" xfId="35017" xr:uid="{00000000-0005-0000-0000-000022380000}"/>
    <cellStyle name="Note 6 2 2" xfId="2153" xr:uid="{00000000-0005-0000-0000-000023380000}"/>
    <cellStyle name="Note 6 2 2 2" xfId="10912" xr:uid="{00000000-0005-0000-0000-000024380000}"/>
    <cellStyle name="Note 6 2 2 3" xfId="21697" xr:uid="{00000000-0005-0000-0000-000025380000}"/>
    <cellStyle name="Note 6 2 2 4" xfId="20614" xr:uid="{00000000-0005-0000-0000-000026380000}"/>
    <cellStyle name="Note 6 2 2 5" xfId="26783" xr:uid="{00000000-0005-0000-0000-000027380000}"/>
    <cellStyle name="Note 6 2 2 6" xfId="33101" xr:uid="{00000000-0005-0000-0000-000028380000}"/>
    <cellStyle name="Note 6 2 3" xfId="1587" xr:uid="{00000000-0005-0000-0000-000029380000}"/>
    <cellStyle name="Note 6 2 3 2" xfId="9895" xr:uid="{00000000-0005-0000-0000-00002A380000}"/>
    <cellStyle name="Note 6 2 3 3" xfId="21142" xr:uid="{00000000-0005-0000-0000-00002B380000}"/>
    <cellStyle name="Note 6 2 3 4" xfId="24331" xr:uid="{00000000-0005-0000-0000-00002C380000}"/>
    <cellStyle name="Note 6 2 3 5" xfId="18875" xr:uid="{00000000-0005-0000-0000-00002D380000}"/>
    <cellStyle name="Note 6 2 3 6" xfId="36483" xr:uid="{00000000-0005-0000-0000-00002E380000}"/>
    <cellStyle name="Note 6 2 4" xfId="2058" xr:uid="{00000000-0005-0000-0000-00002F380000}"/>
    <cellStyle name="Note 6 2 4 2" xfId="8138" xr:uid="{00000000-0005-0000-0000-000030380000}"/>
    <cellStyle name="Note 6 2 4 3" xfId="21603" xr:uid="{00000000-0005-0000-0000-000031380000}"/>
    <cellStyle name="Note 6 2 4 4" xfId="21867" xr:uid="{00000000-0005-0000-0000-000032380000}"/>
    <cellStyle name="Note 6 2 4 5" xfId="26663" xr:uid="{00000000-0005-0000-0000-000033380000}"/>
    <cellStyle name="Note 6 2 4 6" xfId="18650" xr:uid="{00000000-0005-0000-0000-000034380000}"/>
    <cellStyle name="Note 6 2 5" xfId="1673" xr:uid="{00000000-0005-0000-0000-000035380000}"/>
    <cellStyle name="Note 6 2 5 2" xfId="10717" xr:uid="{00000000-0005-0000-0000-000036380000}"/>
    <cellStyle name="Note 6 2 5 3" xfId="21226" xr:uid="{00000000-0005-0000-0000-000037380000}"/>
    <cellStyle name="Note 6 2 5 4" xfId="23165" xr:uid="{00000000-0005-0000-0000-000038380000}"/>
    <cellStyle name="Note 6 2 5 5" xfId="28428" xr:uid="{00000000-0005-0000-0000-000039380000}"/>
    <cellStyle name="Note 6 2 5 6" xfId="31770" xr:uid="{00000000-0005-0000-0000-00003A380000}"/>
    <cellStyle name="Note 6 2 6" xfId="2561" xr:uid="{00000000-0005-0000-0000-00003B380000}"/>
    <cellStyle name="Note 6 2 6 2" xfId="9039" xr:uid="{00000000-0005-0000-0000-00003C380000}"/>
    <cellStyle name="Note 6 2 6 3" xfId="22100" xr:uid="{00000000-0005-0000-0000-00003D380000}"/>
    <cellStyle name="Note 6 2 6 4" xfId="14518" xr:uid="{00000000-0005-0000-0000-00003E380000}"/>
    <cellStyle name="Note 6 2 6 5" xfId="26667" xr:uid="{00000000-0005-0000-0000-00003F380000}"/>
    <cellStyle name="Note 6 2 6 6" xfId="24399" xr:uid="{00000000-0005-0000-0000-000040380000}"/>
    <cellStyle name="Note 6 2 7" xfId="2884" xr:uid="{00000000-0005-0000-0000-000041380000}"/>
    <cellStyle name="Note 6 2 7 2" xfId="11875" xr:uid="{00000000-0005-0000-0000-000042380000}"/>
    <cellStyle name="Note 6 2 7 3" xfId="22421" xr:uid="{00000000-0005-0000-0000-000043380000}"/>
    <cellStyle name="Note 6 2 7 4" xfId="27636" xr:uid="{00000000-0005-0000-0000-000044380000}"/>
    <cellStyle name="Note 6 2 7 5" xfId="32634" xr:uid="{00000000-0005-0000-0000-000045380000}"/>
    <cellStyle name="Note 6 2 7 6" xfId="37310" xr:uid="{00000000-0005-0000-0000-000046380000}"/>
    <cellStyle name="Note 6 2 8" xfId="3230" xr:uid="{00000000-0005-0000-0000-000047380000}"/>
    <cellStyle name="Note 6 2 8 2" xfId="16038" xr:uid="{00000000-0005-0000-0000-000048380000}"/>
    <cellStyle name="Note 6 2 8 3" xfId="22760" xr:uid="{00000000-0005-0000-0000-000049380000}"/>
    <cellStyle name="Note 6 2 8 4" xfId="27969" xr:uid="{00000000-0005-0000-0000-00004A380000}"/>
    <cellStyle name="Note 6 2 8 5" xfId="32945" xr:uid="{00000000-0005-0000-0000-00004B380000}"/>
    <cellStyle name="Note 6 2 8 6" xfId="37568" xr:uid="{00000000-0005-0000-0000-00004C380000}"/>
    <cellStyle name="Note 6 2 9" xfId="3628" xr:uid="{00000000-0005-0000-0000-00004D380000}"/>
    <cellStyle name="Note 6 2 9 2" xfId="16436" xr:uid="{00000000-0005-0000-0000-00004E380000}"/>
    <cellStyle name="Note 6 2 9 3" xfId="23152" xr:uid="{00000000-0005-0000-0000-00004F380000}"/>
    <cellStyle name="Note 6 2 9 4" xfId="28348" xr:uid="{00000000-0005-0000-0000-000050380000}"/>
    <cellStyle name="Note 6 2 9 5" xfId="33312" xr:uid="{00000000-0005-0000-0000-000051380000}"/>
    <cellStyle name="Note 6 2 9 6" xfId="37867" xr:uid="{00000000-0005-0000-0000-000052380000}"/>
    <cellStyle name="Note 6 20" xfId="9396" xr:uid="{00000000-0005-0000-0000-000053380000}"/>
    <cellStyle name="Note 6 21" xfId="15037" xr:uid="{00000000-0005-0000-0000-000054380000}"/>
    <cellStyle name="Note 6 22" xfId="8536" xr:uid="{00000000-0005-0000-0000-000055380000}"/>
    <cellStyle name="Note 6 23" xfId="24131" xr:uid="{00000000-0005-0000-0000-000056380000}"/>
    <cellStyle name="Note 6 24" xfId="25967" xr:uid="{00000000-0005-0000-0000-000057380000}"/>
    <cellStyle name="Note 6 25" xfId="34220" xr:uid="{00000000-0005-0000-0000-000058380000}"/>
    <cellStyle name="Note 6 26" xfId="41687" xr:uid="{00000000-0005-0000-0000-000059380000}"/>
    <cellStyle name="Note 6 27" xfId="41302" xr:uid="{00000000-0005-0000-0000-00005A380000}"/>
    <cellStyle name="Note 6 28" xfId="41740" xr:uid="{00000000-0005-0000-0000-00005B380000}"/>
    <cellStyle name="Note 6 29" xfId="41966" xr:uid="{00000000-0005-0000-0000-00005C380000}"/>
    <cellStyle name="Note 6 3" xfId="858" xr:uid="{00000000-0005-0000-0000-00005D380000}"/>
    <cellStyle name="Note 6 3 10" xfId="4757" xr:uid="{00000000-0005-0000-0000-00005E380000}"/>
    <cellStyle name="Note 6 3 10 2" xfId="17565" xr:uid="{00000000-0005-0000-0000-00005F380000}"/>
    <cellStyle name="Note 6 3 10 3" xfId="24269" xr:uid="{00000000-0005-0000-0000-000060380000}"/>
    <cellStyle name="Note 6 3 10 4" xfId="29432" xr:uid="{00000000-0005-0000-0000-000061380000}"/>
    <cellStyle name="Note 6 3 10 5" xfId="34333" xr:uid="{00000000-0005-0000-0000-000062380000}"/>
    <cellStyle name="Note 6 3 10 6" xfId="38722" xr:uid="{00000000-0005-0000-0000-000063380000}"/>
    <cellStyle name="Note 6 3 11" xfId="8687" xr:uid="{00000000-0005-0000-0000-000064380000}"/>
    <cellStyle name="Note 6 3 12" xfId="18032" xr:uid="{00000000-0005-0000-0000-000065380000}"/>
    <cellStyle name="Note 6 3 13" xfId="25363" xr:uid="{00000000-0005-0000-0000-000066380000}"/>
    <cellStyle name="Note 6 3 14" xfId="30782" xr:uid="{00000000-0005-0000-0000-000067380000}"/>
    <cellStyle name="Note 6 3 15" xfId="34769" xr:uid="{00000000-0005-0000-0000-000068380000}"/>
    <cellStyle name="Note 6 3 2" xfId="2079" xr:uid="{00000000-0005-0000-0000-000069380000}"/>
    <cellStyle name="Note 6 3 2 2" xfId="9441" xr:uid="{00000000-0005-0000-0000-00006A380000}"/>
    <cellStyle name="Note 6 3 2 3" xfId="21624" xr:uid="{00000000-0005-0000-0000-00006B380000}"/>
    <cellStyle name="Note 6 3 2 4" xfId="21778" xr:uid="{00000000-0005-0000-0000-00006C380000}"/>
    <cellStyle name="Note 6 3 2 5" xfId="28235" xr:uid="{00000000-0005-0000-0000-00006D380000}"/>
    <cellStyle name="Note 6 3 2 6" xfId="14722" xr:uid="{00000000-0005-0000-0000-00006E380000}"/>
    <cellStyle name="Note 6 3 3" xfId="1654" xr:uid="{00000000-0005-0000-0000-00006F380000}"/>
    <cellStyle name="Note 6 3 3 2" xfId="11094" xr:uid="{00000000-0005-0000-0000-000070380000}"/>
    <cellStyle name="Note 6 3 3 3" xfId="21207" xr:uid="{00000000-0005-0000-0000-000071380000}"/>
    <cellStyle name="Note 6 3 3 4" xfId="22861" xr:uid="{00000000-0005-0000-0000-000072380000}"/>
    <cellStyle name="Note 6 3 3 5" xfId="22591" xr:uid="{00000000-0005-0000-0000-000073380000}"/>
    <cellStyle name="Note 6 3 3 6" xfId="27753" xr:uid="{00000000-0005-0000-0000-000074380000}"/>
    <cellStyle name="Note 6 3 4" xfId="1987" xr:uid="{00000000-0005-0000-0000-000075380000}"/>
    <cellStyle name="Note 6 3 4 2" xfId="15404" xr:uid="{00000000-0005-0000-0000-000076380000}"/>
    <cellStyle name="Note 6 3 4 3" xfId="21532" xr:uid="{00000000-0005-0000-0000-000077380000}"/>
    <cellStyle name="Note 6 3 4 4" xfId="26717" xr:uid="{00000000-0005-0000-0000-000078380000}"/>
    <cellStyle name="Note 6 3 4 5" xfId="28347" xr:uid="{00000000-0005-0000-0000-000079380000}"/>
    <cellStyle name="Note 6 3 4 6" xfId="29131" xr:uid="{00000000-0005-0000-0000-00007A380000}"/>
    <cellStyle name="Note 6 3 5" xfId="1739" xr:uid="{00000000-0005-0000-0000-00007B380000}"/>
    <cellStyle name="Note 6 3 5 2" xfId="12201" xr:uid="{00000000-0005-0000-0000-00007C380000}"/>
    <cellStyle name="Note 6 3 5 3" xfId="21290" xr:uid="{00000000-0005-0000-0000-00007D380000}"/>
    <cellStyle name="Note 6 3 5 4" xfId="24364" xr:uid="{00000000-0005-0000-0000-00007E380000}"/>
    <cellStyle name="Note 6 3 5 5" xfId="24440" xr:uid="{00000000-0005-0000-0000-00007F380000}"/>
    <cellStyle name="Note 6 3 5 6" xfId="36468" xr:uid="{00000000-0005-0000-0000-000080380000}"/>
    <cellStyle name="Note 6 3 6" xfId="2070" xr:uid="{00000000-0005-0000-0000-000081380000}"/>
    <cellStyle name="Note 6 3 6 2" xfId="9003" xr:uid="{00000000-0005-0000-0000-000082380000}"/>
    <cellStyle name="Note 6 3 6 3" xfId="21615" xr:uid="{00000000-0005-0000-0000-000083380000}"/>
    <cellStyle name="Note 6 3 6 4" xfId="22705" xr:uid="{00000000-0005-0000-0000-000084380000}"/>
    <cellStyle name="Note 6 3 6 5" xfId="31840" xr:uid="{00000000-0005-0000-0000-000085380000}"/>
    <cellStyle name="Note 6 3 6 6" xfId="36490" xr:uid="{00000000-0005-0000-0000-000086380000}"/>
    <cellStyle name="Note 6 3 7" xfId="2751" xr:uid="{00000000-0005-0000-0000-000087380000}"/>
    <cellStyle name="Note 6 3 7 2" xfId="10258" xr:uid="{00000000-0005-0000-0000-000088380000}"/>
    <cellStyle name="Note 6 3 7 3" xfId="22288" xr:uid="{00000000-0005-0000-0000-000089380000}"/>
    <cellStyle name="Note 6 3 7 4" xfId="27509" xr:uid="{00000000-0005-0000-0000-00008A380000}"/>
    <cellStyle name="Note 6 3 7 5" xfId="32510" xr:uid="{00000000-0005-0000-0000-00008B380000}"/>
    <cellStyle name="Note 6 3 7 6" xfId="37202" xr:uid="{00000000-0005-0000-0000-00008C380000}"/>
    <cellStyle name="Note 6 3 8" xfId="3102" xr:uid="{00000000-0005-0000-0000-00008D380000}"/>
    <cellStyle name="Note 6 3 8 2" xfId="8160" xr:uid="{00000000-0005-0000-0000-00008E380000}"/>
    <cellStyle name="Note 6 3 8 3" xfId="22633" xr:uid="{00000000-0005-0000-0000-00008F380000}"/>
    <cellStyle name="Note 6 3 8 4" xfId="27844" xr:uid="{00000000-0005-0000-0000-000090380000}"/>
    <cellStyle name="Note 6 3 8 5" xfId="32828" xr:uid="{00000000-0005-0000-0000-000091380000}"/>
    <cellStyle name="Note 6 3 8 6" xfId="37466" xr:uid="{00000000-0005-0000-0000-000092380000}"/>
    <cellStyle name="Note 6 3 9" xfId="4066" xr:uid="{00000000-0005-0000-0000-000093380000}"/>
    <cellStyle name="Note 6 3 9 2" xfId="16874" xr:uid="{00000000-0005-0000-0000-000094380000}"/>
    <cellStyle name="Note 6 3 9 3" xfId="23587" xr:uid="{00000000-0005-0000-0000-000095380000}"/>
    <cellStyle name="Note 6 3 9 4" xfId="28772" xr:uid="{00000000-0005-0000-0000-000096380000}"/>
    <cellStyle name="Note 6 3 9 5" xfId="33712" xr:uid="{00000000-0005-0000-0000-000097380000}"/>
    <cellStyle name="Note 6 3 9 6" xfId="38212" xr:uid="{00000000-0005-0000-0000-000098380000}"/>
    <cellStyle name="Note 6 30" xfId="41895" xr:uid="{00000000-0005-0000-0000-000099380000}"/>
    <cellStyle name="Note 6 31" xfId="42069" xr:uid="{00000000-0005-0000-0000-00009A380000}"/>
    <cellStyle name="Note 6 32" xfId="42182" xr:uid="{00000000-0005-0000-0000-00009B380000}"/>
    <cellStyle name="Note 6 33" xfId="42407" xr:uid="{00000000-0005-0000-0000-00009C380000}"/>
    <cellStyle name="Note 6 4" xfId="905" xr:uid="{00000000-0005-0000-0000-00009D380000}"/>
    <cellStyle name="Note 6 4 10" xfId="4783" xr:uid="{00000000-0005-0000-0000-00009E380000}"/>
    <cellStyle name="Note 6 4 10 2" xfId="17591" xr:uid="{00000000-0005-0000-0000-00009F380000}"/>
    <cellStyle name="Note 6 4 10 3" xfId="24295" xr:uid="{00000000-0005-0000-0000-0000A0380000}"/>
    <cellStyle name="Note 6 4 10 4" xfId="29458" xr:uid="{00000000-0005-0000-0000-0000A1380000}"/>
    <cellStyle name="Note 6 4 10 5" xfId="34358" xr:uid="{00000000-0005-0000-0000-0000A2380000}"/>
    <cellStyle name="Note 6 4 10 6" xfId="38745" xr:uid="{00000000-0005-0000-0000-0000A3380000}"/>
    <cellStyle name="Note 6 4 11" xfId="9602" xr:uid="{00000000-0005-0000-0000-0000A4380000}"/>
    <cellStyle name="Note 6 4 12" xfId="19864" xr:uid="{00000000-0005-0000-0000-0000A5380000}"/>
    <cellStyle name="Note 6 4 13" xfId="26019" xr:uid="{00000000-0005-0000-0000-0000A6380000}"/>
    <cellStyle name="Note 6 4 14" xfId="32233" xr:uid="{00000000-0005-0000-0000-0000A7380000}"/>
    <cellStyle name="Note 6 4 15" xfId="36329" xr:uid="{00000000-0005-0000-0000-0000A8380000}"/>
    <cellStyle name="Note 6 4 2" xfId="2124" xr:uid="{00000000-0005-0000-0000-0000A9380000}"/>
    <cellStyle name="Note 6 4 2 2" xfId="8949" xr:uid="{00000000-0005-0000-0000-0000AA380000}"/>
    <cellStyle name="Note 6 4 2 3" xfId="21668" xr:uid="{00000000-0005-0000-0000-0000AB380000}"/>
    <cellStyle name="Note 6 4 2 4" xfId="21019" xr:uid="{00000000-0005-0000-0000-0000AC380000}"/>
    <cellStyle name="Note 6 4 2 5" xfId="31895" xr:uid="{00000000-0005-0000-0000-0000AD380000}"/>
    <cellStyle name="Note 6 4 2 6" xfId="32597" xr:uid="{00000000-0005-0000-0000-0000AE380000}"/>
    <cellStyle name="Note 6 4 3" xfId="1614" xr:uid="{00000000-0005-0000-0000-0000AF380000}"/>
    <cellStyle name="Note 6 4 3 2" xfId="9779" xr:uid="{00000000-0005-0000-0000-0000B0380000}"/>
    <cellStyle name="Note 6 4 3 3" xfId="21167" xr:uid="{00000000-0005-0000-0000-0000B1380000}"/>
    <cellStyle name="Note 6 4 3 4" xfId="27004" xr:uid="{00000000-0005-0000-0000-0000B2380000}"/>
    <cellStyle name="Note 6 4 3 5" xfId="29118" xr:uid="{00000000-0005-0000-0000-0000B3380000}"/>
    <cellStyle name="Note 6 4 3 6" xfId="10398" xr:uid="{00000000-0005-0000-0000-0000B4380000}"/>
    <cellStyle name="Note 6 4 4" xfId="1909" xr:uid="{00000000-0005-0000-0000-0000B5380000}"/>
    <cellStyle name="Note 6 4 4 2" xfId="15310" xr:uid="{00000000-0005-0000-0000-0000B6380000}"/>
    <cellStyle name="Note 6 4 4 3" xfId="21457" xr:uid="{00000000-0005-0000-0000-0000B7380000}"/>
    <cellStyle name="Note 6 4 4 4" xfId="23927" xr:uid="{00000000-0005-0000-0000-0000B8380000}"/>
    <cellStyle name="Note 6 4 4 5" xfId="22180" xr:uid="{00000000-0005-0000-0000-0000B9380000}"/>
    <cellStyle name="Note 6 4 4 6" xfId="34420" xr:uid="{00000000-0005-0000-0000-0000BA380000}"/>
    <cellStyle name="Note 6 4 5" xfId="2133" xr:uid="{00000000-0005-0000-0000-0000BB380000}"/>
    <cellStyle name="Note 6 4 5 2" xfId="8759" xr:uid="{00000000-0005-0000-0000-0000BC380000}"/>
    <cellStyle name="Note 6 4 5 3" xfId="21677" xr:uid="{00000000-0005-0000-0000-0000BD380000}"/>
    <cellStyle name="Note 6 4 5 4" xfId="26678" xr:uid="{00000000-0005-0000-0000-0000BE380000}"/>
    <cellStyle name="Note 6 4 5 5" xfId="24336" xr:uid="{00000000-0005-0000-0000-0000BF380000}"/>
    <cellStyle name="Note 6 4 5 6" xfId="36501" xr:uid="{00000000-0005-0000-0000-0000C0380000}"/>
    <cellStyle name="Note 6 4 6" xfId="2805" xr:uid="{00000000-0005-0000-0000-0000C1380000}"/>
    <cellStyle name="Note 6 4 6 2" xfId="9044" xr:uid="{00000000-0005-0000-0000-0000C2380000}"/>
    <cellStyle name="Note 6 4 6 3" xfId="22342" xr:uid="{00000000-0005-0000-0000-0000C3380000}"/>
    <cellStyle name="Note 6 4 6 4" xfId="27561" xr:uid="{00000000-0005-0000-0000-0000C4380000}"/>
    <cellStyle name="Note 6 4 6 5" xfId="32560" xr:uid="{00000000-0005-0000-0000-0000C5380000}"/>
    <cellStyle name="Note 6 4 6 6" xfId="37246" xr:uid="{00000000-0005-0000-0000-0000C6380000}"/>
    <cellStyle name="Note 6 4 7" xfId="3156" xr:uid="{00000000-0005-0000-0000-0000C7380000}"/>
    <cellStyle name="Note 6 4 7 2" xfId="12900" xr:uid="{00000000-0005-0000-0000-0000C8380000}"/>
    <cellStyle name="Note 6 4 7 3" xfId="22686" xr:uid="{00000000-0005-0000-0000-0000C9380000}"/>
    <cellStyle name="Note 6 4 7 4" xfId="27898" xr:uid="{00000000-0005-0000-0000-0000CA380000}"/>
    <cellStyle name="Note 6 4 7 5" xfId="32878" xr:uid="{00000000-0005-0000-0000-0000CB380000}"/>
    <cellStyle name="Note 6 4 7 6" xfId="37508" xr:uid="{00000000-0005-0000-0000-0000CC380000}"/>
    <cellStyle name="Note 6 4 8" xfId="3489" xr:uid="{00000000-0005-0000-0000-0000CD380000}"/>
    <cellStyle name="Note 6 4 8 2" xfId="16297" xr:uid="{00000000-0005-0000-0000-0000CE380000}"/>
    <cellStyle name="Note 6 4 8 3" xfId="23014" xr:uid="{00000000-0005-0000-0000-0000CF380000}"/>
    <cellStyle name="Note 6 4 8 4" xfId="28216" xr:uid="{00000000-0005-0000-0000-0000D0380000}"/>
    <cellStyle name="Note 6 4 8 5" xfId="33182" xr:uid="{00000000-0005-0000-0000-0000D1380000}"/>
    <cellStyle name="Note 6 4 8 6" xfId="37761" xr:uid="{00000000-0005-0000-0000-0000D2380000}"/>
    <cellStyle name="Note 6 4 9" xfId="3777" xr:uid="{00000000-0005-0000-0000-0000D3380000}"/>
    <cellStyle name="Note 6 4 9 2" xfId="16585" xr:uid="{00000000-0005-0000-0000-0000D4380000}"/>
    <cellStyle name="Note 6 4 9 3" xfId="23300" xr:uid="{00000000-0005-0000-0000-0000D5380000}"/>
    <cellStyle name="Note 6 4 9 4" xfId="28493" xr:uid="{00000000-0005-0000-0000-0000D6380000}"/>
    <cellStyle name="Note 6 4 9 5" xfId="33447" xr:uid="{00000000-0005-0000-0000-0000D7380000}"/>
    <cellStyle name="Note 6 4 9 6" xfId="37984" xr:uid="{00000000-0005-0000-0000-0000D8380000}"/>
    <cellStyle name="Note 6 5" xfId="908" xr:uid="{00000000-0005-0000-0000-0000D9380000}"/>
    <cellStyle name="Note 6 5 10" xfId="4786" xr:uid="{00000000-0005-0000-0000-0000DA380000}"/>
    <cellStyle name="Note 6 5 10 2" xfId="17594" xr:uid="{00000000-0005-0000-0000-0000DB380000}"/>
    <cellStyle name="Note 6 5 10 3" xfId="24298" xr:uid="{00000000-0005-0000-0000-0000DC380000}"/>
    <cellStyle name="Note 6 5 10 4" xfId="29461" xr:uid="{00000000-0005-0000-0000-0000DD380000}"/>
    <cellStyle name="Note 6 5 10 5" xfId="34361" xr:uid="{00000000-0005-0000-0000-0000DE380000}"/>
    <cellStyle name="Note 6 5 10 6" xfId="38748" xr:uid="{00000000-0005-0000-0000-0000DF380000}"/>
    <cellStyle name="Note 6 5 11" xfId="10838" xr:uid="{00000000-0005-0000-0000-0000E0380000}"/>
    <cellStyle name="Note 6 5 12" xfId="14257" xr:uid="{00000000-0005-0000-0000-0000E1380000}"/>
    <cellStyle name="Note 6 5 13" xfId="26026" xr:uid="{00000000-0005-0000-0000-0000E2380000}"/>
    <cellStyle name="Note 6 5 14" xfId="13672" xr:uid="{00000000-0005-0000-0000-0000E3380000}"/>
    <cellStyle name="Note 6 5 15" xfId="35852" xr:uid="{00000000-0005-0000-0000-0000E4380000}"/>
    <cellStyle name="Note 6 5 2" xfId="2127" xr:uid="{00000000-0005-0000-0000-0000E5380000}"/>
    <cellStyle name="Note 6 5 2 2" xfId="8725" xr:uid="{00000000-0005-0000-0000-0000E6380000}"/>
    <cellStyle name="Note 6 5 2 3" xfId="21671" xr:uid="{00000000-0005-0000-0000-0000E7380000}"/>
    <cellStyle name="Note 6 5 2 4" xfId="21733" xr:uid="{00000000-0005-0000-0000-0000E8380000}"/>
    <cellStyle name="Note 6 5 2 5" xfId="31750" xr:uid="{00000000-0005-0000-0000-0000E9380000}"/>
    <cellStyle name="Note 6 5 2 6" xfId="27854" xr:uid="{00000000-0005-0000-0000-0000EA380000}"/>
    <cellStyle name="Note 6 5 3" xfId="1611" xr:uid="{00000000-0005-0000-0000-0000EB380000}"/>
    <cellStyle name="Note 6 5 3 2" xfId="15302" xr:uid="{00000000-0005-0000-0000-0000EC380000}"/>
    <cellStyle name="Note 6 5 3 3" xfId="21164" xr:uid="{00000000-0005-0000-0000-0000ED380000}"/>
    <cellStyle name="Note 6 5 3 4" xfId="22148" xr:uid="{00000000-0005-0000-0000-0000EE380000}"/>
    <cellStyle name="Note 6 5 3 5" xfId="31763" xr:uid="{00000000-0005-0000-0000-0000EF380000}"/>
    <cellStyle name="Note 6 5 3 6" xfId="28692" xr:uid="{00000000-0005-0000-0000-0000F0380000}"/>
    <cellStyle name="Note 6 5 4" xfId="1912" xr:uid="{00000000-0005-0000-0000-0000F1380000}"/>
    <cellStyle name="Note 6 5 4 2" xfId="13238" xr:uid="{00000000-0005-0000-0000-0000F2380000}"/>
    <cellStyle name="Note 6 5 4 3" xfId="21460" xr:uid="{00000000-0005-0000-0000-0000F3380000}"/>
    <cellStyle name="Note 6 5 4 4" xfId="21139" xr:uid="{00000000-0005-0000-0000-0000F4380000}"/>
    <cellStyle name="Note 6 5 4 5" xfId="24576" xr:uid="{00000000-0005-0000-0000-0000F5380000}"/>
    <cellStyle name="Note 6 5 4 6" xfId="26992" xr:uid="{00000000-0005-0000-0000-0000F6380000}"/>
    <cellStyle name="Note 6 5 5" xfId="1533" xr:uid="{00000000-0005-0000-0000-0000F7380000}"/>
    <cellStyle name="Note 6 5 5 2" xfId="11112" xr:uid="{00000000-0005-0000-0000-0000F8380000}"/>
    <cellStyle name="Note 6 5 5 3" xfId="21088" xr:uid="{00000000-0005-0000-0000-0000F9380000}"/>
    <cellStyle name="Note 6 5 5 4" xfId="20726" xr:uid="{00000000-0005-0000-0000-0000FA380000}"/>
    <cellStyle name="Note 6 5 5 5" xfId="29516" xr:uid="{00000000-0005-0000-0000-0000FB380000}"/>
    <cellStyle name="Note 6 5 5 6" xfId="23100" xr:uid="{00000000-0005-0000-0000-0000FC380000}"/>
    <cellStyle name="Note 6 5 6" xfId="2804" xr:uid="{00000000-0005-0000-0000-0000FD380000}"/>
    <cellStyle name="Note 6 5 6 2" xfId="10845" xr:uid="{00000000-0005-0000-0000-0000FE380000}"/>
    <cellStyle name="Note 6 5 6 3" xfId="22341" xr:uid="{00000000-0005-0000-0000-0000FF380000}"/>
    <cellStyle name="Note 6 5 6 4" xfId="27560" xr:uid="{00000000-0005-0000-0000-000000390000}"/>
    <cellStyle name="Note 6 5 6 5" xfId="32559" xr:uid="{00000000-0005-0000-0000-000001390000}"/>
    <cellStyle name="Note 6 5 6 6" xfId="37245" xr:uid="{00000000-0005-0000-0000-000002390000}"/>
    <cellStyle name="Note 6 5 7" xfId="3155" xr:uid="{00000000-0005-0000-0000-000003390000}"/>
    <cellStyle name="Note 6 5 7 2" xfId="13624" xr:uid="{00000000-0005-0000-0000-000004390000}"/>
    <cellStyle name="Note 6 5 7 3" xfId="22685" xr:uid="{00000000-0005-0000-0000-000005390000}"/>
    <cellStyle name="Note 6 5 7 4" xfId="27897" xr:uid="{00000000-0005-0000-0000-000006390000}"/>
    <cellStyle name="Note 6 5 7 5" xfId="32877" xr:uid="{00000000-0005-0000-0000-000007390000}"/>
    <cellStyle name="Note 6 5 7 6" xfId="37507" xr:uid="{00000000-0005-0000-0000-000008390000}"/>
    <cellStyle name="Note 6 5 8" xfId="3488" xr:uid="{00000000-0005-0000-0000-000009390000}"/>
    <cellStyle name="Note 6 5 8 2" xfId="16296" xr:uid="{00000000-0005-0000-0000-00000A390000}"/>
    <cellStyle name="Note 6 5 8 3" xfId="23013" xr:uid="{00000000-0005-0000-0000-00000B390000}"/>
    <cellStyle name="Note 6 5 8 4" xfId="28215" xr:uid="{00000000-0005-0000-0000-00000C390000}"/>
    <cellStyle name="Note 6 5 8 5" xfId="33181" xr:uid="{00000000-0005-0000-0000-00000D390000}"/>
    <cellStyle name="Note 6 5 8 6" xfId="37760" xr:uid="{00000000-0005-0000-0000-00000E390000}"/>
    <cellStyle name="Note 6 5 9" xfId="2859" xr:uid="{00000000-0005-0000-0000-00000F390000}"/>
    <cellStyle name="Note 6 5 9 2" xfId="10825" xr:uid="{00000000-0005-0000-0000-000010390000}"/>
    <cellStyle name="Note 6 5 9 3" xfId="22396" xr:uid="{00000000-0005-0000-0000-000011390000}"/>
    <cellStyle name="Note 6 5 9 4" xfId="27611" xr:uid="{00000000-0005-0000-0000-000012390000}"/>
    <cellStyle name="Note 6 5 9 5" xfId="32609" xr:uid="{00000000-0005-0000-0000-000013390000}"/>
    <cellStyle name="Note 6 5 9 6" xfId="37287" xr:uid="{00000000-0005-0000-0000-000014390000}"/>
    <cellStyle name="Note 6 6" xfId="1228" xr:uid="{00000000-0005-0000-0000-000015390000}"/>
    <cellStyle name="Note 6 6 2" xfId="8831" xr:uid="{00000000-0005-0000-0000-000016390000}"/>
    <cellStyle name="Note 6 6 3" xfId="15243" xr:uid="{00000000-0005-0000-0000-000017390000}"/>
    <cellStyle name="Note 6 6 4" xfId="21767" xr:uid="{00000000-0005-0000-0000-000018390000}"/>
    <cellStyle name="Note 6 6 5" xfId="31717" xr:uid="{00000000-0005-0000-0000-000019390000}"/>
    <cellStyle name="Note 6 6 6" xfId="19228" xr:uid="{00000000-0005-0000-0000-00001A390000}"/>
    <cellStyle name="Note 6 7" xfId="1060" xr:uid="{00000000-0005-0000-0000-00001B390000}"/>
    <cellStyle name="Note 6 7 2" xfId="8761" xr:uid="{00000000-0005-0000-0000-00001C390000}"/>
    <cellStyle name="Note 6 7 3" xfId="14333" xr:uid="{00000000-0005-0000-0000-00001D390000}"/>
    <cellStyle name="Note 6 7 4" xfId="22191" xr:uid="{00000000-0005-0000-0000-00001E390000}"/>
    <cellStyle name="Note 6 7 5" xfId="23568" xr:uid="{00000000-0005-0000-0000-00001F390000}"/>
    <cellStyle name="Note 6 7 6" xfId="28889" xr:uid="{00000000-0005-0000-0000-000020390000}"/>
    <cellStyle name="Note 6 8" xfId="1385" xr:uid="{00000000-0005-0000-0000-000021390000}"/>
    <cellStyle name="Note 6 8 2" xfId="11064" xr:uid="{00000000-0005-0000-0000-000022390000}"/>
    <cellStyle name="Note 6 8 3" xfId="20946" xr:uid="{00000000-0005-0000-0000-000023390000}"/>
    <cellStyle name="Note 6 8 4" xfId="26639" xr:uid="{00000000-0005-0000-0000-000024390000}"/>
    <cellStyle name="Note 6 8 5" xfId="27742" xr:uid="{00000000-0005-0000-0000-000025390000}"/>
    <cellStyle name="Note 6 8 6" xfId="25123" xr:uid="{00000000-0005-0000-0000-000026390000}"/>
    <cellStyle name="Note 6 9" xfId="1891" xr:uid="{00000000-0005-0000-0000-000027390000}"/>
    <cellStyle name="Note 6 9 2" xfId="15398" xr:uid="{00000000-0005-0000-0000-000028390000}"/>
    <cellStyle name="Note 6 9 3" xfId="21439" xr:uid="{00000000-0005-0000-0000-000029390000}"/>
    <cellStyle name="Note 6 9 4" xfId="26708" xr:uid="{00000000-0005-0000-0000-00002A390000}"/>
    <cellStyle name="Note 6 9 5" xfId="21680" xr:uid="{00000000-0005-0000-0000-00002B390000}"/>
    <cellStyle name="Note 6 9 6" xfId="36429" xr:uid="{00000000-0005-0000-0000-00002C390000}"/>
    <cellStyle name="Note 7" xfId="656" xr:uid="{00000000-0005-0000-0000-00002D390000}"/>
    <cellStyle name="Note 7 10" xfId="2115" xr:uid="{00000000-0005-0000-0000-00002E390000}"/>
    <cellStyle name="Note 7 10 2" xfId="10775" xr:uid="{00000000-0005-0000-0000-00002F390000}"/>
    <cellStyle name="Note 7 10 3" xfId="21659" xr:uid="{00000000-0005-0000-0000-000030390000}"/>
    <cellStyle name="Note 7 10 4" xfId="17433" xr:uid="{00000000-0005-0000-0000-000031390000}"/>
    <cellStyle name="Note 7 10 5" xfId="27102" xr:uid="{00000000-0005-0000-0000-000032390000}"/>
    <cellStyle name="Note 7 10 6" xfId="36600" xr:uid="{00000000-0005-0000-0000-000033390000}"/>
    <cellStyle name="Note 7 11" xfId="2629" xr:uid="{00000000-0005-0000-0000-000034390000}"/>
    <cellStyle name="Note 7 11 2" xfId="9827" xr:uid="{00000000-0005-0000-0000-000035390000}"/>
    <cellStyle name="Note 7 11 3" xfId="22167" xr:uid="{00000000-0005-0000-0000-000036390000}"/>
    <cellStyle name="Note 7 11 4" xfId="19330" xr:uid="{00000000-0005-0000-0000-000037390000}"/>
    <cellStyle name="Note 7 11 5" xfId="25167" xr:uid="{00000000-0005-0000-0000-000038390000}"/>
    <cellStyle name="Note 7 11 6" xfId="14596" xr:uid="{00000000-0005-0000-0000-000039390000}"/>
    <cellStyle name="Note 7 12" xfId="2986" xr:uid="{00000000-0005-0000-0000-00003A390000}"/>
    <cellStyle name="Note 7 12 2" xfId="11527" xr:uid="{00000000-0005-0000-0000-00003B390000}"/>
    <cellStyle name="Note 7 12 3" xfId="22521" xr:uid="{00000000-0005-0000-0000-00003C390000}"/>
    <cellStyle name="Note 7 12 4" xfId="27733" xr:uid="{00000000-0005-0000-0000-00003D390000}"/>
    <cellStyle name="Note 7 12 5" xfId="32723" xr:uid="{00000000-0005-0000-0000-00003E390000}"/>
    <cellStyle name="Note 7 12 6" xfId="37382" xr:uid="{00000000-0005-0000-0000-00003F390000}"/>
    <cellStyle name="Note 7 13" xfId="3325" xr:uid="{00000000-0005-0000-0000-000040390000}"/>
    <cellStyle name="Note 7 13 2" xfId="16133" xr:uid="{00000000-0005-0000-0000-000041390000}"/>
    <cellStyle name="Note 7 13 3" xfId="22853" xr:uid="{00000000-0005-0000-0000-000042390000}"/>
    <cellStyle name="Note 7 13 4" xfId="28057" xr:uid="{00000000-0005-0000-0000-000043390000}"/>
    <cellStyle name="Note 7 13 5" xfId="33029" xr:uid="{00000000-0005-0000-0000-000044390000}"/>
    <cellStyle name="Note 7 13 6" xfId="37635" xr:uid="{00000000-0005-0000-0000-000045390000}"/>
    <cellStyle name="Note 7 14" xfId="3643" xr:uid="{00000000-0005-0000-0000-000046390000}"/>
    <cellStyle name="Note 7 14 2" xfId="16451" xr:uid="{00000000-0005-0000-0000-000047390000}"/>
    <cellStyle name="Note 7 14 3" xfId="23167" xr:uid="{00000000-0005-0000-0000-000048390000}"/>
    <cellStyle name="Note 7 14 4" xfId="28362" xr:uid="{00000000-0005-0000-0000-000049390000}"/>
    <cellStyle name="Note 7 14 5" xfId="33324" xr:uid="{00000000-0005-0000-0000-00004A390000}"/>
    <cellStyle name="Note 7 14 6" xfId="37878" xr:uid="{00000000-0005-0000-0000-00004B390000}"/>
    <cellStyle name="Note 7 15" xfId="3942" xr:uid="{00000000-0005-0000-0000-00004C390000}"/>
    <cellStyle name="Note 7 15 2" xfId="16750" xr:uid="{00000000-0005-0000-0000-00004D390000}"/>
    <cellStyle name="Note 7 15 3" xfId="23463" xr:uid="{00000000-0005-0000-0000-00004E390000}"/>
    <cellStyle name="Note 7 15 4" xfId="28650" xr:uid="{00000000-0005-0000-0000-00004F390000}"/>
    <cellStyle name="Note 7 15 5" xfId="33599" xr:uid="{00000000-0005-0000-0000-000050390000}"/>
    <cellStyle name="Note 7 15 6" xfId="38114" xr:uid="{00000000-0005-0000-0000-000051390000}"/>
    <cellStyle name="Note 7 16" xfId="4188" xr:uid="{00000000-0005-0000-0000-000052390000}"/>
    <cellStyle name="Note 7 16 2" xfId="16996" xr:uid="{00000000-0005-0000-0000-000053390000}"/>
    <cellStyle name="Note 7 16 3" xfId="23709" xr:uid="{00000000-0005-0000-0000-000054390000}"/>
    <cellStyle name="Note 7 16 4" xfId="28892" xr:uid="{00000000-0005-0000-0000-000055390000}"/>
    <cellStyle name="Note 7 16 5" xfId="33829" xr:uid="{00000000-0005-0000-0000-000056390000}"/>
    <cellStyle name="Note 7 16 6" xfId="38309" xr:uid="{00000000-0005-0000-0000-000057390000}"/>
    <cellStyle name="Note 7 17" xfId="4709" xr:uid="{00000000-0005-0000-0000-000058390000}"/>
    <cellStyle name="Note 7 17 2" xfId="17517" xr:uid="{00000000-0005-0000-0000-000059390000}"/>
    <cellStyle name="Note 7 17 3" xfId="24221" xr:uid="{00000000-0005-0000-0000-00005A390000}"/>
    <cellStyle name="Note 7 17 4" xfId="29384" xr:uid="{00000000-0005-0000-0000-00005B390000}"/>
    <cellStyle name="Note 7 17 5" xfId="34286" xr:uid="{00000000-0005-0000-0000-00005C390000}"/>
    <cellStyle name="Note 7 17 6" xfId="38680" xr:uid="{00000000-0005-0000-0000-00005D390000}"/>
    <cellStyle name="Note 7 18" xfId="7266" xr:uid="{00000000-0005-0000-0000-00005E390000}"/>
    <cellStyle name="Note 7 18 2" xfId="20030" xr:uid="{00000000-0005-0000-0000-00005F390000}"/>
    <cellStyle name="Note 7 18 3" xfId="26668" xr:uid="{00000000-0005-0000-0000-000060390000}"/>
    <cellStyle name="Note 7 18 4" xfId="31714" xr:uid="{00000000-0005-0000-0000-000061390000}"/>
    <cellStyle name="Note 7 18 5" xfId="36456" xr:uid="{00000000-0005-0000-0000-000062390000}"/>
    <cellStyle name="Note 7 18 6" xfId="40626" xr:uid="{00000000-0005-0000-0000-000063390000}"/>
    <cellStyle name="Note 7 19" xfId="7243" xr:uid="{00000000-0005-0000-0000-000064390000}"/>
    <cellStyle name="Note 7 19 2" xfId="20008" xr:uid="{00000000-0005-0000-0000-000065390000}"/>
    <cellStyle name="Note 7 19 3" xfId="26645" xr:uid="{00000000-0005-0000-0000-000066390000}"/>
    <cellStyle name="Note 7 19 4" xfId="31693" xr:uid="{00000000-0005-0000-0000-000067390000}"/>
    <cellStyle name="Note 7 19 5" xfId="36435" xr:uid="{00000000-0005-0000-0000-000068390000}"/>
    <cellStyle name="Note 7 19 6" xfId="40610" xr:uid="{00000000-0005-0000-0000-000069390000}"/>
    <cellStyle name="Note 7 2" xfId="958" xr:uid="{00000000-0005-0000-0000-00006A390000}"/>
    <cellStyle name="Note 7 2 10" xfId="4811" xr:uid="{00000000-0005-0000-0000-00006B390000}"/>
    <cellStyle name="Note 7 2 10 2" xfId="17619" xr:uid="{00000000-0005-0000-0000-00006C390000}"/>
    <cellStyle name="Note 7 2 10 3" xfId="24322" xr:uid="{00000000-0005-0000-0000-00006D390000}"/>
    <cellStyle name="Note 7 2 10 4" xfId="29485" xr:uid="{00000000-0005-0000-0000-00006E390000}"/>
    <cellStyle name="Note 7 2 10 5" xfId="34386" xr:uid="{00000000-0005-0000-0000-00006F390000}"/>
    <cellStyle name="Note 7 2 10 6" xfId="38769" xr:uid="{00000000-0005-0000-0000-000070390000}"/>
    <cellStyle name="Note 7 2 11" xfId="7426" xr:uid="{00000000-0005-0000-0000-000071390000}"/>
    <cellStyle name="Note 7 2 11 2" xfId="20190" xr:uid="{00000000-0005-0000-0000-000072390000}"/>
    <cellStyle name="Note 7 2 11 3" xfId="26826" xr:uid="{00000000-0005-0000-0000-000073390000}"/>
    <cellStyle name="Note 7 2 11 4" xfId="31865" xr:uid="{00000000-0005-0000-0000-000074390000}"/>
    <cellStyle name="Note 7 2 11 5" xfId="36592" xr:uid="{00000000-0005-0000-0000-000075390000}"/>
    <cellStyle name="Note 7 2 11 6" xfId="40701" xr:uid="{00000000-0005-0000-0000-000076390000}"/>
    <cellStyle name="Note 7 2 12" xfId="7569" xr:uid="{00000000-0005-0000-0000-000077390000}"/>
    <cellStyle name="Note 7 2 12 2" xfId="20333" xr:uid="{00000000-0005-0000-0000-000078390000}"/>
    <cellStyle name="Note 7 2 12 3" xfId="26966" xr:uid="{00000000-0005-0000-0000-000079390000}"/>
    <cellStyle name="Note 7 2 12 4" xfId="32003" xr:uid="{00000000-0005-0000-0000-00007A390000}"/>
    <cellStyle name="Note 7 2 12 5" xfId="36713" xr:uid="{00000000-0005-0000-0000-00007B390000}"/>
    <cellStyle name="Note 7 2 12 6" xfId="40781" xr:uid="{00000000-0005-0000-0000-00007C390000}"/>
    <cellStyle name="Note 7 2 13" xfId="10106" xr:uid="{00000000-0005-0000-0000-00007D390000}"/>
    <cellStyle name="Note 7 2 14" xfId="10185" xr:uid="{00000000-0005-0000-0000-00007E390000}"/>
    <cellStyle name="Note 7 2 15" xfId="18411" xr:uid="{00000000-0005-0000-0000-00007F390000}"/>
    <cellStyle name="Note 7 2 16" xfId="13615" xr:uid="{00000000-0005-0000-0000-000080390000}"/>
    <cellStyle name="Note 7 2 17" xfId="31083" xr:uid="{00000000-0005-0000-0000-000081390000}"/>
    <cellStyle name="Note 7 2 18" xfId="34589" xr:uid="{00000000-0005-0000-0000-000082390000}"/>
    <cellStyle name="Note 7 2 2" xfId="2172" xr:uid="{00000000-0005-0000-0000-000083390000}"/>
    <cellStyle name="Note 7 2 2 2" xfId="9765" xr:uid="{00000000-0005-0000-0000-000084390000}"/>
    <cellStyle name="Note 7 2 2 3" xfId="21716" xr:uid="{00000000-0005-0000-0000-000085390000}"/>
    <cellStyle name="Note 7 2 2 4" xfId="22842" xr:uid="{00000000-0005-0000-0000-000086390000}"/>
    <cellStyle name="Note 7 2 2 5" xfId="31886" xr:uid="{00000000-0005-0000-0000-000087390000}"/>
    <cellStyle name="Note 7 2 2 6" xfId="36383" xr:uid="{00000000-0005-0000-0000-000088390000}"/>
    <cellStyle name="Note 7 2 3" xfId="1569" xr:uid="{00000000-0005-0000-0000-000089390000}"/>
    <cellStyle name="Note 7 2 3 2" xfId="10600" xr:uid="{00000000-0005-0000-0000-00008A390000}"/>
    <cellStyle name="Note 7 2 3 3" xfId="21124" xr:uid="{00000000-0005-0000-0000-00008B390000}"/>
    <cellStyle name="Note 7 2 3 4" xfId="26725" xr:uid="{00000000-0005-0000-0000-00008C390000}"/>
    <cellStyle name="Note 7 2 3 5" xfId="28335" xr:uid="{00000000-0005-0000-0000-00008D390000}"/>
    <cellStyle name="Note 7 2 3 6" xfId="24185" xr:uid="{00000000-0005-0000-0000-00008E390000}"/>
    <cellStyle name="Note 7 2 4" xfId="1932" xr:uid="{00000000-0005-0000-0000-00008F390000}"/>
    <cellStyle name="Note 7 2 4 2" xfId="11178" xr:uid="{00000000-0005-0000-0000-000090390000}"/>
    <cellStyle name="Note 7 2 4 3" xfId="21480" xr:uid="{00000000-0005-0000-0000-000091390000}"/>
    <cellStyle name="Note 7 2 4 4" xfId="21107" xr:uid="{00000000-0005-0000-0000-000092390000}"/>
    <cellStyle name="Note 7 2 4 5" xfId="31761" xr:uid="{00000000-0005-0000-0000-000093390000}"/>
    <cellStyle name="Note 7 2 4 6" xfId="32837" xr:uid="{00000000-0005-0000-0000-000094390000}"/>
    <cellStyle name="Note 7 2 5" xfId="2039" xr:uid="{00000000-0005-0000-0000-000095390000}"/>
    <cellStyle name="Note 7 2 5 2" xfId="10658" xr:uid="{00000000-0005-0000-0000-000096390000}"/>
    <cellStyle name="Note 7 2 5 3" xfId="21584" xr:uid="{00000000-0005-0000-0000-000097390000}"/>
    <cellStyle name="Note 7 2 5 4" xfId="24081" xr:uid="{00000000-0005-0000-0000-000098390000}"/>
    <cellStyle name="Note 7 2 5 5" xfId="29157" xr:uid="{00000000-0005-0000-0000-000099390000}"/>
    <cellStyle name="Note 7 2 5 6" xfId="33377" xr:uid="{00000000-0005-0000-0000-00009A390000}"/>
    <cellStyle name="Note 7 2 6" xfId="1455" xr:uid="{00000000-0005-0000-0000-00009B390000}"/>
    <cellStyle name="Note 7 2 6 2" xfId="8959" xr:uid="{00000000-0005-0000-0000-00009C390000}"/>
    <cellStyle name="Note 7 2 6 3" xfId="21012" xr:uid="{00000000-0005-0000-0000-00009D390000}"/>
    <cellStyle name="Note 7 2 6 4" xfId="9210" xr:uid="{00000000-0005-0000-0000-00009E390000}"/>
    <cellStyle name="Note 7 2 6 5" xfId="27921" xr:uid="{00000000-0005-0000-0000-00009F390000}"/>
    <cellStyle name="Note 7 2 6 6" xfId="27979" xr:uid="{00000000-0005-0000-0000-0000A0390000}"/>
    <cellStyle name="Note 7 2 7" xfId="1963" xr:uid="{00000000-0005-0000-0000-0000A1390000}"/>
    <cellStyle name="Note 7 2 7 2" xfId="13341" xr:uid="{00000000-0005-0000-0000-0000A2390000}"/>
    <cellStyle name="Note 7 2 7 3" xfId="21508" xr:uid="{00000000-0005-0000-0000-0000A3390000}"/>
    <cellStyle name="Note 7 2 7 4" xfId="21507" xr:uid="{00000000-0005-0000-0000-0000A4390000}"/>
    <cellStyle name="Note 7 2 7 5" xfId="20997" xr:uid="{00000000-0005-0000-0000-0000A5390000}"/>
    <cellStyle name="Note 7 2 7 6" xfId="33014" xr:uid="{00000000-0005-0000-0000-0000A6390000}"/>
    <cellStyle name="Note 7 2 8" xfId="2475" xr:uid="{00000000-0005-0000-0000-0000A7390000}"/>
    <cellStyle name="Note 7 2 8 2" xfId="8846" xr:uid="{00000000-0005-0000-0000-0000A8390000}"/>
    <cellStyle name="Note 7 2 8 3" xfId="22016" xr:uid="{00000000-0005-0000-0000-0000A9390000}"/>
    <cellStyle name="Note 7 2 8 4" xfId="12115" xr:uid="{00000000-0005-0000-0000-0000AA390000}"/>
    <cellStyle name="Note 7 2 8 5" xfId="24894" xr:uid="{00000000-0005-0000-0000-0000AB390000}"/>
    <cellStyle name="Note 7 2 8 6" xfId="26565" xr:uid="{00000000-0005-0000-0000-0000AC390000}"/>
    <cellStyle name="Note 7 2 9" xfId="1798" xr:uid="{00000000-0005-0000-0000-0000AD390000}"/>
    <cellStyle name="Note 7 2 9 2" xfId="11110" xr:uid="{00000000-0005-0000-0000-0000AE390000}"/>
    <cellStyle name="Note 7 2 9 3" xfId="21348" xr:uid="{00000000-0005-0000-0000-0000AF390000}"/>
    <cellStyle name="Note 7 2 9 4" xfId="27005" xr:uid="{00000000-0005-0000-0000-0000B0390000}"/>
    <cellStyle name="Note 7 2 9 5" xfId="29117" xr:uid="{00000000-0005-0000-0000-0000B1390000}"/>
    <cellStyle name="Note 7 2 9 6" xfId="25714" xr:uid="{00000000-0005-0000-0000-0000B2390000}"/>
    <cellStyle name="Note 7 20" xfId="9207" xr:uid="{00000000-0005-0000-0000-0000B3390000}"/>
    <cellStyle name="Note 7 21" xfId="14039" xr:uid="{00000000-0005-0000-0000-0000B4390000}"/>
    <cellStyle name="Note 7 22" xfId="15704" xr:uid="{00000000-0005-0000-0000-0000B5390000}"/>
    <cellStyle name="Note 7 23" xfId="26414" xr:uid="{00000000-0005-0000-0000-0000B6390000}"/>
    <cellStyle name="Note 7 24" xfId="27075" xr:uid="{00000000-0005-0000-0000-0000B7390000}"/>
    <cellStyle name="Note 7 25" xfId="35844" xr:uid="{00000000-0005-0000-0000-0000B8390000}"/>
    <cellStyle name="Note 7 26" xfId="41688" xr:uid="{00000000-0005-0000-0000-0000B9390000}"/>
    <cellStyle name="Note 7 27" xfId="41301" xr:uid="{00000000-0005-0000-0000-0000BA390000}"/>
    <cellStyle name="Note 7 28" xfId="41741" xr:uid="{00000000-0005-0000-0000-0000BB390000}"/>
    <cellStyle name="Note 7 29" xfId="41967" xr:uid="{00000000-0005-0000-0000-0000BC390000}"/>
    <cellStyle name="Note 7 3" xfId="367" xr:uid="{00000000-0005-0000-0000-0000BD390000}"/>
    <cellStyle name="Note 7 3 10" xfId="4655" xr:uid="{00000000-0005-0000-0000-0000BE390000}"/>
    <cellStyle name="Note 7 3 10 2" xfId="17463" xr:uid="{00000000-0005-0000-0000-0000BF390000}"/>
    <cellStyle name="Note 7 3 10 3" xfId="24167" xr:uid="{00000000-0005-0000-0000-0000C0390000}"/>
    <cellStyle name="Note 7 3 10 4" xfId="29333" xr:uid="{00000000-0005-0000-0000-0000C1390000}"/>
    <cellStyle name="Note 7 3 10 5" xfId="34235" xr:uid="{00000000-0005-0000-0000-0000C2390000}"/>
    <cellStyle name="Note 7 3 10 6" xfId="38639" xr:uid="{00000000-0005-0000-0000-0000C3390000}"/>
    <cellStyle name="Note 7 3 11" xfId="15082" xr:uid="{00000000-0005-0000-0000-0000C4390000}"/>
    <cellStyle name="Note 7 3 12" xfId="14792" xr:uid="{00000000-0005-0000-0000-0000C5390000}"/>
    <cellStyle name="Note 7 3 13" xfId="18010" xr:uid="{00000000-0005-0000-0000-0000C6390000}"/>
    <cellStyle name="Note 7 3 14" xfId="31421" xr:uid="{00000000-0005-0000-0000-0000C7390000}"/>
    <cellStyle name="Note 7 3 15" xfId="29158" xr:uid="{00000000-0005-0000-0000-0000C8390000}"/>
    <cellStyle name="Note 7 3 2" xfId="1620" xr:uid="{00000000-0005-0000-0000-0000C9390000}"/>
    <cellStyle name="Note 7 3 2 2" xfId="9543" xr:uid="{00000000-0005-0000-0000-0000CA390000}"/>
    <cellStyle name="Note 7 3 2 3" xfId="21173" xr:uid="{00000000-0005-0000-0000-0000CB390000}"/>
    <cellStyle name="Note 7 3 2 4" xfId="23957" xr:uid="{00000000-0005-0000-0000-0000CC390000}"/>
    <cellStyle name="Note 7 3 2 5" xfId="27716" xr:uid="{00000000-0005-0000-0000-0000CD390000}"/>
    <cellStyle name="Note 7 3 2 6" xfId="31767" xr:uid="{00000000-0005-0000-0000-0000CE390000}"/>
    <cellStyle name="Note 7 3 3" xfId="2129" xr:uid="{00000000-0005-0000-0000-0000CF390000}"/>
    <cellStyle name="Note 7 3 3 2" xfId="9732" xr:uid="{00000000-0005-0000-0000-0000D0390000}"/>
    <cellStyle name="Note 7 3 3 3" xfId="21673" xr:uid="{00000000-0005-0000-0000-0000D1390000}"/>
    <cellStyle name="Note 7 3 3 4" xfId="26974" xr:uid="{00000000-0005-0000-0000-0000D2390000}"/>
    <cellStyle name="Note 7 3 3 5" xfId="29124" xr:uid="{00000000-0005-0000-0000-0000D3390000}"/>
    <cellStyle name="Note 7 3 3 6" xfId="25622" xr:uid="{00000000-0005-0000-0000-0000D4390000}"/>
    <cellStyle name="Note 7 3 4" xfId="2021" xr:uid="{00000000-0005-0000-0000-0000D5390000}"/>
    <cellStyle name="Note 7 3 4 2" xfId="10798" xr:uid="{00000000-0005-0000-0000-0000D6390000}"/>
    <cellStyle name="Note 7 3 4 3" xfId="21566" xr:uid="{00000000-0005-0000-0000-0000D7390000}"/>
    <cellStyle name="Note 7 3 4 4" xfId="23551" xr:uid="{00000000-0005-0000-0000-0000D8390000}"/>
    <cellStyle name="Note 7 3 4 5" xfId="29421" xr:uid="{00000000-0005-0000-0000-0000D9390000}"/>
    <cellStyle name="Note 7 3 4 6" xfId="27743" xr:uid="{00000000-0005-0000-0000-0000DA390000}"/>
    <cellStyle name="Note 7 3 5" xfId="1709" xr:uid="{00000000-0005-0000-0000-0000DB390000}"/>
    <cellStyle name="Note 7 3 5 2" xfId="10415" xr:uid="{00000000-0005-0000-0000-0000DC390000}"/>
    <cellStyle name="Note 7 3 5 3" xfId="21262" xr:uid="{00000000-0005-0000-0000-0000DD390000}"/>
    <cellStyle name="Note 7 3 5 4" xfId="22527" xr:uid="{00000000-0005-0000-0000-0000DE390000}"/>
    <cellStyle name="Note 7 3 5 5" xfId="21505" xr:uid="{00000000-0005-0000-0000-0000DF390000}"/>
    <cellStyle name="Note 7 3 5 6" xfId="34035" xr:uid="{00000000-0005-0000-0000-0000E0390000}"/>
    <cellStyle name="Note 7 3 6" xfId="1859" xr:uid="{00000000-0005-0000-0000-0000E1390000}"/>
    <cellStyle name="Note 7 3 6 2" xfId="8981" xr:uid="{00000000-0005-0000-0000-0000E2390000}"/>
    <cellStyle name="Note 7 3 6 3" xfId="21407" xr:uid="{00000000-0005-0000-0000-0000E3390000}"/>
    <cellStyle name="Note 7 3 6 4" xfId="22778" xr:uid="{00000000-0005-0000-0000-0000E4390000}"/>
    <cellStyle name="Note 7 3 6 5" xfId="24507" xr:uid="{00000000-0005-0000-0000-0000E5390000}"/>
    <cellStyle name="Note 7 3 6 6" xfId="36695" xr:uid="{00000000-0005-0000-0000-0000E6390000}"/>
    <cellStyle name="Note 7 3 7" xfId="2373" xr:uid="{00000000-0005-0000-0000-0000E7390000}"/>
    <cellStyle name="Note 7 3 7 2" xfId="13475" xr:uid="{00000000-0005-0000-0000-0000E8390000}"/>
    <cellStyle name="Note 7 3 7 3" xfId="21915" xr:uid="{00000000-0005-0000-0000-0000E9390000}"/>
    <cellStyle name="Note 7 3 7 4" xfId="21110" xr:uid="{00000000-0005-0000-0000-0000EA390000}"/>
    <cellStyle name="Note 7 3 7 5" xfId="23143" xr:uid="{00000000-0005-0000-0000-0000EB390000}"/>
    <cellStyle name="Note 7 3 7 6" xfId="34388" xr:uid="{00000000-0005-0000-0000-0000EC390000}"/>
    <cellStyle name="Note 7 3 8" xfId="2758" xr:uid="{00000000-0005-0000-0000-0000ED390000}"/>
    <cellStyle name="Note 7 3 8 2" xfId="8250" xr:uid="{00000000-0005-0000-0000-0000EE390000}"/>
    <cellStyle name="Note 7 3 8 3" xfId="22295" xr:uid="{00000000-0005-0000-0000-0000EF390000}"/>
    <cellStyle name="Note 7 3 8 4" xfId="27516" xr:uid="{00000000-0005-0000-0000-0000F0390000}"/>
    <cellStyle name="Note 7 3 8 5" xfId="32516" xr:uid="{00000000-0005-0000-0000-0000F1390000}"/>
    <cellStyle name="Note 7 3 8 6" xfId="37208" xr:uid="{00000000-0005-0000-0000-0000F2390000}"/>
    <cellStyle name="Note 7 3 9" xfId="4378" xr:uid="{00000000-0005-0000-0000-0000F3390000}"/>
    <cellStyle name="Note 7 3 9 2" xfId="17186" xr:uid="{00000000-0005-0000-0000-0000F4390000}"/>
    <cellStyle name="Note 7 3 9 3" xfId="23895" xr:uid="{00000000-0005-0000-0000-0000F5390000}"/>
    <cellStyle name="Note 7 3 9 4" xfId="29075" xr:uid="{00000000-0005-0000-0000-0000F6390000}"/>
    <cellStyle name="Note 7 3 9 5" xfId="34009" xr:uid="{00000000-0005-0000-0000-0000F7390000}"/>
    <cellStyle name="Note 7 3 9 6" xfId="38465" xr:uid="{00000000-0005-0000-0000-0000F8390000}"/>
    <cellStyle name="Note 7 30" xfId="41897" xr:uid="{00000000-0005-0000-0000-0000F9390000}"/>
    <cellStyle name="Note 7 31" xfId="42071" xr:uid="{00000000-0005-0000-0000-0000FA390000}"/>
    <cellStyle name="Note 7 32" xfId="42184" xr:uid="{00000000-0005-0000-0000-0000FB390000}"/>
    <cellStyle name="Note 7 33" xfId="42408" xr:uid="{00000000-0005-0000-0000-0000FC390000}"/>
    <cellStyle name="Note 7 4" xfId="1159" xr:uid="{00000000-0005-0000-0000-0000FD390000}"/>
    <cellStyle name="Note 7 4 10" xfId="4940" xr:uid="{00000000-0005-0000-0000-0000FE390000}"/>
    <cellStyle name="Note 7 4 10 2" xfId="17748" xr:uid="{00000000-0005-0000-0000-0000FF390000}"/>
    <cellStyle name="Note 7 4 10 3" xfId="24446" xr:uid="{00000000-0005-0000-0000-0000003A0000}"/>
    <cellStyle name="Note 7 4 10 4" xfId="29604" xr:uid="{00000000-0005-0000-0000-0000013A0000}"/>
    <cellStyle name="Note 7 4 10 5" xfId="34493" xr:uid="{00000000-0005-0000-0000-0000023A0000}"/>
    <cellStyle name="Note 7 4 10 6" xfId="38838" xr:uid="{00000000-0005-0000-0000-0000033A0000}"/>
    <cellStyle name="Note 7 4 11" xfId="15474" xr:uid="{00000000-0005-0000-0000-0000043A0000}"/>
    <cellStyle name="Note 7 4 12" xfId="14175" xr:uid="{00000000-0005-0000-0000-0000053A0000}"/>
    <cellStyle name="Note 7 4 13" xfId="22513" xr:uid="{00000000-0005-0000-0000-0000063A0000}"/>
    <cellStyle name="Note 7 4 14" xfId="22530" xr:uid="{00000000-0005-0000-0000-0000073A0000}"/>
    <cellStyle name="Note 7 4 15" xfId="31205" xr:uid="{00000000-0005-0000-0000-0000083A0000}"/>
    <cellStyle name="Note 7 4 2" xfId="2359" xr:uid="{00000000-0005-0000-0000-0000093A0000}"/>
    <cellStyle name="Note 7 4 2 2" xfId="15319" xr:uid="{00000000-0005-0000-0000-00000A3A0000}"/>
    <cellStyle name="Note 7 4 2 3" xfId="21901" xr:uid="{00000000-0005-0000-0000-00000B3A0000}"/>
    <cellStyle name="Note 7 4 2 4" xfId="23183" xr:uid="{00000000-0005-0000-0000-00000C3A0000}"/>
    <cellStyle name="Note 7 4 2 5" xfId="19087" xr:uid="{00000000-0005-0000-0000-00000D3A0000}"/>
    <cellStyle name="Note 7 4 2 6" xfId="28067" xr:uid="{00000000-0005-0000-0000-00000E3A0000}"/>
    <cellStyle name="Note 7 4 3" xfId="2729" xr:uid="{00000000-0005-0000-0000-00000F3A0000}"/>
    <cellStyle name="Note 7 4 3 2" xfId="11100" xr:uid="{00000000-0005-0000-0000-0000103A0000}"/>
    <cellStyle name="Note 7 4 3 3" xfId="22266" xr:uid="{00000000-0005-0000-0000-0000113A0000}"/>
    <cellStyle name="Note 7 4 3 4" xfId="27487" xr:uid="{00000000-0005-0000-0000-0000123A0000}"/>
    <cellStyle name="Note 7 4 3 5" xfId="25282" xr:uid="{00000000-0005-0000-0000-0000133A0000}"/>
    <cellStyle name="Note 7 4 3 6" xfId="37187" xr:uid="{00000000-0005-0000-0000-0000143A0000}"/>
    <cellStyle name="Note 7 4 4" xfId="3081" xr:uid="{00000000-0005-0000-0000-0000153A0000}"/>
    <cellStyle name="Note 7 4 4 2" xfId="183" xr:uid="{00000000-0005-0000-0000-0000163A0000}"/>
    <cellStyle name="Note 7 4 4 3" xfId="22612" xr:uid="{00000000-0005-0000-0000-0000173A0000}"/>
    <cellStyle name="Note 7 4 4 4" xfId="27824" xr:uid="{00000000-0005-0000-0000-0000183A0000}"/>
    <cellStyle name="Note 7 4 4 5" xfId="32810" xr:uid="{00000000-0005-0000-0000-0000193A0000}"/>
    <cellStyle name="Note 7 4 4 6" xfId="37452" xr:uid="{00000000-0005-0000-0000-00001A3A0000}"/>
    <cellStyle name="Note 7 4 5" xfId="3419" xr:uid="{00000000-0005-0000-0000-00001B3A0000}"/>
    <cellStyle name="Note 7 4 5 2" xfId="16227" xr:uid="{00000000-0005-0000-0000-00001C3A0000}"/>
    <cellStyle name="Note 7 4 5 3" xfId="22946" xr:uid="{00000000-0005-0000-0000-00001D3A0000}"/>
    <cellStyle name="Note 7 4 5 4" xfId="28147" xr:uid="{00000000-0005-0000-0000-00001E3A0000}"/>
    <cellStyle name="Note 7 4 5 5" xfId="33118" xr:uid="{00000000-0005-0000-0000-00001F3A0000}"/>
    <cellStyle name="Note 7 4 5 6" xfId="37706" xr:uid="{00000000-0005-0000-0000-0000203A0000}"/>
    <cellStyle name="Note 7 4 6" xfId="3728" xr:uid="{00000000-0005-0000-0000-0000213A0000}"/>
    <cellStyle name="Note 7 4 6 2" xfId="16536" xr:uid="{00000000-0005-0000-0000-0000223A0000}"/>
    <cellStyle name="Note 7 4 6 3" xfId="23251" xr:uid="{00000000-0005-0000-0000-0000233A0000}"/>
    <cellStyle name="Note 7 4 6 4" xfId="28445" xr:uid="{00000000-0005-0000-0000-0000243A0000}"/>
    <cellStyle name="Note 7 4 6 5" xfId="33404" xr:uid="{00000000-0005-0000-0000-0000253A0000}"/>
    <cellStyle name="Note 7 4 6 6" xfId="37946" xr:uid="{00000000-0005-0000-0000-0000263A0000}"/>
    <cellStyle name="Note 7 4 7" xfId="4023" xr:uid="{00000000-0005-0000-0000-0000273A0000}"/>
    <cellStyle name="Note 7 4 7 2" xfId="16831" xr:uid="{00000000-0005-0000-0000-0000283A0000}"/>
    <cellStyle name="Note 7 4 7 3" xfId="23544" xr:uid="{00000000-0005-0000-0000-0000293A0000}"/>
    <cellStyle name="Note 7 4 7 4" xfId="28729" xr:uid="{00000000-0005-0000-0000-00002A3A0000}"/>
    <cellStyle name="Note 7 4 7 5" xfId="33673" xr:uid="{00000000-0005-0000-0000-00002B3A0000}"/>
    <cellStyle name="Note 7 4 7 6" xfId="38178" xr:uid="{00000000-0005-0000-0000-00002C3A0000}"/>
    <cellStyle name="Note 7 4 8" xfId="4278" xr:uid="{00000000-0005-0000-0000-00002D3A0000}"/>
    <cellStyle name="Note 7 4 8 2" xfId="17086" xr:uid="{00000000-0005-0000-0000-00002E3A0000}"/>
    <cellStyle name="Note 7 4 8 3" xfId="23797" xr:uid="{00000000-0005-0000-0000-00002F3A0000}"/>
    <cellStyle name="Note 7 4 8 4" xfId="28979" xr:uid="{00000000-0005-0000-0000-0000303A0000}"/>
    <cellStyle name="Note 7 4 8 5" xfId="33916" xr:uid="{00000000-0005-0000-0000-0000313A0000}"/>
    <cellStyle name="Note 7 4 8 6" xfId="38382" xr:uid="{00000000-0005-0000-0000-0000323A0000}"/>
    <cellStyle name="Note 7 4 9" xfId="4515" xr:uid="{00000000-0005-0000-0000-0000333A0000}"/>
    <cellStyle name="Note 7 4 9 2" xfId="17323" xr:uid="{00000000-0005-0000-0000-0000343A0000}"/>
    <cellStyle name="Note 7 4 9 3" xfId="24031" xr:uid="{00000000-0005-0000-0000-0000353A0000}"/>
    <cellStyle name="Note 7 4 9 4" xfId="29205" xr:uid="{00000000-0005-0000-0000-0000363A0000}"/>
    <cellStyle name="Note 7 4 9 5" xfId="34119" xr:uid="{00000000-0005-0000-0000-0000373A0000}"/>
    <cellStyle name="Note 7 4 9 6" xfId="38542" xr:uid="{00000000-0005-0000-0000-0000383A0000}"/>
    <cellStyle name="Note 7 5" xfId="1052" xr:uid="{00000000-0005-0000-0000-0000393A0000}"/>
    <cellStyle name="Note 7 5 10" xfId="4878" xr:uid="{00000000-0005-0000-0000-00003A3A0000}"/>
    <cellStyle name="Note 7 5 10 2" xfId="17686" xr:uid="{00000000-0005-0000-0000-00003B3A0000}"/>
    <cellStyle name="Note 7 5 10 3" xfId="24385" xr:uid="{00000000-0005-0000-0000-00003C3A0000}"/>
    <cellStyle name="Note 7 5 10 4" xfId="29542" xr:uid="{00000000-0005-0000-0000-00003D3A0000}"/>
    <cellStyle name="Note 7 5 10 5" xfId="34435" xr:uid="{00000000-0005-0000-0000-00003E3A0000}"/>
    <cellStyle name="Note 7 5 10 6" xfId="38790" xr:uid="{00000000-0005-0000-0000-00003F3A0000}"/>
    <cellStyle name="Note 7 5 11" xfId="8505" xr:uid="{00000000-0005-0000-0000-0000403A0000}"/>
    <cellStyle name="Note 7 5 12" xfId="8950" xr:uid="{00000000-0005-0000-0000-0000413A0000}"/>
    <cellStyle name="Note 7 5 13" xfId="24344" xr:uid="{00000000-0005-0000-0000-0000423A0000}"/>
    <cellStyle name="Note 7 5 14" xfId="26730" xr:uid="{00000000-0005-0000-0000-0000433A0000}"/>
    <cellStyle name="Note 7 5 15" xfId="36520" xr:uid="{00000000-0005-0000-0000-0000443A0000}"/>
    <cellStyle name="Note 7 5 2" xfId="2261" xr:uid="{00000000-0005-0000-0000-0000453A0000}"/>
    <cellStyle name="Note 7 5 2 2" xfId="8793" xr:uid="{00000000-0005-0000-0000-0000463A0000}"/>
    <cellStyle name="Note 7 5 2 3" xfId="21804" xr:uid="{00000000-0005-0000-0000-0000473A0000}"/>
    <cellStyle name="Note 7 5 2 4" xfId="23618" xr:uid="{00000000-0005-0000-0000-0000483A0000}"/>
    <cellStyle name="Note 7 5 2 5" xfId="27505" xr:uid="{00000000-0005-0000-0000-0000493A0000}"/>
    <cellStyle name="Note 7 5 2 6" xfId="28234" xr:uid="{00000000-0005-0000-0000-00004A3A0000}"/>
    <cellStyle name="Note 7 5 3" xfId="2628" xr:uid="{00000000-0005-0000-0000-00004B3A0000}"/>
    <cellStyle name="Note 7 5 3 2" xfId="8732" xr:uid="{00000000-0005-0000-0000-00004C3A0000}"/>
    <cellStyle name="Note 7 5 3 3" xfId="22166" xr:uid="{00000000-0005-0000-0000-00004D3A0000}"/>
    <cellStyle name="Note 7 5 3 4" xfId="18957" xr:uid="{00000000-0005-0000-0000-00004E3A0000}"/>
    <cellStyle name="Note 7 5 3 5" xfId="25204" xr:uid="{00000000-0005-0000-0000-00004F3A0000}"/>
    <cellStyle name="Note 7 5 3 6" xfId="18331" xr:uid="{00000000-0005-0000-0000-0000503A0000}"/>
    <cellStyle name="Note 7 5 4" xfId="2985" xr:uid="{00000000-0005-0000-0000-0000513A0000}"/>
    <cellStyle name="Note 7 5 4 2" xfId="12264" xr:uid="{00000000-0005-0000-0000-0000523A0000}"/>
    <cellStyle name="Note 7 5 4 3" xfId="22520" xr:uid="{00000000-0005-0000-0000-0000533A0000}"/>
    <cellStyle name="Note 7 5 4 4" xfId="27732" xr:uid="{00000000-0005-0000-0000-0000543A0000}"/>
    <cellStyle name="Note 7 5 4 5" xfId="32722" xr:uid="{00000000-0005-0000-0000-0000553A0000}"/>
    <cellStyle name="Note 7 5 4 6" xfId="37381" xr:uid="{00000000-0005-0000-0000-0000563A0000}"/>
    <cellStyle name="Note 7 5 5" xfId="3324" xr:uid="{00000000-0005-0000-0000-0000573A0000}"/>
    <cellStyle name="Note 7 5 5 2" xfId="16132" xr:uid="{00000000-0005-0000-0000-0000583A0000}"/>
    <cellStyle name="Note 7 5 5 3" xfId="22852" xr:uid="{00000000-0005-0000-0000-0000593A0000}"/>
    <cellStyle name="Note 7 5 5 4" xfId="28056" xr:uid="{00000000-0005-0000-0000-00005A3A0000}"/>
    <cellStyle name="Note 7 5 5 5" xfId="33028" xr:uid="{00000000-0005-0000-0000-00005B3A0000}"/>
    <cellStyle name="Note 7 5 5 6" xfId="37634" xr:uid="{00000000-0005-0000-0000-00005C3A0000}"/>
    <cellStyle name="Note 7 5 6" xfId="3642" xr:uid="{00000000-0005-0000-0000-00005D3A0000}"/>
    <cellStyle name="Note 7 5 6 2" xfId="16450" xr:uid="{00000000-0005-0000-0000-00005E3A0000}"/>
    <cellStyle name="Note 7 5 6 3" xfId="23166" xr:uid="{00000000-0005-0000-0000-00005F3A0000}"/>
    <cellStyle name="Note 7 5 6 4" xfId="28361" xr:uid="{00000000-0005-0000-0000-0000603A0000}"/>
    <cellStyle name="Note 7 5 6 5" xfId="33323" xr:uid="{00000000-0005-0000-0000-0000613A0000}"/>
    <cellStyle name="Note 7 5 6 6" xfId="37877" xr:uid="{00000000-0005-0000-0000-0000623A0000}"/>
    <cellStyle name="Note 7 5 7" xfId="3941" xr:uid="{00000000-0005-0000-0000-0000633A0000}"/>
    <cellStyle name="Note 7 5 7 2" xfId="16749" xr:uid="{00000000-0005-0000-0000-0000643A0000}"/>
    <cellStyle name="Note 7 5 7 3" xfId="23462" xr:uid="{00000000-0005-0000-0000-0000653A0000}"/>
    <cellStyle name="Note 7 5 7 4" xfId="28649" xr:uid="{00000000-0005-0000-0000-0000663A0000}"/>
    <cellStyle name="Note 7 5 7 5" xfId="33598" xr:uid="{00000000-0005-0000-0000-0000673A0000}"/>
    <cellStyle name="Note 7 5 7 6" xfId="38113" xr:uid="{00000000-0005-0000-0000-0000683A0000}"/>
    <cellStyle name="Note 7 5 8" xfId="4200" xr:uid="{00000000-0005-0000-0000-0000693A0000}"/>
    <cellStyle name="Note 7 5 8 2" xfId="17008" xr:uid="{00000000-0005-0000-0000-00006A3A0000}"/>
    <cellStyle name="Note 7 5 8 3" xfId="23721" xr:uid="{00000000-0005-0000-0000-00006B3A0000}"/>
    <cellStyle name="Note 7 5 8 4" xfId="28904" xr:uid="{00000000-0005-0000-0000-00006C3A0000}"/>
    <cellStyle name="Note 7 5 8 5" xfId="33841" xr:uid="{00000000-0005-0000-0000-00006D3A0000}"/>
    <cellStyle name="Note 7 5 8 6" xfId="38319" xr:uid="{00000000-0005-0000-0000-00006E3A0000}"/>
    <cellStyle name="Note 7 5 9" xfId="4453" xr:uid="{00000000-0005-0000-0000-00006F3A0000}"/>
    <cellStyle name="Note 7 5 9 2" xfId="17261" xr:uid="{00000000-0005-0000-0000-0000703A0000}"/>
    <cellStyle name="Note 7 5 9 3" xfId="23969" xr:uid="{00000000-0005-0000-0000-0000713A0000}"/>
    <cellStyle name="Note 7 5 9 4" xfId="29144" xr:uid="{00000000-0005-0000-0000-0000723A0000}"/>
    <cellStyle name="Note 7 5 9 5" xfId="34065" xr:uid="{00000000-0005-0000-0000-0000733A0000}"/>
    <cellStyle name="Note 7 5 9 6" xfId="38494" xr:uid="{00000000-0005-0000-0000-0000743A0000}"/>
    <cellStyle name="Note 7 6" xfId="1243" xr:uid="{00000000-0005-0000-0000-0000753A0000}"/>
    <cellStyle name="Note 7 6 2" xfId="15300" xr:uid="{00000000-0005-0000-0000-0000763A0000}"/>
    <cellStyle name="Note 7 6 3" xfId="10594" xr:uid="{00000000-0005-0000-0000-0000773A0000}"/>
    <cellStyle name="Note 7 6 4" xfId="22146" xr:uid="{00000000-0005-0000-0000-0000783A0000}"/>
    <cellStyle name="Note 7 6 5" xfId="31658" xr:uid="{00000000-0005-0000-0000-0000793A0000}"/>
    <cellStyle name="Note 7 6 6" xfId="23863" xr:uid="{00000000-0005-0000-0000-00007A3A0000}"/>
    <cellStyle name="Note 7 7" xfId="1335" xr:uid="{00000000-0005-0000-0000-00007B3A0000}"/>
    <cellStyle name="Note 7 7 2" xfId="9994" xr:uid="{00000000-0005-0000-0000-00007C3A0000}"/>
    <cellStyle name="Note 7 7 3" xfId="20897" xr:uid="{00000000-0005-0000-0000-00007D3A0000}"/>
    <cellStyle name="Note 7 7 4" xfId="26846" xr:uid="{00000000-0005-0000-0000-00007E3A0000}"/>
    <cellStyle name="Note 7 7 5" xfId="20659" xr:uid="{00000000-0005-0000-0000-00007F3A0000}"/>
    <cellStyle name="Note 7 7 6" xfId="36728" xr:uid="{00000000-0005-0000-0000-0000803A0000}"/>
    <cellStyle name="Note 7 8" xfId="1386" xr:uid="{00000000-0005-0000-0000-0000813A0000}"/>
    <cellStyle name="Note 7 8 2" xfId="13063" xr:uid="{00000000-0005-0000-0000-0000823A0000}"/>
    <cellStyle name="Note 7 8 3" xfId="20947" xr:uid="{00000000-0005-0000-0000-0000833A0000}"/>
    <cellStyle name="Note 7 8 4" xfId="26682" xr:uid="{00000000-0005-0000-0000-0000843A0000}"/>
    <cellStyle name="Note 7 8 5" xfId="9992" xr:uid="{00000000-0005-0000-0000-0000853A0000}"/>
    <cellStyle name="Note 7 8 6" xfId="36503" xr:uid="{00000000-0005-0000-0000-0000863A0000}"/>
    <cellStyle name="Note 7 9" xfId="1892" xr:uid="{00000000-0005-0000-0000-0000873A0000}"/>
    <cellStyle name="Note 7 9 2" xfId="8533" xr:uid="{00000000-0005-0000-0000-0000883A0000}"/>
    <cellStyle name="Note 7 9 3" xfId="21440" xr:uid="{00000000-0005-0000-0000-0000893A0000}"/>
    <cellStyle name="Note 7 9 4" xfId="24368" xr:uid="{00000000-0005-0000-0000-00008A3A0000}"/>
    <cellStyle name="Note 7 9 5" xfId="21367" xr:uid="{00000000-0005-0000-0000-00008B3A0000}"/>
    <cellStyle name="Note 7 9 6" xfId="36473" xr:uid="{00000000-0005-0000-0000-00008C3A0000}"/>
    <cellStyle name="Note 8" xfId="657" xr:uid="{00000000-0005-0000-0000-00008D3A0000}"/>
    <cellStyle name="Note 8 10" xfId="1601" xr:uid="{00000000-0005-0000-0000-00008E3A0000}"/>
    <cellStyle name="Note 8 10 2" xfId="8650" xr:uid="{00000000-0005-0000-0000-00008F3A0000}"/>
    <cellStyle name="Note 8 10 3" xfId="21155" xr:uid="{00000000-0005-0000-0000-0000903A0000}"/>
    <cellStyle name="Note 8 10 4" xfId="26720" xr:uid="{00000000-0005-0000-0000-0000913A0000}"/>
    <cellStyle name="Note 8 10 5" xfId="27003" xr:uid="{00000000-0005-0000-0000-0000923A0000}"/>
    <cellStyle name="Note 8 10 6" xfId="23442" xr:uid="{00000000-0005-0000-0000-0000933A0000}"/>
    <cellStyle name="Note 8 11" xfId="1622" xr:uid="{00000000-0005-0000-0000-0000943A0000}"/>
    <cellStyle name="Note 8 11 2" xfId="11142" xr:uid="{00000000-0005-0000-0000-0000953A0000}"/>
    <cellStyle name="Note 8 11 3" xfId="21175" xr:uid="{00000000-0005-0000-0000-0000963A0000}"/>
    <cellStyle name="Note 8 11 4" xfId="19932" xr:uid="{00000000-0005-0000-0000-0000973A0000}"/>
    <cellStyle name="Note 8 11 5" xfId="9737" xr:uid="{00000000-0005-0000-0000-0000983A0000}"/>
    <cellStyle name="Note 8 11 6" xfId="36750" xr:uid="{00000000-0005-0000-0000-0000993A0000}"/>
    <cellStyle name="Note 8 12" xfId="2139" xr:uid="{00000000-0005-0000-0000-00009A3A0000}"/>
    <cellStyle name="Note 8 12 2" xfId="8637" xr:uid="{00000000-0005-0000-0000-00009B3A0000}"/>
    <cellStyle name="Note 8 12 3" xfId="21683" xr:uid="{00000000-0005-0000-0000-00009C3A0000}"/>
    <cellStyle name="Note 8 12 4" xfId="22384" xr:uid="{00000000-0005-0000-0000-00009D3A0000}"/>
    <cellStyle name="Note 8 12 5" xfId="32011" xr:uid="{00000000-0005-0000-0000-00009E3A0000}"/>
    <cellStyle name="Note 8 12 6" xfId="32792" xr:uid="{00000000-0005-0000-0000-00009F3A0000}"/>
    <cellStyle name="Note 8 13" xfId="2838" xr:uid="{00000000-0005-0000-0000-0000A03A0000}"/>
    <cellStyle name="Note 8 13 2" xfId="9532" xr:uid="{00000000-0005-0000-0000-0000A13A0000}"/>
    <cellStyle name="Note 8 13 3" xfId="22375" xr:uid="{00000000-0005-0000-0000-0000A23A0000}"/>
    <cellStyle name="Note 8 13 4" xfId="27592" xr:uid="{00000000-0005-0000-0000-0000A33A0000}"/>
    <cellStyle name="Note 8 13 5" xfId="32589" xr:uid="{00000000-0005-0000-0000-0000A43A0000}"/>
    <cellStyle name="Note 8 13 6" xfId="37270" xr:uid="{00000000-0005-0000-0000-0000A53A0000}"/>
    <cellStyle name="Note 8 14" xfId="3186" xr:uid="{00000000-0005-0000-0000-0000A63A0000}"/>
    <cellStyle name="Note 8 14 2" xfId="15994" xr:uid="{00000000-0005-0000-0000-0000A73A0000}"/>
    <cellStyle name="Note 8 14 3" xfId="22716" xr:uid="{00000000-0005-0000-0000-0000A83A0000}"/>
    <cellStyle name="Note 8 14 4" xfId="27928" xr:uid="{00000000-0005-0000-0000-0000A93A0000}"/>
    <cellStyle name="Note 8 14 5" xfId="32904" xr:uid="{00000000-0005-0000-0000-0000AA3A0000}"/>
    <cellStyle name="Note 8 14 6" xfId="37530" xr:uid="{00000000-0005-0000-0000-0000AB3A0000}"/>
    <cellStyle name="Note 8 15" xfId="3518" xr:uid="{00000000-0005-0000-0000-0000AC3A0000}"/>
    <cellStyle name="Note 8 15 2" xfId="16326" xr:uid="{00000000-0005-0000-0000-0000AD3A0000}"/>
    <cellStyle name="Note 8 15 3" xfId="23043" xr:uid="{00000000-0005-0000-0000-0000AE3A0000}"/>
    <cellStyle name="Note 8 15 4" xfId="28244" xr:uid="{00000000-0005-0000-0000-0000AF3A0000}"/>
    <cellStyle name="Note 8 15 5" xfId="33208" xr:uid="{00000000-0005-0000-0000-0000B03A0000}"/>
    <cellStyle name="Note 8 15 6" xfId="37782" xr:uid="{00000000-0005-0000-0000-0000B13A0000}"/>
    <cellStyle name="Note 8 16" xfId="4273" xr:uid="{00000000-0005-0000-0000-0000B23A0000}"/>
    <cellStyle name="Note 8 16 2" xfId="17081" xr:uid="{00000000-0005-0000-0000-0000B33A0000}"/>
    <cellStyle name="Note 8 16 3" xfId="23792" xr:uid="{00000000-0005-0000-0000-0000B43A0000}"/>
    <cellStyle name="Note 8 16 4" xfId="28974" xr:uid="{00000000-0005-0000-0000-0000B53A0000}"/>
    <cellStyle name="Note 8 16 5" xfId="33911" xr:uid="{00000000-0005-0000-0000-0000B63A0000}"/>
    <cellStyle name="Note 8 16 6" xfId="38379" xr:uid="{00000000-0005-0000-0000-0000B73A0000}"/>
    <cellStyle name="Note 8 17" xfId="4710" xr:uid="{00000000-0005-0000-0000-0000B83A0000}"/>
    <cellStyle name="Note 8 17 2" xfId="17518" xr:uid="{00000000-0005-0000-0000-0000B93A0000}"/>
    <cellStyle name="Note 8 17 3" xfId="24222" xr:uid="{00000000-0005-0000-0000-0000BA3A0000}"/>
    <cellStyle name="Note 8 17 4" xfId="29385" xr:uid="{00000000-0005-0000-0000-0000BB3A0000}"/>
    <cellStyle name="Note 8 17 5" xfId="34287" xr:uid="{00000000-0005-0000-0000-0000BC3A0000}"/>
    <cellStyle name="Note 8 17 6" xfId="38681" xr:uid="{00000000-0005-0000-0000-0000BD3A0000}"/>
    <cellStyle name="Note 8 18" xfId="7359" xr:uid="{00000000-0005-0000-0000-0000BE3A0000}"/>
    <cellStyle name="Note 8 18 2" xfId="20123" xr:uid="{00000000-0005-0000-0000-0000BF3A0000}"/>
    <cellStyle name="Note 8 18 3" xfId="26760" xr:uid="{00000000-0005-0000-0000-0000C03A0000}"/>
    <cellStyle name="Note 8 18 4" xfId="31801" xr:uid="{00000000-0005-0000-0000-0000C13A0000}"/>
    <cellStyle name="Note 8 18 5" xfId="36532" xr:uid="{00000000-0005-0000-0000-0000C23A0000}"/>
    <cellStyle name="Note 8 18 6" xfId="40651" xr:uid="{00000000-0005-0000-0000-0000C33A0000}"/>
    <cellStyle name="Note 8 19" xfId="7513" xr:uid="{00000000-0005-0000-0000-0000C43A0000}"/>
    <cellStyle name="Note 8 19 2" xfId="20277" xr:uid="{00000000-0005-0000-0000-0000C53A0000}"/>
    <cellStyle name="Note 8 19 3" xfId="26910" xr:uid="{00000000-0005-0000-0000-0000C63A0000}"/>
    <cellStyle name="Note 8 19 4" xfId="31948" xr:uid="{00000000-0005-0000-0000-0000C73A0000}"/>
    <cellStyle name="Note 8 19 5" xfId="36661" xr:uid="{00000000-0005-0000-0000-0000C83A0000}"/>
    <cellStyle name="Note 8 19 6" xfId="40735" xr:uid="{00000000-0005-0000-0000-0000C93A0000}"/>
    <cellStyle name="Note 8 2" xfId="1116" xr:uid="{00000000-0005-0000-0000-0000CA3A0000}"/>
    <cellStyle name="Note 8 2 10" xfId="4914" xr:uid="{00000000-0005-0000-0000-0000CB3A0000}"/>
    <cellStyle name="Note 8 2 10 2" xfId="17722" xr:uid="{00000000-0005-0000-0000-0000CC3A0000}"/>
    <cellStyle name="Note 8 2 10 3" xfId="24421" xr:uid="{00000000-0005-0000-0000-0000CD3A0000}"/>
    <cellStyle name="Note 8 2 10 4" xfId="29578" xr:uid="{00000000-0005-0000-0000-0000CE3A0000}"/>
    <cellStyle name="Note 8 2 10 5" xfId="34467" xr:uid="{00000000-0005-0000-0000-0000CF3A0000}"/>
    <cellStyle name="Note 8 2 10 6" xfId="38818" xr:uid="{00000000-0005-0000-0000-0000D03A0000}"/>
    <cellStyle name="Note 8 2 11" xfId="7488" xr:uid="{00000000-0005-0000-0000-0000D13A0000}"/>
    <cellStyle name="Note 8 2 11 2" xfId="20252" xr:uid="{00000000-0005-0000-0000-0000D23A0000}"/>
    <cellStyle name="Note 8 2 11 3" xfId="26885" xr:uid="{00000000-0005-0000-0000-0000D33A0000}"/>
    <cellStyle name="Note 8 2 11 4" xfId="31923" xr:uid="{00000000-0005-0000-0000-0000D43A0000}"/>
    <cellStyle name="Note 8 2 11 5" xfId="36636" xr:uid="{00000000-0005-0000-0000-0000D53A0000}"/>
    <cellStyle name="Note 8 2 11 6" xfId="40714" xr:uid="{00000000-0005-0000-0000-0000D63A0000}"/>
    <cellStyle name="Note 8 2 12" xfId="7631" xr:uid="{00000000-0005-0000-0000-0000D73A0000}"/>
    <cellStyle name="Note 8 2 12 2" xfId="20395" xr:uid="{00000000-0005-0000-0000-0000D83A0000}"/>
    <cellStyle name="Note 8 2 12 3" xfId="27027" xr:uid="{00000000-0005-0000-0000-0000D93A0000}"/>
    <cellStyle name="Note 8 2 12 4" xfId="32056" xr:uid="{00000000-0005-0000-0000-0000DA3A0000}"/>
    <cellStyle name="Note 8 2 12 5" xfId="36759" xr:uid="{00000000-0005-0000-0000-0000DB3A0000}"/>
    <cellStyle name="Note 8 2 12 6" xfId="40794" xr:uid="{00000000-0005-0000-0000-0000DC3A0000}"/>
    <cellStyle name="Note 8 2 13" xfId="10061" xr:uid="{00000000-0005-0000-0000-0000DD3A0000}"/>
    <cellStyle name="Note 8 2 14" xfId="10226" xr:uid="{00000000-0005-0000-0000-0000DE3A0000}"/>
    <cellStyle name="Note 8 2 15" xfId="10255" xr:uid="{00000000-0005-0000-0000-0000DF3A0000}"/>
    <cellStyle name="Note 8 2 16" xfId="21050" xr:uid="{00000000-0005-0000-0000-0000E03A0000}"/>
    <cellStyle name="Note 8 2 17" xfId="29426" xr:uid="{00000000-0005-0000-0000-0000E13A0000}"/>
    <cellStyle name="Note 8 2 18" xfId="31789" xr:uid="{00000000-0005-0000-0000-0000E23A0000}"/>
    <cellStyle name="Note 8 2 2" xfId="2317" xr:uid="{00000000-0005-0000-0000-0000E33A0000}"/>
    <cellStyle name="Note 8 2 2 2" xfId="9830" xr:uid="{00000000-0005-0000-0000-0000E43A0000}"/>
    <cellStyle name="Note 8 2 2 3" xfId="21859" xr:uid="{00000000-0005-0000-0000-0000E53A0000}"/>
    <cellStyle name="Note 8 2 2 4" xfId="23365" xr:uid="{00000000-0005-0000-0000-0000E63A0000}"/>
    <cellStyle name="Note 8 2 2 5" xfId="27495" xr:uid="{00000000-0005-0000-0000-0000E73A0000}"/>
    <cellStyle name="Note 8 2 2 6" xfId="34488" xr:uid="{00000000-0005-0000-0000-0000E83A0000}"/>
    <cellStyle name="Note 8 2 3" xfId="2687" xr:uid="{00000000-0005-0000-0000-0000E93A0000}"/>
    <cellStyle name="Note 8 2 3 2" xfId="13243" xr:uid="{00000000-0005-0000-0000-0000EA3A0000}"/>
    <cellStyle name="Note 8 2 3 3" xfId="22225" xr:uid="{00000000-0005-0000-0000-0000EB3A0000}"/>
    <cellStyle name="Note 8 2 3 4" xfId="19074" xr:uid="{00000000-0005-0000-0000-0000EC3A0000}"/>
    <cellStyle name="Note 8 2 3 5" xfId="24874" xr:uid="{00000000-0005-0000-0000-0000ED3A0000}"/>
    <cellStyle name="Note 8 2 3 6" xfId="26148" xr:uid="{00000000-0005-0000-0000-0000EE3A0000}"/>
    <cellStyle name="Note 8 2 4" xfId="3040" xr:uid="{00000000-0005-0000-0000-0000EF3A0000}"/>
    <cellStyle name="Note 8 2 4 2" xfId="12753" xr:uid="{00000000-0005-0000-0000-0000F03A0000}"/>
    <cellStyle name="Note 8 2 4 3" xfId="22573" xr:uid="{00000000-0005-0000-0000-0000F13A0000}"/>
    <cellStyle name="Note 8 2 4 4" xfId="27784" xr:uid="{00000000-0005-0000-0000-0000F23A0000}"/>
    <cellStyle name="Note 8 2 4 5" xfId="32770" xr:uid="{00000000-0005-0000-0000-0000F33A0000}"/>
    <cellStyle name="Note 8 2 4 6" xfId="37422" xr:uid="{00000000-0005-0000-0000-0000F43A0000}"/>
    <cellStyle name="Note 8 2 5" xfId="3380" xr:uid="{00000000-0005-0000-0000-0000F53A0000}"/>
    <cellStyle name="Note 8 2 5 2" xfId="16188" xr:uid="{00000000-0005-0000-0000-0000F63A0000}"/>
    <cellStyle name="Note 8 2 5 3" xfId="22908" xr:uid="{00000000-0005-0000-0000-0000F73A0000}"/>
    <cellStyle name="Note 8 2 5 4" xfId="28110" xr:uid="{00000000-0005-0000-0000-0000F83A0000}"/>
    <cellStyle name="Note 8 2 5 5" xfId="33080" xr:uid="{00000000-0005-0000-0000-0000F93A0000}"/>
    <cellStyle name="Note 8 2 5 6" xfId="37677" xr:uid="{00000000-0005-0000-0000-0000FA3A0000}"/>
    <cellStyle name="Note 8 2 6" xfId="3692" xr:uid="{00000000-0005-0000-0000-0000FB3A0000}"/>
    <cellStyle name="Note 8 2 6 2" xfId="16500" xr:uid="{00000000-0005-0000-0000-0000FC3A0000}"/>
    <cellStyle name="Note 8 2 6 3" xfId="23215" xr:uid="{00000000-0005-0000-0000-0000FD3A0000}"/>
    <cellStyle name="Note 8 2 6 4" xfId="28410" xr:uid="{00000000-0005-0000-0000-0000FE3A0000}"/>
    <cellStyle name="Note 8 2 6 5" xfId="33369" xr:uid="{00000000-0005-0000-0000-0000FF3A0000}"/>
    <cellStyle name="Note 8 2 6 6" xfId="37917" xr:uid="{00000000-0005-0000-0000-0000003B0000}"/>
    <cellStyle name="Note 8 2 7" xfId="3991" xr:uid="{00000000-0005-0000-0000-0000013B0000}"/>
    <cellStyle name="Note 8 2 7 2" xfId="16799" xr:uid="{00000000-0005-0000-0000-0000023B0000}"/>
    <cellStyle name="Note 8 2 7 3" xfId="23512" xr:uid="{00000000-0005-0000-0000-0000033B0000}"/>
    <cellStyle name="Note 8 2 7 4" xfId="28698" xr:uid="{00000000-0005-0000-0000-0000043B0000}"/>
    <cellStyle name="Note 8 2 7 5" xfId="33645" xr:uid="{00000000-0005-0000-0000-0000053B0000}"/>
    <cellStyle name="Note 8 2 7 6" xfId="38152" xr:uid="{00000000-0005-0000-0000-0000063B0000}"/>
    <cellStyle name="Note 8 2 8" xfId="4244" xr:uid="{00000000-0005-0000-0000-0000073B0000}"/>
    <cellStyle name="Note 8 2 8 2" xfId="17052" xr:uid="{00000000-0005-0000-0000-0000083B0000}"/>
    <cellStyle name="Note 8 2 8 3" xfId="23763" xr:uid="{00000000-0005-0000-0000-0000093B0000}"/>
    <cellStyle name="Note 8 2 8 4" xfId="28945" xr:uid="{00000000-0005-0000-0000-00000A3B0000}"/>
    <cellStyle name="Note 8 2 8 5" xfId="33882" xr:uid="{00000000-0005-0000-0000-00000B3B0000}"/>
    <cellStyle name="Note 8 2 8 6" xfId="38354" xr:uid="{00000000-0005-0000-0000-00000C3B0000}"/>
    <cellStyle name="Note 8 2 9" xfId="4489" xr:uid="{00000000-0005-0000-0000-00000D3B0000}"/>
    <cellStyle name="Note 8 2 9 2" xfId="17297" xr:uid="{00000000-0005-0000-0000-00000E3B0000}"/>
    <cellStyle name="Note 8 2 9 3" xfId="24005" xr:uid="{00000000-0005-0000-0000-00000F3B0000}"/>
    <cellStyle name="Note 8 2 9 4" xfId="29180" xr:uid="{00000000-0005-0000-0000-0000103B0000}"/>
    <cellStyle name="Note 8 2 9 5" xfId="34096" xr:uid="{00000000-0005-0000-0000-0000113B0000}"/>
    <cellStyle name="Note 8 2 9 6" xfId="38522" xr:uid="{00000000-0005-0000-0000-0000123B0000}"/>
    <cellStyle name="Note 8 20" xfId="9531" xr:uid="{00000000-0005-0000-0000-0000133B0000}"/>
    <cellStyle name="Note 8 21" xfId="8185" xr:uid="{00000000-0005-0000-0000-0000143B0000}"/>
    <cellStyle name="Note 8 22" xfId="14342" xr:uid="{00000000-0005-0000-0000-0000153B0000}"/>
    <cellStyle name="Note 8 23" xfId="25267" xr:uid="{00000000-0005-0000-0000-0000163B0000}"/>
    <cellStyle name="Note 8 24" xfId="25988" xr:uid="{00000000-0005-0000-0000-0000173B0000}"/>
    <cellStyle name="Note 8 25" xfId="36808" xr:uid="{00000000-0005-0000-0000-0000183B0000}"/>
    <cellStyle name="Note 8 26" xfId="41689" xr:uid="{00000000-0005-0000-0000-0000193B0000}"/>
    <cellStyle name="Note 8 27" xfId="41300" xr:uid="{00000000-0005-0000-0000-00001A3B0000}"/>
    <cellStyle name="Note 8 28" xfId="41742" xr:uid="{00000000-0005-0000-0000-00001B3B0000}"/>
    <cellStyle name="Note 8 29" xfId="41968" xr:uid="{00000000-0005-0000-0000-00001C3B0000}"/>
    <cellStyle name="Note 8 3" xfId="1203" xr:uid="{00000000-0005-0000-0000-00001D3B0000}"/>
    <cellStyle name="Note 8 3 10" xfId="4970" xr:uid="{00000000-0005-0000-0000-00001E3B0000}"/>
    <cellStyle name="Note 8 3 10 2" xfId="17778" xr:uid="{00000000-0005-0000-0000-00001F3B0000}"/>
    <cellStyle name="Note 8 3 10 3" xfId="24476" xr:uid="{00000000-0005-0000-0000-0000203B0000}"/>
    <cellStyle name="Note 8 3 10 4" xfId="29633" xr:uid="{00000000-0005-0000-0000-0000213B0000}"/>
    <cellStyle name="Note 8 3 10 5" xfId="34519" xr:uid="{00000000-0005-0000-0000-0000223B0000}"/>
    <cellStyle name="Note 8 3 10 6" xfId="38859" xr:uid="{00000000-0005-0000-0000-0000233B0000}"/>
    <cellStyle name="Note 8 3 11" xfId="8863" xr:uid="{00000000-0005-0000-0000-0000243B0000}"/>
    <cellStyle name="Note 8 3 12" xfId="14972" xr:uid="{00000000-0005-0000-0000-0000253B0000}"/>
    <cellStyle name="Note 8 3 13" xfId="24342" xr:uid="{00000000-0005-0000-0000-0000263B0000}"/>
    <cellStyle name="Note 8 3 14" xfId="24348" xr:uid="{00000000-0005-0000-0000-0000273B0000}"/>
    <cellStyle name="Note 8 3 15" xfId="36459" xr:uid="{00000000-0005-0000-0000-0000283B0000}"/>
    <cellStyle name="Note 8 3 2" xfId="2400" xr:uid="{00000000-0005-0000-0000-0000293B0000}"/>
    <cellStyle name="Note 8 3 2 2" xfId="9165" xr:uid="{00000000-0005-0000-0000-00002A3B0000}"/>
    <cellStyle name="Note 8 3 2 3" xfId="21941" xr:uid="{00000000-0005-0000-0000-00002B3B0000}"/>
    <cellStyle name="Note 8 3 2 4" xfId="22343" xr:uid="{00000000-0005-0000-0000-00002C3B0000}"/>
    <cellStyle name="Note 8 3 2 5" xfId="29206" xr:uid="{00000000-0005-0000-0000-00002D3B0000}"/>
    <cellStyle name="Note 8 3 2 6" xfId="33403" xr:uid="{00000000-0005-0000-0000-00002E3B0000}"/>
    <cellStyle name="Note 8 3 3" xfId="2769" xr:uid="{00000000-0005-0000-0000-00002F3B0000}"/>
    <cellStyle name="Note 8 3 3 2" xfId="10103" xr:uid="{00000000-0005-0000-0000-0000303B0000}"/>
    <cellStyle name="Note 8 3 3 3" xfId="22306" xr:uid="{00000000-0005-0000-0000-0000313B0000}"/>
    <cellStyle name="Note 8 3 3 4" xfId="27526" xr:uid="{00000000-0005-0000-0000-0000323B0000}"/>
    <cellStyle name="Note 8 3 3 5" xfId="32526" xr:uid="{00000000-0005-0000-0000-0000333B0000}"/>
    <cellStyle name="Note 8 3 3 6" xfId="37216" xr:uid="{00000000-0005-0000-0000-0000343B0000}"/>
    <cellStyle name="Note 8 3 4" xfId="3120" xr:uid="{00000000-0005-0000-0000-0000353B0000}"/>
    <cellStyle name="Note 8 3 4 2" xfId="12710" xr:uid="{00000000-0005-0000-0000-0000363B0000}"/>
    <cellStyle name="Note 8 3 4 3" xfId="22651" xr:uid="{00000000-0005-0000-0000-0000373B0000}"/>
    <cellStyle name="Note 8 3 4 4" xfId="27862" xr:uid="{00000000-0005-0000-0000-0000383B0000}"/>
    <cellStyle name="Note 8 3 4 5" xfId="32843" xr:uid="{00000000-0005-0000-0000-0000393B0000}"/>
    <cellStyle name="Note 8 3 4 6" xfId="37479" xr:uid="{00000000-0005-0000-0000-00003A3B0000}"/>
    <cellStyle name="Note 8 3 5" xfId="3456" xr:uid="{00000000-0005-0000-0000-00003B3B0000}"/>
    <cellStyle name="Note 8 3 5 2" xfId="16264" xr:uid="{00000000-0005-0000-0000-00003C3B0000}"/>
    <cellStyle name="Note 8 3 5 3" xfId="22982" xr:uid="{00000000-0005-0000-0000-00003D3B0000}"/>
    <cellStyle name="Note 8 3 5 4" xfId="28183" xr:uid="{00000000-0005-0000-0000-00003E3B0000}"/>
    <cellStyle name="Note 8 3 5 5" xfId="33150" xr:uid="{00000000-0005-0000-0000-00003F3B0000}"/>
    <cellStyle name="Note 8 3 5 6" xfId="37733" xr:uid="{00000000-0005-0000-0000-0000403B0000}"/>
    <cellStyle name="Note 8 3 6" xfId="3763" xr:uid="{00000000-0005-0000-0000-0000413B0000}"/>
    <cellStyle name="Note 8 3 6 2" xfId="16571" xr:uid="{00000000-0005-0000-0000-0000423B0000}"/>
    <cellStyle name="Note 8 3 6 3" xfId="23286" xr:uid="{00000000-0005-0000-0000-0000433B0000}"/>
    <cellStyle name="Note 8 3 6 4" xfId="28479" xr:uid="{00000000-0005-0000-0000-0000443B0000}"/>
    <cellStyle name="Note 8 3 6 5" xfId="33434" xr:uid="{00000000-0005-0000-0000-0000453B0000}"/>
    <cellStyle name="Note 8 3 6 6" xfId="37971" xr:uid="{00000000-0005-0000-0000-0000463B0000}"/>
    <cellStyle name="Note 8 3 7" xfId="4055" xr:uid="{00000000-0005-0000-0000-0000473B0000}"/>
    <cellStyle name="Note 8 3 7 2" xfId="16863" xr:uid="{00000000-0005-0000-0000-0000483B0000}"/>
    <cellStyle name="Note 8 3 7 3" xfId="23576" xr:uid="{00000000-0005-0000-0000-0000493B0000}"/>
    <cellStyle name="Note 8 3 7 4" xfId="28761" xr:uid="{00000000-0005-0000-0000-00004A3B0000}"/>
    <cellStyle name="Note 8 3 7 5" xfId="33701" xr:uid="{00000000-0005-0000-0000-00004B3B0000}"/>
    <cellStyle name="Note 8 3 7 6" xfId="38201" xr:uid="{00000000-0005-0000-0000-00004C3B0000}"/>
    <cellStyle name="Note 8 3 8" xfId="4310" xr:uid="{00000000-0005-0000-0000-00004D3B0000}"/>
    <cellStyle name="Note 8 3 8 2" xfId="17118" xr:uid="{00000000-0005-0000-0000-00004E3B0000}"/>
    <cellStyle name="Note 8 3 8 3" xfId="23827" xr:uid="{00000000-0005-0000-0000-00004F3B0000}"/>
    <cellStyle name="Note 8 3 8 4" xfId="29011" xr:uid="{00000000-0005-0000-0000-0000503B0000}"/>
    <cellStyle name="Note 8 3 8 5" xfId="33944" xr:uid="{00000000-0005-0000-0000-0000513B0000}"/>
    <cellStyle name="Note 8 3 8 6" xfId="38405" xr:uid="{00000000-0005-0000-0000-0000523B0000}"/>
    <cellStyle name="Note 8 3 9" xfId="4545" xr:uid="{00000000-0005-0000-0000-0000533B0000}"/>
    <cellStyle name="Note 8 3 9 2" xfId="17353" xr:uid="{00000000-0005-0000-0000-0000543B0000}"/>
    <cellStyle name="Note 8 3 9 3" xfId="24061" xr:uid="{00000000-0005-0000-0000-0000553B0000}"/>
    <cellStyle name="Note 8 3 9 4" xfId="29234" xr:uid="{00000000-0005-0000-0000-0000563B0000}"/>
    <cellStyle name="Note 8 3 9 5" xfId="34147" xr:uid="{00000000-0005-0000-0000-0000573B0000}"/>
    <cellStyle name="Note 8 3 9 6" xfId="38563" xr:uid="{00000000-0005-0000-0000-0000583B0000}"/>
    <cellStyle name="Note 8 30" xfId="41898" xr:uid="{00000000-0005-0000-0000-0000593B0000}"/>
    <cellStyle name="Note 8 31" xfId="42072" xr:uid="{00000000-0005-0000-0000-00005A3B0000}"/>
    <cellStyle name="Note 8 32" xfId="42185" xr:uid="{00000000-0005-0000-0000-00005B3B0000}"/>
    <cellStyle name="Note 8 33" xfId="42409" xr:uid="{00000000-0005-0000-0000-00005C3B0000}"/>
    <cellStyle name="Note 8 4" xfId="1108" xr:uid="{00000000-0005-0000-0000-00005D3B0000}"/>
    <cellStyle name="Note 8 4 10" xfId="4908" xr:uid="{00000000-0005-0000-0000-00005E3B0000}"/>
    <cellStyle name="Note 8 4 10 2" xfId="17716" xr:uid="{00000000-0005-0000-0000-00005F3B0000}"/>
    <cellStyle name="Note 8 4 10 3" xfId="24415" xr:uid="{00000000-0005-0000-0000-0000603B0000}"/>
    <cellStyle name="Note 8 4 10 4" xfId="29572" xr:uid="{00000000-0005-0000-0000-0000613B0000}"/>
    <cellStyle name="Note 8 4 10 5" xfId="34461" xr:uid="{00000000-0005-0000-0000-0000623B0000}"/>
    <cellStyle name="Note 8 4 10 6" xfId="38812" xr:uid="{00000000-0005-0000-0000-0000633B0000}"/>
    <cellStyle name="Note 8 4 11" xfId="8513" xr:uid="{00000000-0005-0000-0000-0000643B0000}"/>
    <cellStyle name="Note 8 4 12" xfId="13337" xr:uid="{00000000-0005-0000-0000-0000653B0000}"/>
    <cellStyle name="Note 8 4 13" xfId="17927" xr:uid="{00000000-0005-0000-0000-0000663B0000}"/>
    <cellStyle name="Note 8 4 14" xfId="27704" xr:uid="{00000000-0005-0000-0000-0000673B0000}"/>
    <cellStyle name="Note 8 4 15" xfId="33341" xr:uid="{00000000-0005-0000-0000-0000683B0000}"/>
    <cellStyle name="Note 8 4 2" xfId="2310" xr:uid="{00000000-0005-0000-0000-0000693B0000}"/>
    <cellStyle name="Note 8 4 2 2" xfId="8864" xr:uid="{00000000-0005-0000-0000-00006A3B0000}"/>
    <cellStyle name="Note 8 4 2 3" xfId="21852" xr:uid="{00000000-0005-0000-0000-00006B3B0000}"/>
    <cellStyle name="Note 8 4 2 4" xfId="26896" xr:uid="{00000000-0005-0000-0000-00006C3B0000}"/>
    <cellStyle name="Note 8 4 2 5" xfId="10204" xr:uid="{00000000-0005-0000-0000-00006D3B0000}"/>
    <cellStyle name="Note 8 4 2 6" xfId="33909" xr:uid="{00000000-0005-0000-0000-00006E3B0000}"/>
    <cellStyle name="Note 8 4 3" xfId="2680" xr:uid="{00000000-0005-0000-0000-00006F3B0000}"/>
    <cellStyle name="Note 8 4 3 2" xfId="8813" xr:uid="{00000000-0005-0000-0000-0000703B0000}"/>
    <cellStyle name="Note 8 4 3 3" xfId="22218" xr:uid="{00000000-0005-0000-0000-0000713B0000}"/>
    <cellStyle name="Note 8 4 3 4" xfId="19274" xr:uid="{00000000-0005-0000-0000-0000723B0000}"/>
    <cellStyle name="Note 8 4 3 5" xfId="13689" xr:uid="{00000000-0005-0000-0000-0000733B0000}"/>
    <cellStyle name="Note 8 4 3 6" xfId="14109" xr:uid="{00000000-0005-0000-0000-0000743B0000}"/>
    <cellStyle name="Note 8 4 4" xfId="3034" xr:uid="{00000000-0005-0000-0000-0000753B0000}"/>
    <cellStyle name="Note 8 4 4 2" xfId="8573" xr:uid="{00000000-0005-0000-0000-0000763B0000}"/>
    <cellStyle name="Note 8 4 4 3" xfId="22567" xr:uid="{00000000-0005-0000-0000-0000773B0000}"/>
    <cellStyle name="Note 8 4 4 4" xfId="27778" xr:uid="{00000000-0005-0000-0000-0000783B0000}"/>
    <cellStyle name="Note 8 4 4 5" xfId="32764" xr:uid="{00000000-0005-0000-0000-0000793B0000}"/>
    <cellStyle name="Note 8 4 4 6" xfId="37416" xr:uid="{00000000-0005-0000-0000-00007A3B0000}"/>
    <cellStyle name="Note 8 4 5" xfId="3374" xr:uid="{00000000-0005-0000-0000-00007B3B0000}"/>
    <cellStyle name="Note 8 4 5 2" xfId="16182" xr:uid="{00000000-0005-0000-0000-00007C3B0000}"/>
    <cellStyle name="Note 8 4 5 3" xfId="22902" xr:uid="{00000000-0005-0000-0000-00007D3B0000}"/>
    <cellStyle name="Note 8 4 5 4" xfId="28104" xr:uid="{00000000-0005-0000-0000-00007E3B0000}"/>
    <cellStyle name="Note 8 4 5 5" xfId="33074" xr:uid="{00000000-0005-0000-0000-00007F3B0000}"/>
    <cellStyle name="Note 8 4 5 6" xfId="37671" xr:uid="{00000000-0005-0000-0000-0000803B0000}"/>
    <cellStyle name="Note 8 4 6" xfId="3686" xr:uid="{00000000-0005-0000-0000-0000813B0000}"/>
    <cellStyle name="Note 8 4 6 2" xfId="16494" xr:uid="{00000000-0005-0000-0000-0000823B0000}"/>
    <cellStyle name="Note 8 4 6 3" xfId="23209" xr:uid="{00000000-0005-0000-0000-0000833B0000}"/>
    <cellStyle name="Note 8 4 6 4" xfId="28404" xr:uid="{00000000-0005-0000-0000-0000843B0000}"/>
    <cellStyle name="Note 8 4 6 5" xfId="33363" xr:uid="{00000000-0005-0000-0000-0000853B0000}"/>
    <cellStyle name="Note 8 4 6 6" xfId="37911" xr:uid="{00000000-0005-0000-0000-0000863B0000}"/>
    <cellStyle name="Note 8 4 7" xfId="3984" xr:uid="{00000000-0005-0000-0000-0000873B0000}"/>
    <cellStyle name="Note 8 4 7 2" xfId="16792" xr:uid="{00000000-0005-0000-0000-0000883B0000}"/>
    <cellStyle name="Note 8 4 7 3" xfId="23505" xr:uid="{00000000-0005-0000-0000-0000893B0000}"/>
    <cellStyle name="Note 8 4 7 4" xfId="28691" xr:uid="{00000000-0005-0000-0000-00008A3B0000}"/>
    <cellStyle name="Note 8 4 7 5" xfId="33638" xr:uid="{00000000-0005-0000-0000-00008B3B0000}"/>
    <cellStyle name="Note 8 4 7 6" xfId="38146" xr:uid="{00000000-0005-0000-0000-00008C3B0000}"/>
    <cellStyle name="Note 8 4 8" xfId="4237" xr:uid="{00000000-0005-0000-0000-00008D3B0000}"/>
    <cellStyle name="Note 8 4 8 2" xfId="17045" xr:uid="{00000000-0005-0000-0000-00008E3B0000}"/>
    <cellStyle name="Note 8 4 8 3" xfId="23756" xr:uid="{00000000-0005-0000-0000-00008F3B0000}"/>
    <cellStyle name="Note 8 4 8 4" xfId="28938" xr:uid="{00000000-0005-0000-0000-0000903B0000}"/>
    <cellStyle name="Note 8 4 8 5" xfId="33875" xr:uid="{00000000-0005-0000-0000-0000913B0000}"/>
    <cellStyle name="Note 8 4 8 6" xfId="38347" xr:uid="{00000000-0005-0000-0000-0000923B0000}"/>
    <cellStyle name="Note 8 4 9" xfId="4483" xr:uid="{00000000-0005-0000-0000-0000933B0000}"/>
    <cellStyle name="Note 8 4 9 2" xfId="17291" xr:uid="{00000000-0005-0000-0000-0000943B0000}"/>
    <cellStyle name="Note 8 4 9 3" xfId="23999" xr:uid="{00000000-0005-0000-0000-0000953B0000}"/>
    <cellStyle name="Note 8 4 9 4" xfId="29174" xr:uid="{00000000-0005-0000-0000-0000963B0000}"/>
    <cellStyle name="Note 8 4 9 5" xfId="34090" xr:uid="{00000000-0005-0000-0000-0000973B0000}"/>
    <cellStyle name="Note 8 4 9 6" xfId="38516" xr:uid="{00000000-0005-0000-0000-0000983B0000}"/>
    <cellStyle name="Note 8 5" xfId="1323" xr:uid="{00000000-0005-0000-0000-0000993B0000}"/>
    <cellStyle name="Note 8 5 10" xfId="5020" xr:uid="{00000000-0005-0000-0000-00009A3B0000}"/>
    <cellStyle name="Note 8 5 10 2" xfId="17828" xr:uid="{00000000-0005-0000-0000-00009B3B0000}"/>
    <cellStyle name="Note 8 5 10 3" xfId="24526" xr:uid="{00000000-0005-0000-0000-00009C3B0000}"/>
    <cellStyle name="Note 8 5 10 4" xfId="29683" xr:uid="{00000000-0005-0000-0000-00009D3B0000}"/>
    <cellStyle name="Note 8 5 10 5" xfId="34567" xr:uid="{00000000-0005-0000-0000-00009E3B0000}"/>
    <cellStyle name="Note 8 5 10 6" xfId="38902" xr:uid="{00000000-0005-0000-0000-00009F3B0000}"/>
    <cellStyle name="Note 8 5 11" xfId="10499" xr:uid="{00000000-0005-0000-0000-0000A03B0000}"/>
    <cellStyle name="Note 8 5 12" xfId="20885" xr:uid="{00000000-0005-0000-0000-0000A13B0000}"/>
    <cellStyle name="Note 8 5 13" xfId="26824" xr:uid="{00000000-0005-0000-0000-0000A23B0000}"/>
    <cellStyle name="Note 8 5 14" xfId="21651" xr:uid="{00000000-0005-0000-0000-0000A33B0000}"/>
    <cellStyle name="Note 8 5 15" xfId="36478" xr:uid="{00000000-0005-0000-0000-0000A43B0000}"/>
    <cellStyle name="Note 8 5 2" xfId="2510" xr:uid="{00000000-0005-0000-0000-0000A53B0000}"/>
    <cellStyle name="Note 8 5 2 2" xfId="9605" xr:uid="{00000000-0005-0000-0000-0000A63B0000}"/>
    <cellStyle name="Note 8 5 2 3" xfId="22050" xr:uid="{00000000-0005-0000-0000-0000A73B0000}"/>
    <cellStyle name="Note 8 5 2 4" xfId="19536" xr:uid="{00000000-0005-0000-0000-0000A83B0000}"/>
    <cellStyle name="Note 8 5 2 5" xfId="19957" xr:uid="{00000000-0005-0000-0000-0000A93B0000}"/>
    <cellStyle name="Note 8 5 2 6" xfId="32113" xr:uid="{00000000-0005-0000-0000-0000AA3B0000}"/>
    <cellStyle name="Note 8 5 3" xfId="2874" xr:uid="{00000000-0005-0000-0000-0000AB3B0000}"/>
    <cellStyle name="Note 8 5 3 2" xfId="8972" xr:uid="{00000000-0005-0000-0000-0000AC3B0000}"/>
    <cellStyle name="Note 8 5 3 3" xfId="22411" xr:uid="{00000000-0005-0000-0000-0000AD3B0000}"/>
    <cellStyle name="Note 8 5 3 4" xfId="27626" xr:uid="{00000000-0005-0000-0000-0000AE3B0000}"/>
    <cellStyle name="Note 8 5 3 5" xfId="32624" xr:uid="{00000000-0005-0000-0000-0000AF3B0000}"/>
    <cellStyle name="Note 8 5 3 6" xfId="37300" xr:uid="{00000000-0005-0000-0000-0000B03B0000}"/>
    <cellStyle name="Note 8 5 4" xfId="3220" xr:uid="{00000000-0005-0000-0000-0000B13B0000}"/>
    <cellStyle name="Note 8 5 4 2" xfId="16028" xr:uid="{00000000-0005-0000-0000-0000B23B0000}"/>
    <cellStyle name="Note 8 5 4 3" xfId="22750" xr:uid="{00000000-0005-0000-0000-0000B33B0000}"/>
    <cellStyle name="Note 8 5 4 4" xfId="27959" xr:uid="{00000000-0005-0000-0000-0000B43B0000}"/>
    <cellStyle name="Note 8 5 4 5" xfId="32935" xr:uid="{00000000-0005-0000-0000-0000B53B0000}"/>
    <cellStyle name="Note 8 5 4 6" xfId="37558" xr:uid="{00000000-0005-0000-0000-0000B63B0000}"/>
    <cellStyle name="Note 8 5 5" xfId="3549" xr:uid="{00000000-0005-0000-0000-0000B73B0000}"/>
    <cellStyle name="Note 8 5 5 2" xfId="16357" xr:uid="{00000000-0005-0000-0000-0000B83B0000}"/>
    <cellStyle name="Note 8 5 5 3" xfId="23074" xr:uid="{00000000-0005-0000-0000-0000B93B0000}"/>
    <cellStyle name="Note 8 5 5 4" xfId="28272" xr:uid="{00000000-0005-0000-0000-0000BA3B0000}"/>
    <cellStyle name="Note 8 5 5 5" xfId="33238" xr:uid="{00000000-0005-0000-0000-0000BB3B0000}"/>
    <cellStyle name="Note 8 5 5 6" xfId="37808" xr:uid="{00000000-0005-0000-0000-0000BC3B0000}"/>
    <cellStyle name="Note 8 5 6" xfId="3852" xr:uid="{00000000-0005-0000-0000-0000BD3B0000}"/>
    <cellStyle name="Note 8 5 6 2" xfId="16660" xr:uid="{00000000-0005-0000-0000-0000BE3B0000}"/>
    <cellStyle name="Note 8 5 6 3" xfId="23374" xr:uid="{00000000-0005-0000-0000-0000BF3B0000}"/>
    <cellStyle name="Note 8 5 6 4" xfId="28566" xr:uid="{00000000-0005-0000-0000-0000C03B0000}"/>
    <cellStyle name="Note 8 5 6 5" xfId="33517" xr:uid="{00000000-0005-0000-0000-0000C13B0000}"/>
    <cellStyle name="Note 8 5 6 6" xfId="38045" xr:uid="{00000000-0005-0000-0000-0000C23B0000}"/>
    <cellStyle name="Note 8 5 7" xfId="4126" xr:uid="{00000000-0005-0000-0000-0000C33B0000}"/>
    <cellStyle name="Note 8 5 7 2" xfId="16934" xr:uid="{00000000-0005-0000-0000-0000C43B0000}"/>
    <cellStyle name="Note 8 5 7 3" xfId="23647" xr:uid="{00000000-0005-0000-0000-0000C53B0000}"/>
    <cellStyle name="Note 8 5 7 4" xfId="28832" xr:uid="{00000000-0005-0000-0000-0000C63B0000}"/>
    <cellStyle name="Note 8 5 7 5" xfId="33771" xr:uid="{00000000-0005-0000-0000-0000C73B0000}"/>
    <cellStyle name="Note 8 5 7 6" xfId="38264" xr:uid="{00000000-0005-0000-0000-0000C83B0000}"/>
    <cellStyle name="Note 8 5 8" xfId="4368" xr:uid="{00000000-0005-0000-0000-0000C93B0000}"/>
    <cellStyle name="Note 8 5 8 2" xfId="17176" xr:uid="{00000000-0005-0000-0000-0000CA3B0000}"/>
    <cellStyle name="Note 8 5 8 3" xfId="23885" xr:uid="{00000000-0005-0000-0000-0000CB3B0000}"/>
    <cellStyle name="Note 8 5 8 4" xfId="29065" xr:uid="{00000000-0005-0000-0000-0000CC3B0000}"/>
    <cellStyle name="Note 8 5 8 5" xfId="33999" xr:uid="{00000000-0005-0000-0000-0000CD3B0000}"/>
    <cellStyle name="Note 8 5 8 6" xfId="38455" xr:uid="{00000000-0005-0000-0000-0000CE3B0000}"/>
    <cellStyle name="Note 8 5 9" xfId="4595" xr:uid="{00000000-0005-0000-0000-0000CF3B0000}"/>
    <cellStyle name="Note 8 5 9 2" xfId="17403" xr:uid="{00000000-0005-0000-0000-0000D03B0000}"/>
    <cellStyle name="Note 8 5 9 3" xfId="24110" xr:uid="{00000000-0005-0000-0000-0000D13B0000}"/>
    <cellStyle name="Note 8 5 9 4" xfId="29282" xr:uid="{00000000-0005-0000-0000-0000D23B0000}"/>
    <cellStyle name="Note 8 5 9 5" xfId="34194" xr:uid="{00000000-0005-0000-0000-0000D33B0000}"/>
    <cellStyle name="Note 8 5 9 6" xfId="38606" xr:uid="{00000000-0005-0000-0000-0000D43B0000}"/>
    <cellStyle name="Note 8 6" xfId="1225" xr:uid="{00000000-0005-0000-0000-0000D53B0000}"/>
    <cellStyle name="Note 8 6 2" xfId="8550" xr:uid="{00000000-0005-0000-0000-0000D63B0000}"/>
    <cellStyle name="Note 8 6 3" xfId="9350" xr:uid="{00000000-0005-0000-0000-0000D73B0000}"/>
    <cellStyle name="Note 8 6 4" xfId="21279" xr:uid="{00000000-0005-0000-0000-0000D83B0000}"/>
    <cellStyle name="Note 8 6 5" xfId="31868" xr:uid="{00000000-0005-0000-0000-0000D93B0000}"/>
    <cellStyle name="Note 8 6 6" xfId="33309" xr:uid="{00000000-0005-0000-0000-0000DA3B0000}"/>
    <cellStyle name="Note 8 7" xfId="1336" xr:uid="{00000000-0005-0000-0000-0000DB3B0000}"/>
    <cellStyle name="Note 8 7 2" xfId="8851" xr:uid="{00000000-0005-0000-0000-0000DC3B0000}"/>
    <cellStyle name="Note 8 7 3" xfId="20898" xr:uid="{00000000-0005-0000-0000-0000DD3B0000}"/>
    <cellStyle name="Note 8 7 4" xfId="8789" xr:uid="{00000000-0005-0000-0000-0000DE3B0000}"/>
    <cellStyle name="Note 8 7 5" xfId="18967" xr:uid="{00000000-0005-0000-0000-0000DF3B0000}"/>
    <cellStyle name="Note 8 7 6" xfId="36606" xr:uid="{00000000-0005-0000-0000-0000E03B0000}"/>
    <cellStyle name="Note 8 8" xfId="1387" xr:uid="{00000000-0005-0000-0000-0000E13B0000}"/>
    <cellStyle name="Note 8 8 2" xfId="9380" xr:uid="{00000000-0005-0000-0000-0000E23B0000}"/>
    <cellStyle name="Note 8 8 3" xfId="20948" xr:uid="{00000000-0005-0000-0000-0000E33B0000}"/>
    <cellStyle name="Note 8 8 4" xfId="24341" xr:uid="{00000000-0005-0000-0000-0000E43B0000}"/>
    <cellStyle name="Note 8 8 5" xfId="19415" xr:uid="{00000000-0005-0000-0000-0000E53B0000}"/>
    <cellStyle name="Note 8 8 6" xfId="36460" xr:uid="{00000000-0005-0000-0000-0000E63B0000}"/>
    <cellStyle name="Note 8 9" xfId="1893" xr:uid="{00000000-0005-0000-0000-0000E73B0000}"/>
    <cellStyle name="Note 8 9 2" xfId="15213" xr:uid="{00000000-0005-0000-0000-0000E83B0000}"/>
    <cellStyle name="Note 8 9 3" xfId="21441" xr:uid="{00000000-0005-0000-0000-0000E93B0000}"/>
    <cellStyle name="Note 8 9 4" xfId="23951" xr:uid="{00000000-0005-0000-0000-0000EA3B0000}"/>
    <cellStyle name="Note 8 9 5" xfId="26989" xr:uid="{00000000-0005-0000-0000-0000EB3B0000}"/>
    <cellStyle name="Note 8 9 6" xfId="34404" xr:uid="{00000000-0005-0000-0000-0000EC3B0000}"/>
    <cellStyle name="Note 9" xfId="658" xr:uid="{00000000-0005-0000-0000-0000ED3B0000}"/>
    <cellStyle name="Note 9 10" xfId="2095" xr:uid="{00000000-0005-0000-0000-0000EE3B0000}"/>
    <cellStyle name="Note 9 10 2" xfId="10008" xr:uid="{00000000-0005-0000-0000-0000EF3B0000}"/>
    <cellStyle name="Note 9 10 3" xfId="21639" xr:uid="{00000000-0005-0000-0000-0000F03B0000}"/>
    <cellStyle name="Note 9 10 4" xfId="21745" xr:uid="{00000000-0005-0000-0000-0000F13B0000}"/>
    <cellStyle name="Note 9 10 5" xfId="31753" xr:uid="{00000000-0005-0000-0000-0000F23B0000}"/>
    <cellStyle name="Note 9 10 6" xfId="26991" xr:uid="{00000000-0005-0000-0000-0000F33B0000}"/>
    <cellStyle name="Note 9 11" xfId="2526" xr:uid="{00000000-0005-0000-0000-0000F43B0000}"/>
    <cellStyle name="Note 9 11 2" xfId="15358" xr:uid="{00000000-0005-0000-0000-0000F53B0000}"/>
    <cellStyle name="Note 9 11 3" xfId="22065" xr:uid="{00000000-0005-0000-0000-0000F63B0000}"/>
    <cellStyle name="Note 9 11 4" xfId="12804" xr:uid="{00000000-0005-0000-0000-0000F73B0000}"/>
    <cellStyle name="Note 9 11 5" xfId="25125" xr:uid="{00000000-0005-0000-0000-0000F83B0000}"/>
    <cellStyle name="Note 9 11 6" xfId="31713" xr:uid="{00000000-0005-0000-0000-0000F93B0000}"/>
    <cellStyle name="Note 9 12" xfId="2899" xr:uid="{00000000-0005-0000-0000-0000FA3B0000}"/>
    <cellStyle name="Note 9 12 2" xfId="12765" xr:uid="{00000000-0005-0000-0000-0000FB3B0000}"/>
    <cellStyle name="Note 9 12 3" xfId="22435" xr:uid="{00000000-0005-0000-0000-0000FC3B0000}"/>
    <cellStyle name="Note 9 12 4" xfId="27650" xr:uid="{00000000-0005-0000-0000-0000FD3B0000}"/>
    <cellStyle name="Note 9 12 5" xfId="32649" xr:uid="{00000000-0005-0000-0000-0000FE3B0000}"/>
    <cellStyle name="Note 9 12 6" xfId="37324" xr:uid="{00000000-0005-0000-0000-0000FF3B0000}"/>
    <cellStyle name="Note 9 13" xfId="3243" xr:uid="{00000000-0005-0000-0000-0000003C0000}"/>
    <cellStyle name="Note 9 13 2" xfId="16051" xr:uid="{00000000-0005-0000-0000-0000013C0000}"/>
    <cellStyle name="Note 9 13 3" xfId="22773" xr:uid="{00000000-0005-0000-0000-0000023C0000}"/>
    <cellStyle name="Note 9 13 4" xfId="27982" xr:uid="{00000000-0005-0000-0000-0000033C0000}"/>
    <cellStyle name="Note 9 13 5" xfId="32957" xr:uid="{00000000-0005-0000-0000-0000043C0000}"/>
    <cellStyle name="Note 9 13 6" xfId="37580" xr:uid="{00000000-0005-0000-0000-0000053C0000}"/>
    <cellStyle name="Note 9 14" xfId="3568" xr:uid="{00000000-0005-0000-0000-0000063C0000}"/>
    <cellStyle name="Note 9 14 2" xfId="16376" xr:uid="{00000000-0005-0000-0000-0000073C0000}"/>
    <cellStyle name="Note 9 14 3" xfId="23093" xr:uid="{00000000-0005-0000-0000-0000083C0000}"/>
    <cellStyle name="Note 9 14 4" xfId="28291" xr:uid="{00000000-0005-0000-0000-0000093C0000}"/>
    <cellStyle name="Note 9 14 5" xfId="33257" xr:uid="{00000000-0005-0000-0000-00000A3C0000}"/>
    <cellStyle name="Note 9 14 6" xfId="37827" xr:uid="{00000000-0005-0000-0000-00000B3C0000}"/>
    <cellStyle name="Note 9 15" xfId="3868" xr:uid="{00000000-0005-0000-0000-00000C3C0000}"/>
    <cellStyle name="Note 9 15 2" xfId="16676" xr:uid="{00000000-0005-0000-0000-00000D3C0000}"/>
    <cellStyle name="Note 9 15 3" xfId="23390" xr:uid="{00000000-0005-0000-0000-00000E3C0000}"/>
    <cellStyle name="Note 9 15 4" xfId="28582" xr:uid="{00000000-0005-0000-0000-00000F3C0000}"/>
    <cellStyle name="Note 9 15 5" xfId="33533" xr:uid="{00000000-0005-0000-0000-0000103C0000}"/>
    <cellStyle name="Note 9 15 6" xfId="38061" xr:uid="{00000000-0005-0000-0000-0000113C0000}"/>
    <cellStyle name="Note 9 16" xfId="4187" xr:uid="{00000000-0005-0000-0000-0000123C0000}"/>
    <cellStyle name="Note 9 16 2" xfId="16995" xr:uid="{00000000-0005-0000-0000-0000133C0000}"/>
    <cellStyle name="Note 9 16 3" xfId="23708" xr:uid="{00000000-0005-0000-0000-0000143C0000}"/>
    <cellStyle name="Note 9 16 4" xfId="28891" xr:uid="{00000000-0005-0000-0000-0000153C0000}"/>
    <cellStyle name="Note 9 16 5" xfId="33828" xr:uid="{00000000-0005-0000-0000-0000163C0000}"/>
    <cellStyle name="Note 9 16 6" xfId="38308" xr:uid="{00000000-0005-0000-0000-0000173C0000}"/>
    <cellStyle name="Note 9 17" xfId="4711" xr:uid="{00000000-0005-0000-0000-0000183C0000}"/>
    <cellStyle name="Note 9 17 2" xfId="17519" xr:uid="{00000000-0005-0000-0000-0000193C0000}"/>
    <cellStyle name="Note 9 17 3" xfId="24223" xr:uid="{00000000-0005-0000-0000-00001A3C0000}"/>
    <cellStyle name="Note 9 17 4" xfId="29386" xr:uid="{00000000-0005-0000-0000-00001B3C0000}"/>
    <cellStyle name="Note 9 17 5" xfId="34288" xr:uid="{00000000-0005-0000-0000-00001C3C0000}"/>
    <cellStyle name="Note 9 17 6" xfId="38682" xr:uid="{00000000-0005-0000-0000-00001D3C0000}"/>
    <cellStyle name="Note 9 18" xfId="7360" xr:uid="{00000000-0005-0000-0000-00001E3C0000}"/>
    <cellStyle name="Note 9 18 2" xfId="20124" xr:uid="{00000000-0005-0000-0000-00001F3C0000}"/>
    <cellStyle name="Note 9 18 3" xfId="26761" xr:uid="{00000000-0005-0000-0000-0000203C0000}"/>
    <cellStyle name="Note 9 18 4" xfId="31802" xr:uid="{00000000-0005-0000-0000-0000213C0000}"/>
    <cellStyle name="Note 9 18 5" xfId="36533" xr:uid="{00000000-0005-0000-0000-0000223C0000}"/>
    <cellStyle name="Note 9 18 6" xfId="40652" xr:uid="{00000000-0005-0000-0000-0000233C0000}"/>
    <cellStyle name="Note 9 19" xfId="7514" xr:uid="{00000000-0005-0000-0000-0000243C0000}"/>
    <cellStyle name="Note 9 19 2" xfId="20278" xr:uid="{00000000-0005-0000-0000-0000253C0000}"/>
    <cellStyle name="Note 9 19 3" xfId="26911" xr:uid="{00000000-0005-0000-0000-0000263C0000}"/>
    <cellStyle name="Note 9 19 4" xfId="31949" xr:uid="{00000000-0005-0000-0000-0000273C0000}"/>
    <cellStyle name="Note 9 19 5" xfId="36662" xr:uid="{00000000-0005-0000-0000-0000283C0000}"/>
    <cellStyle name="Note 9 19 6" xfId="40736" xr:uid="{00000000-0005-0000-0000-0000293C0000}"/>
    <cellStyle name="Note 9 2" xfId="1117" xr:uid="{00000000-0005-0000-0000-00002A3C0000}"/>
    <cellStyle name="Note 9 2 10" xfId="4915" xr:uid="{00000000-0005-0000-0000-00002B3C0000}"/>
    <cellStyle name="Note 9 2 10 2" xfId="17723" xr:uid="{00000000-0005-0000-0000-00002C3C0000}"/>
    <cellStyle name="Note 9 2 10 3" xfId="24422" xr:uid="{00000000-0005-0000-0000-00002D3C0000}"/>
    <cellStyle name="Note 9 2 10 4" xfId="29579" xr:uid="{00000000-0005-0000-0000-00002E3C0000}"/>
    <cellStyle name="Note 9 2 10 5" xfId="34468" xr:uid="{00000000-0005-0000-0000-00002F3C0000}"/>
    <cellStyle name="Note 9 2 10 6" xfId="38819" xr:uid="{00000000-0005-0000-0000-0000303C0000}"/>
    <cellStyle name="Note 9 2 11" xfId="7489" xr:uid="{00000000-0005-0000-0000-0000313C0000}"/>
    <cellStyle name="Note 9 2 11 2" xfId="20253" xr:uid="{00000000-0005-0000-0000-0000323C0000}"/>
    <cellStyle name="Note 9 2 11 3" xfId="26886" xr:uid="{00000000-0005-0000-0000-0000333C0000}"/>
    <cellStyle name="Note 9 2 11 4" xfId="31924" xr:uid="{00000000-0005-0000-0000-0000343C0000}"/>
    <cellStyle name="Note 9 2 11 5" xfId="36637" xr:uid="{00000000-0005-0000-0000-0000353C0000}"/>
    <cellStyle name="Note 9 2 11 6" xfId="40715" xr:uid="{00000000-0005-0000-0000-0000363C0000}"/>
    <cellStyle name="Note 9 2 12" xfId="7632" xr:uid="{00000000-0005-0000-0000-0000373C0000}"/>
    <cellStyle name="Note 9 2 12 2" xfId="20396" xr:uid="{00000000-0005-0000-0000-0000383C0000}"/>
    <cellStyle name="Note 9 2 12 3" xfId="27028" xr:uid="{00000000-0005-0000-0000-0000393C0000}"/>
    <cellStyle name="Note 9 2 12 4" xfId="32057" xr:uid="{00000000-0005-0000-0000-00003A3C0000}"/>
    <cellStyle name="Note 9 2 12 5" xfId="36760" xr:uid="{00000000-0005-0000-0000-00003B3C0000}"/>
    <cellStyle name="Note 9 2 12 6" xfId="40795" xr:uid="{00000000-0005-0000-0000-00003C3C0000}"/>
    <cellStyle name="Note 9 2 13" xfId="8704" xr:uid="{00000000-0005-0000-0000-00003D3C0000}"/>
    <cellStyle name="Note 9 2 14" xfId="10077" xr:uid="{00000000-0005-0000-0000-00003E3C0000}"/>
    <cellStyle name="Note 9 2 15" xfId="13463" xr:uid="{00000000-0005-0000-0000-00003F3C0000}"/>
    <cellStyle name="Note 9 2 16" xfId="21347" xr:uid="{00000000-0005-0000-0000-0000403C0000}"/>
    <cellStyle name="Note 9 2 17" xfId="25434" xr:uid="{00000000-0005-0000-0000-0000413C0000}"/>
    <cellStyle name="Note 9 2 18" xfId="36445" xr:uid="{00000000-0005-0000-0000-0000423C0000}"/>
    <cellStyle name="Note 9 2 2" xfId="2318" xr:uid="{00000000-0005-0000-0000-0000433C0000}"/>
    <cellStyle name="Note 9 2 2 2" xfId="9547" xr:uid="{00000000-0005-0000-0000-0000443C0000}"/>
    <cellStyle name="Note 9 2 2 3" xfId="21860" xr:uid="{00000000-0005-0000-0000-0000453C0000}"/>
    <cellStyle name="Note 9 2 2 4" xfId="23065" xr:uid="{00000000-0005-0000-0000-0000463C0000}"/>
    <cellStyle name="Note 9 2 2 5" xfId="24397" xr:uid="{00000000-0005-0000-0000-0000473C0000}"/>
    <cellStyle name="Note 9 2 2 6" xfId="22402" xr:uid="{00000000-0005-0000-0000-0000483C0000}"/>
    <cellStyle name="Note 9 2 3" xfId="2688" xr:uid="{00000000-0005-0000-0000-0000493C0000}"/>
    <cellStyle name="Note 9 2 3 2" xfId="8537" xr:uid="{00000000-0005-0000-0000-00004A3C0000}"/>
    <cellStyle name="Note 9 2 3 3" xfId="22226" xr:uid="{00000000-0005-0000-0000-00004B3C0000}"/>
    <cellStyle name="Note 9 2 3 4" xfId="19588" xr:uid="{00000000-0005-0000-0000-00004C3C0000}"/>
    <cellStyle name="Note 9 2 3 5" xfId="20427" xr:uid="{00000000-0005-0000-0000-00004D3C0000}"/>
    <cellStyle name="Note 9 2 3 6" xfId="31561" xr:uid="{00000000-0005-0000-0000-00004E3C0000}"/>
    <cellStyle name="Note 9 2 4" xfId="3041" xr:uid="{00000000-0005-0000-0000-00004F3C0000}"/>
    <cellStyle name="Note 9 2 4 2" xfId="12902" xr:uid="{00000000-0005-0000-0000-0000503C0000}"/>
    <cellStyle name="Note 9 2 4 3" xfId="22574" xr:uid="{00000000-0005-0000-0000-0000513C0000}"/>
    <cellStyle name="Note 9 2 4 4" xfId="27785" xr:uid="{00000000-0005-0000-0000-0000523C0000}"/>
    <cellStyle name="Note 9 2 4 5" xfId="32771" xr:uid="{00000000-0005-0000-0000-0000533C0000}"/>
    <cellStyle name="Note 9 2 4 6" xfId="37423" xr:uid="{00000000-0005-0000-0000-0000543C0000}"/>
    <cellStyle name="Note 9 2 5" xfId="3381" xr:uid="{00000000-0005-0000-0000-0000553C0000}"/>
    <cellStyle name="Note 9 2 5 2" xfId="16189" xr:uid="{00000000-0005-0000-0000-0000563C0000}"/>
    <cellStyle name="Note 9 2 5 3" xfId="22909" xr:uid="{00000000-0005-0000-0000-0000573C0000}"/>
    <cellStyle name="Note 9 2 5 4" xfId="28111" xr:uid="{00000000-0005-0000-0000-0000583C0000}"/>
    <cellStyle name="Note 9 2 5 5" xfId="33081" xr:uid="{00000000-0005-0000-0000-0000593C0000}"/>
    <cellStyle name="Note 9 2 5 6" xfId="37678" xr:uid="{00000000-0005-0000-0000-00005A3C0000}"/>
    <cellStyle name="Note 9 2 6" xfId="3693" xr:uid="{00000000-0005-0000-0000-00005B3C0000}"/>
    <cellStyle name="Note 9 2 6 2" xfId="16501" xr:uid="{00000000-0005-0000-0000-00005C3C0000}"/>
    <cellStyle name="Note 9 2 6 3" xfId="23216" xr:uid="{00000000-0005-0000-0000-00005D3C0000}"/>
    <cellStyle name="Note 9 2 6 4" xfId="28411" xr:uid="{00000000-0005-0000-0000-00005E3C0000}"/>
    <cellStyle name="Note 9 2 6 5" xfId="33370" xr:uid="{00000000-0005-0000-0000-00005F3C0000}"/>
    <cellStyle name="Note 9 2 6 6" xfId="37918" xr:uid="{00000000-0005-0000-0000-0000603C0000}"/>
    <cellStyle name="Note 9 2 7" xfId="3992" xr:uid="{00000000-0005-0000-0000-0000613C0000}"/>
    <cellStyle name="Note 9 2 7 2" xfId="16800" xr:uid="{00000000-0005-0000-0000-0000623C0000}"/>
    <cellStyle name="Note 9 2 7 3" xfId="23513" xr:uid="{00000000-0005-0000-0000-0000633C0000}"/>
    <cellStyle name="Note 9 2 7 4" xfId="28699" xr:uid="{00000000-0005-0000-0000-0000643C0000}"/>
    <cellStyle name="Note 9 2 7 5" xfId="33646" xr:uid="{00000000-0005-0000-0000-0000653C0000}"/>
    <cellStyle name="Note 9 2 7 6" xfId="38153" xr:uid="{00000000-0005-0000-0000-0000663C0000}"/>
    <cellStyle name="Note 9 2 8" xfId="4245" xr:uid="{00000000-0005-0000-0000-0000673C0000}"/>
    <cellStyle name="Note 9 2 8 2" xfId="17053" xr:uid="{00000000-0005-0000-0000-0000683C0000}"/>
    <cellStyle name="Note 9 2 8 3" xfId="23764" xr:uid="{00000000-0005-0000-0000-0000693C0000}"/>
    <cellStyle name="Note 9 2 8 4" xfId="28946" xr:uid="{00000000-0005-0000-0000-00006A3C0000}"/>
    <cellStyle name="Note 9 2 8 5" xfId="33883" xr:uid="{00000000-0005-0000-0000-00006B3C0000}"/>
    <cellStyle name="Note 9 2 8 6" xfId="38355" xr:uid="{00000000-0005-0000-0000-00006C3C0000}"/>
    <cellStyle name="Note 9 2 9" xfId="4490" xr:uid="{00000000-0005-0000-0000-00006D3C0000}"/>
    <cellStyle name="Note 9 2 9 2" xfId="17298" xr:uid="{00000000-0005-0000-0000-00006E3C0000}"/>
    <cellStyle name="Note 9 2 9 3" xfId="24006" xr:uid="{00000000-0005-0000-0000-00006F3C0000}"/>
    <cellStyle name="Note 9 2 9 4" xfId="29181" xr:uid="{00000000-0005-0000-0000-0000703C0000}"/>
    <cellStyle name="Note 9 2 9 5" xfId="34097" xr:uid="{00000000-0005-0000-0000-0000713C0000}"/>
    <cellStyle name="Note 9 2 9 6" xfId="38523" xr:uid="{00000000-0005-0000-0000-0000723C0000}"/>
    <cellStyle name="Note 9 20" xfId="12497" xr:uid="{00000000-0005-0000-0000-0000733C0000}"/>
    <cellStyle name="Note 9 21" xfId="14218" xr:uid="{00000000-0005-0000-0000-0000743C0000}"/>
    <cellStyle name="Note 9 22" xfId="13966" xr:uid="{00000000-0005-0000-0000-0000753C0000}"/>
    <cellStyle name="Note 9 23" xfId="24549" xr:uid="{00000000-0005-0000-0000-0000763C0000}"/>
    <cellStyle name="Note 9 24" xfId="24611" xr:uid="{00000000-0005-0000-0000-0000773C0000}"/>
    <cellStyle name="Note 9 25" xfId="35825" xr:uid="{00000000-0005-0000-0000-0000783C0000}"/>
    <cellStyle name="Note 9 26" xfId="41690" xr:uid="{00000000-0005-0000-0000-0000793C0000}"/>
    <cellStyle name="Note 9 27" xfId="41299" xr:uid="{00000000-0005-0000-0000-00007A3C0000}"/>
    <cellStyle name="Note 9 28" xfId="41743" xr:uid="{00000000-0005-0000-0000-00007B3C0000}"/>
    <cellStyle name="Note 9 29" xfId="41969" xr:uid="{00000000-0005-0000-0000-00007C3C0000}"/>
    <cellStyle name="Note 9 3" xfId="1204" xr:uid="{00000000-0005-0000-0000-00007D3C0000}"/>
    <cellStyle name="Note 9 3 10" xfId="4971" xr:uid="{00000000-0005-0000-0000-00007E3C0000}"/>
    <cellStyle name="Note 9 3 10 2" xfId="17779" xr:uid="{00000000-0005-0000-0000-00007F3C0000}"/>
    <cellStyle name="Note 9 3 10 3" xfId="24477" xr:uid="{00000000-0005-0000-0000-0000803C0000}"/>
    <cellStyle name="Note 9 3 10 4" xfId="29634" xr:uid="{00000000-0005-0000-0000-0000813C0000}"/>
    <cellStyle name="Note 9 3 10 5" xfId="34520" xr:uid="{00000000-0005-0000-0000-0000823C0000}"/>
    <cellStyle name="Note 9 3 10 6" xfId="38860" xr:uid="{00000000-0005-0000-0000-0000833C0000}"/>
    <cellStyle name="Note 9 3 11" xfId="10092" xr:uid="{00000000-0005-0000-0000-0000843C0000}"/>
    <cellStyle name="Note 9 3 12" xfId="8669" xr:uid="{00000000-0005-0000-0000-0000853C0000}"/>
    <cellStyle name="Note 9 3 13" xfId="23923" xr:uid="{00000000-0005-0000-0000-0000863C0000}"/>
    <cellStyle name="Note 9 3 14" xfId="17444" xr:uid="{00000000-0005-0000-0000-0000873C0000}"/>
    <cellStyle name="Note 9 3 15" xfId="34391" xr:uid="{00000000-0005-0000-0000-0000883C0000}"/>
    <cellStyle name="Note 9 3 2" xfId="2401" xr:uid="{00000000-0005-0000-0000-0000893C0000}"/>
    <cellStyle name="Note 9 3 2 2" xfId="9071" xr:uid="{00000000-0005-0000-0000-00008A3C0000}"/>
    <cellStyle name="Note 9 3 2 3" xfId="21942" xr:uid="{00000000-0005-0000-0000-00008B3C0000}"/>
    <cellStyle name="Note 9 3 2 4" xfId="23005" xr:uid="{00000000-0005-0000-0000-00008C3C0000}"/>
    <cellStyle name="Note 9 3 2 5" xfId="28980" xr:uid="{00000000-0005-0000-0000-00008D3C0000}"/>
    <cellStyle name="Note 9 3 2 6" xfId="33117" xr:uid="{00000000-0005-0000-0000-00008E3C0000}"/>
    <cellStyle name="Note 9 3 3" xfId="2770" xr:uid="{00000000-0005-0000-0000-00008F3C0000}"/>
    <cellStyle name="Note 9 3 3 2" xfId="9796" xr:uid="{00000000-0005-0000-0000-0000903C0000}"/>
    <cellStyle name="Note 9 3 3 3" xfId="22307" xr:uid="{00000000-0005-0000-0000-0000913C0000}"/>
    <cellStyle name="Note 9 3 3 4" xfId="27527" xr:uid="{00000000-0005-0000-0000-0000923C0000}"/>
    <cellStyle name="Note 9 3 3 5" xfId="32527" xr:uid="{00000000-0005-0000-0000-0000933C0000}"/>
    <cellStyle name="Note 9 3 3 6" xfId="37217" xr:uid="{00000000-0005-0000-0000-0000943C0000}"/>
    <cellStyle name="Note 9 3 4" xfId="3121" xr:uid="{00000000-0005-0000-0000-0000953C0000}"/>
    <cellStyle name="Note 9 3 4 2" xfId="12591" xr:uid="{00000000-0005-0000-0000-0000963C0000}"/>
    <cellStyle name="Note 9 3 4 3" xfId="22652" xr:uid="{00000000-0005-0000-0000-0000973C0000}"/>
    <cellStyle name="Note 9 3 4 4" xfId="27863" xr:uid="{00000000-0005-0000-0000-0000983C0000}"/>
    <cellStyle name="Note 9 3 4 5" xfId="32844" xr:uid="{00000000-0005-0000-0000-0000993C0000}"/>
    <cellStyle name="Note 9 3 4 6" xfId="37480" xr:uid="{00000000-0005-0000-0000-00009A3C0000}"/>
    <cellStyle name="Note 9 3 5" xfId="3457" xr:uid="{00000000-0005-0000-0000-00009B3C0000}"/>
    <cellStyle name="Note 9 3 5 2" xfId="16265" xr:uid="{00000000-0005-0000-0000-00009C3C0000}"/>
    <cellStyle name="Note 9 3 5 3" xfId="22983" xr:uid="{00000000-0005-0000-0000-00009D3C0000}"/>
    <cellStyle name="Note 9 3 5 4" xfId="28184" xr:uid="{00000000-0005-0000-0000-00009E3C0000}"/>
    <cellStyle name="Note 9 3 5 5" xfId="33151" xr:uid="{00000000-0005-0000-0000-00009F3C0000}"/>
    <cellStyle name="Note 9 3 5 6" xfId="37734" xr:uid="{00000000-0005-0000-0000-0000A03C0000}"/>
    <cellStyle name="Note 9 3 6" xfId="3764" xr:uid="{00000000-0005-0000-0000-0000A13C0000}"/>
    <cellStyle name="Note 9 3 6 2" xfId="16572" xr:uid="{00000000-0005-0000-0000-0000A23C0000}"/>
    <cellStyle name="Note 9 3 6 3" xfId="23287" xr:uid="{00000000-0005-0000-0000-0000A33C0000}"/>
    <cellStyle name="Note 9 3 6 4" xfId="28480" xr:uid="{00000000-0005-0000-0000-0000A43C0000}"/>
    <cellStyle name="Note 9 3 6 5" xfId="33435" xr:uid="{00000000-0005-0000-0000-0000A53C0000}"/>
    <cellStyle name="Note 9 3 6 6" xfId="37972" xr:uid="{00000000-0005-0000-0000-0000A63C0000}"/>
    <cellStyle name="Note 9 3 7" xfId="4056" xr:uid="{00000000-0005-0000-0000-0000A73C0000}"/>
    <cellStyle name="Note 9 3 7 2" xfId="16864" xr:uid="{00000000-0005-0000-0000-0000A83C0000}"/>
    <cellStyle name="Note 9 3 7 3" xfId="23577" xr:uid="{00000000-0005-0000-0000-0000A93C0000}"/>
    <cellStyle name="Note 9 3 7 4" xfId="28762" xr:uid="{00000000-0005-0000-0000-0000AA3C0000}"/>
    <cellStyle name="Note 9 3 7 5" xfId="33702" xr:uid="{00000000-0005-0000-0000-0000AB3C0000}"/>
    <cellStyle name="Note 9 3 7 6" xfId="38202" xr:uid="{00000000-0005-0000-0000-0000AC3C0000}"/>
    <cellStyle name="Note 9 3 8" xfId="4311" xr:uid="{00000000-0005-0000-0000-0000AD3C0000}"/>
    <cellStyle name="Note 9 3 8 2" xfId="17119" xr:uid="{00000000-0005-0000-0000-0000AE3C0000}"/>
    <cellStyle name="Note 9 3 8 3" xfId="23828" xr:uid="{00000000-0005-0000-0000-0000AF3C0000}"/>
    <cellStyle name="Note 9 3 8 4" xfId="29012" xr:uid="{00000000-0005-0000-0000-0000B03C0000}"/>
    <cellStyle name="Note 9 3 8 5" xfId="33945" xr:uid="{00000000-0005-0000-0000-0000B13C0000}"/>
    <cellStyle name="Note 9 3 8 6" xfId="38406" xr:uid="{00000000-0005-0000-0000-0000B23C0000}"/>
    <cellStyle name="Note 9 3 9" xfId="4546" xr:uid="{00000000-0005-0000-0000-0000B33C0000}"/>
    <cellStyle name="Note 9 3 9 2" xfId="17354" xr:uid="{00000000-0005-0000-0000-0000B43C0000}"/>
    <cellStyle name="Note 9 3 9 3" xfId="24062" xr:uid="{00000000-0005-0000-0000-0000B53C0000}"/>
    <cellStyle name="Note 9 3 9 4" xfId="29235" xr:uid="{00000000-0005-0000-0000-0000B63C0000}"/>
    <cellStyle name="Note 9 3 9 5" xfId="34148" xr:uid="{00000000-0005-0000-0000-0000B73C0000}"/>
    <cellStyle name="Note 9 3 9 6" xfId="38564" xr:uid="{00000000-0005-0000-0000-0000B83C0000}"/>
    <cellStyle name="Note 9 30" xfId="41899" xr:uid="{00000000-0005-0000-0000-0000B93C0000}"/>
    <cellStyle name="Note 9 31" xfId="42073" xr:uid="{00000000-0005-0000-0000-0000BA3C0000}"/>
    <cellStyle name="Note 9 32" xfId="42190" xr:uid="{00000000-0005-0000-0000-0000BB3C0000}"/>
    <cellStyle name="Note 9 33" xfId="42410" xr:uid="{00000000-0005-0000-0000-0000BC3C0000}"/>
    <cellStyle name="Note 9 4" xfId="943" xr:uid="{00000000-0005-0000-0000-0000BD3C0000}"/>
    <cellStyle name="Note 9 4 10" xfId="4804" xr:uid="{00000000-0005-0000-0000-0000BE3C0000}"/>
    <cellStyle name="Note 9 4 10 2" xfId="17612" xr:uid="{00000000-0005-0000-0000-0000BF3C0000}"/>
    <cellStyle name="Note 9 4 10 3" xfId="24316" xr:uid="{00000000-0005-0000-0000-0000C03C0000}"/>
    <cellStyle name="Note 9 4 10 4" xfId="29478" xr:uid="{00000000-0005-0000-0000-0000C13C0000}"/>
    <cellStyle name="Note 9 4 10 5" xfId="34379" xr:uid="{00000000-0005-0000-0000-0000C23C0000}"/>
    <cellStyle name="Note 9 4 10 6" xfId="38763" xr:uid="{00000000-0005-0000-0000-0000C33C0000}"/>
    <cellStyle name="Note 9 4 11" xfId="13387" xr:uid="{00000000-0005-0000-0000-0000C43C0000}"/>
    <cellStyle name="Note 9 4 12" xfId="17431" xr:uid="{00000000-0005-0000-0000-0000C53C0000}"/>
    <cellStyle name="Note 9 4 13" xfId="25077" xr:uid="{00000000-0005-0000-0000-0000C63C0000}"/>
    <cellStyle name="Note 9 4 14" xfId="32409" xr:uid="{00000000-0005-0000-0000-0000C73C0000}"/>
    <cellStyle name="Note 9 4 15" xfId="19001" xr:uid="{00000000-0005-0000-0000-0000C83C0000}"/>
    <cellStyle name="Note 9 4 2" xfId="2160" xr:uid="{00000000-0005-0000-0000-0000C93C0000}"/>
    <cellStyle name="Note 9 4 2 2" xfId="10167" xr:uid="{00000000-0005-0000-0000-0000CA3C0000}"/>
    <cellStyle name="Note 9 4 2 3" xfId="21704" xr:uid="{00000000-0005-0000-0000-0000CB3C0000}"/>
    <cellStyle name="Note 9 4 2 4" xfId="9162" xr:uid="{00000000-0005-0000-0000-0000CC3C0000}"/>
    <cellStyle name="Note 9 4 2 5" xfId="29494" xr:uid="{00000000-0005-0000-0000-0000CD3C0000}"/>
    <cellStyle name="Note 9 4 2 6" xfId="28095" xr:uid="{00000000-0005-0000-0000-0000CE3C0000}"/>
    <cellStyle name="Note 9 4 3" xfId="1581" xr:uid="{00000000-0005-0000-0000-0000CF3C0000}"/>
    <cellStyle name="Note 9 4 3 2" xfId="8176" xr:uid="{00000000-0005-0000-0000-0000D03C0000}"/>
    <cellStyle name="Note 9 4 3 3" xfId="21136" xr:uid="{00000000-0005-0000-0000-0000D13C0000}"/>
    <cellStyle name="Note 9 4 3 4" xfId="15715" xr:uid="{00000000-0005-0000-0000-0000D23C0000}"/>
    <cellStyle name="Note 9 4 3 5" xfId="29499" xr:uid="{00000000-0005-0000-0000-0000D33C0000}"/>
    <cellStyle name="Note 9 4 3 6" xfId="27006" xr:uid="{00000000-0005-0000-0000-0000D43C0000}"/>
    <cellStyle name="Note 9 4 4" xfId="2589" xr:uid="{00000000-0005-0000-0000-0000D53C0000}"/>
    <cellStyle name="Note 9 4 4 2" xfId="11670" xr:uid="{00000000-0005-0000-0000-0000D63C0000}"/>
    <cellStyle name="Note 9 4 4 3" xfId="22127" xr:uid="{00000000-0005-0000-0000-0000D73C0000}"/>
    <cellStyle name="Note 9 4 4 4" xfId="14117" xr:uid="{00000000-0005-0000-0000-0000D83C0000}"/>
    <cellStyle name="Note 9 4 4 5" xfId="25632" xr:uid="{00000000-0005-0000-0000-0000D93C0000}"/>
    <cellStyle name="Note 9 4 4 6" xfId="29896" xr:uid="{00000000-0005-0000-0000-0000DA3C0000}"/>
    <cellStyle name="Note 9 4 5" xfId="2959" xr:uid="{00000000-0005-0000-0000-0000DB3C0000}"/>
    <cellStyle name="Note 9 4 5 2" xfId="11540" xr:uid="{00000000-0005-0000-0000-0000DC3C0000}"/>
    <cellStyle name="Note 9 4 5 3" xfId="22495" xr:uid="{00000000-0005-0000-0000-0000DD3C0000}"/>
    <cellStyle name="Note 9 4 5 4" xfId="27707" xr:uid="{00000000-0005-0000-0000-0000DE3C0000}"/>
    <cellStyle name="Note 9 4 5 5" xfId="32700" xr:uid="{00000000-0005-0000-0000-0000DF3C0000}"/>
    <cellStyle name="Note 9 4 5 6" xfId="37367" xr:uid="{00000000-0005-0000-0000-0000E03C0000}"/>
    <cellStyle name="Note 9 4 6" xfId="3299" xr:uid="{00000000-0005-0000-0000-0000E13C0000}"/>
    <cellStyle name="Note 9 4 6 2" xfId="16107" xr:uid="{00000000-0005-0000-0000-0000E23C0000}"/>
    <cellStyle name="Note 9 4 6 3" xfId="22829" xr:uid="{00000000-0005-0000-0000-0000E33C0000}"/>
    <cellStyle name="Note 9 4 6 4" xfId="28033" xr:uid="{00000000-0005-0000-0000-0000E43C0000}"/>
    <cellStyle name="Note 9 4 6 5" xfId="33008" xr:uid="{00000000-0005-0000-0000-0000E53C0000}"/>
    <cellStyle name="Note 9 4 6 6" xfId="37621" xr:uid="{00000000-0005-0000-0000-0000E63C0000}"/>
    <cellStyle name="Note 9 4 7" xfId="3617" xr:uid="{00000000-0005-0000-0000-0000E73C0000}"/>
    <cellStyle name="Note 9 4 7 2" xfId="16425" xr:uid="{00000000-0005-0000-0000-0000E83C0000}"/>
    <cellStyle name="Note 9 4 7 3" xfId="23141" xr:uid="{00000000-0005-0000-0000-0000E93C0000}"/>
    <cellStyle name="Note 9 4 7 4" xfId="28338" xr:uid="{00000000-0005-0000-0000-0000EA3C0000}"/>
    <cellStyle name="Note 9 4 7 5" xfId="33303" xr:uid="{00000000-0005-0000-0000-0000EB3C0000}"/>
    <cellStyle name="Note 9 4 7 6" xfId="37863" xr:uid="{00000000-0005-0000-0000-0000EC3C0000}"/>
    <cellStyle name="Note 9 4 8" xfId="3919" xr:uid="{00000000-0005-0000-0000-0000ED3C0000}"/>
    <cellStyle name="Note 9 4 8 2" xfId="16727" xr:uid="{00000000-0005-0000-0000-0000EE3C0000}"/>
    <cellStyle name="Note 9 4 8 3" xfId="23441" xr:uid="{00000000-0005-0000-0000-0000EF3C0000}"/>
    <cellStyle name="Note 9 4 8 4" xfId="28629" xr:uid="{00000000-0005-0000-0000-0000F03C0000}"/>
    <cellStyle name="Note 9 4 8 5" xfId="33578" xr:uid="{00000000-0005-0000-0000-0000F13C0000}"/>
    <cellStyle name="Note 9 4 8 6" xfId="38100" xr:uid="{00000000-0005-0000-0000-0000F23C0000}"/>
    <cellStyle name="Note 9 4 9" xfId="3709" xr:uid="{00000000-0005-0000-0000-0000F33C0000}"/>
    <cellStyle name="Note 9 4 9 2" xfId="16517" xr:uid="{00000000-0005-0000-0000-0000F43C0000}"/>
    <cellStyle name="Note 9 4 9 3" xfId="23232" xr:uid="{00000000-0005-0000-0000-0000F53C0000}"/>
    <cellStyle name="Note 9 4 9 4" xfId="28427" xr:uid="{00000000-0005-0000-0000-0000F63C0000}"/>
    <cellStyle name="Note 9 4 9 5" xfId="33386" xr:uid="{00000000-0005-0000-0000-0000F73C0000}"/>
    <cellStyle name="Note 9 4 9 6" xfId="37933" xr:uid="{00000000-0005-0000-0000-0000F83C0000}"/>
    <cellStyle name="Note 9 5" xfId="1324" xr:uid="{00000000-0005-0000-0000-0000F93C0000}"/>
    <cellStyle name="Note 9 5 10" xfId="5021" xr:uid="{00000000-0005-0000-0000-0000FA3C0000}"/>
    <cellStyle name="Note 9 5 10 2" xfId="17829" xr:uid="{00000000-0005-0000-0000-0000FB3C0000}"/>
    <cellStyle name="Note 9 5 10 3" xfId="24527" xr:uid="{00000000-0005-0000-0000-0000FC3C0000}"/>
    <cellStyle name="Note 9 5 10 4" xfId="29684" xr:uid="{00000000-0005-0000-0000-0000FD3C0000}"/>
    <cellStyle name="Note 9 5 10 5" xfId="34568" xr:uid="{00000000-0005-0000-0000-0000FE3C0000}"/>
    <cellStyle name="Note 9 5 10 6" xfId="38903" xr:uid="{00000000-0005-0000-0000-0000FF3C0000}"/>
    <cellStyle name="Note 9 5 11" xfId="9945" xr:uid="{00000000-0005-0000-0000-0000003D0000}"/>
    <cellStyle name="Note 9 5 12" xfId="20886" xr:uid="{00000000-0005-0000-0000-0000013D0000}"/>
    <cellStyle name="Note 9 5 13" xfId="24252" xr:uid="{00000000-0005-0000-0000-0000023D0000}"/>
    <cellStyle name="Note 9 5 14" xfId="28845" xr:uid="{00000000-0005-0000-0000-0000033D0000}"/>
    <cellStyle name="Note 9 5 15" xfId="34413" xr:uid="{00000000-0005-0000-0000-0000043D0000}"/>
    <cellStyle name="Note 9 5 2" xfId="2511" xr:uid="{00000000-0005-0000-0000-0000053D0000}"/>
    <cellStyle name="Note 9 5 2 2" xfId="9452" xr:uid="{00000000-0005-0000-0000-0000063D0000}"/>
    <cellStyle name="Note 9 5 2 3" xfId="22051" xr:uid="{00000000-0005-0000-0000-0000073D0000}"/>
    <cellStyle name="Note 9 5 2 4" xfId="17912" xr:uid="{00000000-0005-0000-0000-0000083D0000}"/>
    <cellStyle name="Note 9 5 2 5" xfId="24553" xr:uid="{00000000-0005-0000-0000-0000093D0000}"/>
    <cellStyle name="Note 9 5 2 6" xfId="32285" xr:uid="{00000000-0005-0000-0000-00000A3D0000}"/>
    <cellStyle name="Note 9 5 3" xfId="2875" xr:uid="{00000000-0005-0000-0000-00000B3D0000}"/>
    <cellStyle name="Note 9 5 3 2" xfId="9706" xr:uid="{00000000-0005-0000-0000-00000C3D0000}"/>
    <cellStyle name="Note 9 5 3 3" xfId="22412" xr:uid="{00000000-0005-0000-0000-00000D3D0000}"/>
    <cellStyle name="Note 9 5 3 4" xfId="27627" xr:uid="{00000000-0005-0000-0000-00000E3D0000}"/>
    <cellStyle name="Note 9 5 3 5" xfId="32625" xr:uid="{00000000-0005-0000-0000-00000F3D0000}"/>
    <cellStyle name="Note 9 5 3 6" xfId="37301" xr:uid="{00000000-0005-0000-0000-0000103D0000}"/>
    <cellStyle name="Note 9 5 4" xfId="3221" xr:uid="{00000000-0005-0000-0000-0000113D0000}"/>
    <cellStyle name="Note 9 5 4 2" xfId="16029" xr:uid="{00000000-0005-0000-0000-0000123D0000}"/>
    <cellStyle name="Note 9 5 4 3" xfId="22751" xr:uid="{00000000-0005-0000-0000-0000133D0000}"/>
    <cellStyle name="Note 9 5 4 4" xfId="27960" xr:uid="{00000000-0005-0000-0000-0000143D0000}"/>
    <cellStyle name="Note 9 5 4 5" xfId="32936" xr:uid="{00000000-0005-0000-0000-0000153D0000}"/>
    <cellStyle name="Note 9 5 4 6" xfId="37559" xr:uid="{00000000-0005-0000-0000-0000163D0000}"/>
    <cellStyle name="Note 9 5 5" xfId="3550" xr:uid="{00000000-0005-0000-0000-0000173D0000}"/>
    <cellStyle name="Note 9 5 5 2" xfId="16358" xr:uid="{00000000-0005-0000-0000-0000183D0000}"/>
    <cellStyle name="Note 9 5 5 3" xfId="23075" xr:uid="{00000000-0005-0000-0000-0000193D0000}"/>
    <cellStyle name="Note 9 5 5 4" xfId="28273" xr:uid="{00000000-0005-0000-0000-00001A3D0000}"/>
    <cellStyle name="Note 9 5 5 5" xfId="33239" xr:uid="{00000000-0005-0000-0000-00001B3D0000}"/>
    <cellStyle name="Note 9 5 5 6" xfId="37809" xr:uid="{00000000-0005-0000-0000-00001C3D0000}"/>
    <cellStyle name="Note 9 5 6" xfId="3853" xr:uid="{00000000-0005-0000-0000-00001D3D0000}"/>
    <cellStyle name="Note 9 5 6 2" xfId="16661" xr:uid="{00000000-0005-0000-0000-00001E3D0000}"/>
    <cellStyle name="Note 9 5 6 3" xfId="23375" xr:uid="{00000000-0005-0000-0000-00001F3D0000}"/>
    <cellStyle name="Note 9 5 6 4" xfId="28567" xr:uid="{00000000-0005-0000-0000-0000203D0000}"/>
    <cellStyle name="Note 9 5 6 5" xfId="33518" xr:uid="{00000000-0005-0000-0000-0000213D0000}"/>
    <cellStyle name="Note 9 5 6 6" xfId="38046" xr:uid="{00000000-0005-0000-0000-0000223D0000}"/>
    <cellStyle name="Note 9 5 7" xfId="4127" xr:uid="{00000000-0005-0000-0000-0000233D0000}"/>
    <cellStyle name="Note 9 5 7 2" xfId="16935" xr:uid="{00000000-0005-0000-0000-0000243D0000}"/>
    <cellStyle name="Note 9 5 7 3" xfId="23648" xr:uid="{00000000-0005-0000-0000-0000253D0000}"/>
    <cellStyle name="Note 9 5 7 4" xfId="28833" xr:uid="{00000000-0005-0000-0000-0000263D0000}"/>
    <cellStyle name="Note 9 5 7 5" xfId="33772" xr:uid="{00000000-0005-0000-0000-0000273D0000}"/>
    <cellStyle name="Note 9 5 7 6" xfId="38265" xr:uid="{00000000-0005-0000-0000-0000283D0000}"/>
    <cellStyle name="Note 9 5 8" xfId="4369" xr:uid="{00000000-0005-0000-0000-0000293D0000}"/>
    <cellStyle name="Note 9 5 8 2" xfId="17177" xr:uid="{00000000-0005-0000-0000-00002A3D0000}"/>
    <cellStyle name="Note 9 5 8 3" xfId="23886" xr:uid="{00000000-0005-0000-0000-00002B3D0000}"/>
    <cellStyle name="Note 9 5 8 4" xfId="29066" xr:uid="{00000000-0005-0000-0000-00002C3D0000}"/>
    <cellStyle name="Note 9 5 8 5" xfId="34000" xr:uid="{00000000-0005-0000-0000-00002D3D0000}"/>
    <cellStyle name="Note 9 5 8 6" xfId="38456" xr:uid="{00000000-0005-0000-0000-00002E3D0000}"/>
    <cellStyle name="Note 9 5 9" xfId="4596" xr:uid="{00000000-0005-0000-0000-00002F3D0000}"/>
    <cellStyle name="Note 9 5 9 2" xfId="17404" xr:uid="{00000000-0005-0000-0000-0000303D0000}"/>
    <cellStyle name="Note 9 5 9 3" xfId="24111" xr:uid="{00000000-0005-0000-0000-0000313D0000}"/>
    <cellStyle name="Note 9 5 9 4" xfId="29283" xr:uid="{00000000-0005-0000-0000-0000323D0000}"/>
    <cellStyle name="Note 9 5 9 5" xfId="34195" xr:uid="{00000000-0005-0000-0000-0000333D0000}"/>
    <cellStyle name="Note 9 5 9 6" xfId="38607" xr:uid="{00000000-0005-0000-0000-0000343D0000}"/>
    <cellStyle name="Note 9 6" xfId="1313" xr:uid="{00000000-0005-0000-0000-0000353D0000}"/>
    <cellStyle name="Note 9 6 2" xfId="13101" xr:uid="{00000000-0005-0000-0000-0000363D0000}"/>
    <cellStyle name="Note 9 6 3" xfId="20875" xr:uid="{00000000-0005-0000-0000-0000373D0000}"/>
    <cellStyle name="Note 9 6 4" xfId="14198" xr:uid="{00000000-0005-0000-0000-0000383D0000}"/>
    <cellStyle name="Note 9 6 5" xfId="28977" xr:uid="{00000000-0005-0000-0000-0000393D0000}"/>
    <cellStyle name="Note 9 6 6" xfId="23707" xr:uid="{00000000-0005-0000-0000-00003A3D0000}"/>
    <cellStyle name="Note 9 7" xfId="991" xr:uid="{00000000-0005-0000-0000-00003B3D0000}"/>
    <cellStyle name="Note 9 7 2" xfId="15484" xr:uid="{00000000-0005-0000-0000-00003C3D0000}"/>
    <cellStyle name="Note 9 7 3" xfId="19879" xr:uid="{00000000-0005-0000-0000-00003D3D0000}"/>
    <cellStyle name="Note 9 7 4" xfId="20485" xr:uid="{00000000-0005-0000-0000-00003E3D0000}"/>
    <cellStyle name="Note 9 7 5" xfId="29906" xr:uid="{00000000-0005-0000-0000-00003F3D0000}"/>
    <cellStyle name="Note 9 7 6" xfId="29091" xr:uid="{00000000-0005-0000-0000-0000403D0000}"/>
    <cellStyle name="Note 9 8" xfId="1388" xr:uid="{00000000-0005-0000-0000-0000413D0000}"/>
    <cellStyle name="Note 9 8 2" xfId="10300" xr:uid="{00000000-0005-0000-0000-0000423D0000}"/>
    <cellStyle name="Note 9 8 3" xfId="20949" xr:uid="{00000000-0005-0000-0000-0000433D0000}"/>
    <cellStyle name="Note 9 8 4" xfId="23922" xr:uid="{00000000-0005-0000-0000-0000443D0000}"/>
    <cellStyle name="Note 9 8 5" xfId="8648" xr:uid="{00000000-0005-0000-0000-0000453D0000}"/>
    <cellStyle name="Note 9 8 6" xfId="34392" xr:uid="{00000000-0005-0000-0000-0000463D0000}"/>
    <cellStyle name="Note 9 9" xfId="1894" xr:uid="{00000000-0005-0000-0000-0000473D0000}"/>
    <cellStyle name="Note 9 9 2" xfId="15295" xr:uid="{00000000-0005-0000-0000-0000483D0000}"/>
    <cellStyle name="Note 9 9 3" xfId="21442" xr:uid="{00000000-0005-0000-0000-0000493D0000}"/>
    <cellStyle name="Note 9 9 4" xfId="22280" xr:uid="{00000000-0005-0000-0000-00004A3D0000}"/>
    <cellStyle name="Note 9 9 5" xfId="11562" xr:uid="{00000000-0005-0000-0000-00004B3D0000}"/>
    <cellStyle name="Note 9 9 6" xfId="34034" xr:uid="{00000000-0005-0000-0000-00004C3D0000}"/>
    <cellStyle name="Output 10" xfId="660" xr:uid="{00000000-0005-0000-0000-00004D3D0000}"/>
    <cellStyle name="Output 10 10" xfId="2167" xr:uid="{00000000-0005-0000-0000-00004E3D0000}"/>
    <cellStyle name="Output 10 10 2" xfId="13273" xr:uid="{00000000-0005-0000-0000-00004F3D0000}"/>
    <cellStyle name="Output 10 10 3" xfId="21711" xr:uid="{00000000-0005-0000-0000-0000503D0000}"/>
    <cellStyle name="Output 10 10 4" xfId="23939" xr:uid="{00000000-0005-0000-0000-0000513D0000}"/>
    <cellStyle name="Output 10 10 5" xfId="104" xr:uid="{00000000-0005-0000-0000-0000523D0000}"/>
    <cellStyle name="Output 10 10 6" xfId="34427" xr:uid="{00000000-0005-0000-0000-0000533D0000}"/>
    <cellStyle name="Output 10 11" xfId="2678" xr:uid="{00000000-0005-0000-0000-0000543D0000}"/>
    <cellStyle name="Output 10 11 2" xfId="11184" xr:uid="{00000000-0005-0000-0000-0000553D0000}"/>
    <cellStyle name="Output 10 11 3" xfId="22216" xr:uid="{00000000-0005-0000-0000-0000563D0000}"/>
    <cellStyle name="Output 10 11 4" xfId="19398" xr:uid="{00000000-0005-0000-0000-0000573D0000}"/>
    <cellStyle name="Output 10 11 5" xfId="8877" xr:uid="{00000000-0005-0000-0000-0000583D0000}"/>
    <cellStyle name="Output 10 11 6" xfId="32242" xr:uid="{00000000-0005-0000-0000-0000593D0000}"/>
    <cellStyle name="Output 10 12" xfId="3032" xr:uid="{00000000-0005-0000-0000-00005A3D0000}"/>
    <cellStyle name="Output 10 12 2" xfId="8571" xr:uid="{00000000-0005-0000-0000-00005B3D0000}"/>
    <cellStyle name="Output 10 12 3" xfId="22565" xr:uid="{00000000-0005-0000-0000-00005C3D0000}"/>
    <cellStyle name="Output 10 12 4" xfId="27776" xr:uid="{00000000-0005-0000-0000-00005D3D0000}"/>
    <cellStyle name="Output 10 12 5" xfId="32762" xr:uid="{00000000-0005-0000-0000-00005E3D0000}"/>
    <cellStyle name="Output 10 12 6" xfId="37414" xr:uid="{00000000-0005-0000-0000-00005F3D0000}"/>
    <cellStyle name="Output 10 13" xfId="3372" xr:uid="{00000000-0005-0000-0000-0000603D0000}"/>
    <cellStyle name="Output 10 13 2" xfId="16180" xr:uid="{00000000-0005-0000-0000-0000613D0000}"/>
    <cellStyle name="Output 10 13 3" xfId="22900" xr:uid="{00000000-0005-0000-0000-0000623D0000}"/>
    <cellStyle name="Output 10 13 4" xfId="28102" xr:uid="{00000000-0005-0000-0000-0000633D0000}"/>
    <cellStyle name="Output 10 13 5" xfId="33072" xr:uid="{00000000-0005-0000-0000-0000643D0000}"/>
    <cellStyle name="Output 10 13 6" xfId="37669" xr:uid="{00000000-0005-0000-0000-0000653D0000}"/>
    <cellStyle name="Output 10 14" xfId="3685" xr:uid="{00000000-0005-0000-0000-0000663D0000}"/>
    <cellStyle name="Output 10 14 2" xfId="16493" xr:uid="{00000000-0005-0000-0000-0000673D0000}"/>
    <cellStyle name="Output 10 14 3" xfId="23208" xr:uid="{00000000-0005-0000-0000-0000683D0000}"/>
    <cellStyle name="Output 10 14 4" xfId="28403" xr:uid="{00000000-0005-0000-0000-0000693D0000}"/>
    <cellStyle name="Output 10 14 5" xfId="33362" xr:uid="{00000000-0005-0000-0000-00006A3D0000}"/>
    <cellStyle name="Output 10 14 6" xfId="37910" xr:uid="{00000000-0005-0000-0000-00006B3D0000}"/>
    <cellStyle name="Output 10 15" xfId="3983" xr:uid="{00000000-0005-0000-0000-00006C3D0000}"/>
    <cellStyle name="Output 10 15 2" xfId="16791" xr:uid="{00000000-0005-0000-0000-00006D3D0000}"/>
    <cellStyle name="Output 10 15 3" xfId="23504" xr:uid="{00000000-0005-0000-0000-00006E3D0000}"/>
    <cellStyle name="Output 10 15 4" xfId="28690" xr:uid="{00000000-0005-0000-0000-00006F3D0000}"/>
    <cellStyle name="Output 10 15 5" xfId="33637" xr:uid="{00000000-0005-0000-0000-0000703D0000}"/>
    <cellStyle name="Output 10 15 6" xfId="38145" xr:uid="{00000000-0005-0000-0000-0000713D0000}"/>
    <cellStyle name="Output 10 16" xfId="3421" xr:uid="{00000000-0005-0000-0000-0000723D0000}"/>
    <cellStyle name="Output 10 16 2" xfId="16229" xr:uid="{00000000-0005-0000-0000-0000733D0000}"/>
    <cellStyle name="Output 10 16 3" xfId="22948" xr:uid="{00000000-0005-0000-0000-0000743D0000}"/>
    <cellStyle name="Output 10 16 4" xfId="28149" xr:uid="{00000000-0005-0000-0000-0000753D0000}"/>
    <cellStyle name="Output 10 16 5" xfId="33120" xr:uid="{00000000-0005-0000-0000-0000763D0000}"/>
    <cellStyle name="Output 10 16 6" xfId="37708" xr:uid="{00000000-0005-0000-0000-0000773D0000}"/>
    <cellStyle name="Output 10 17" xfId="4712" xr:uid="{00000000-0005-0000-0000-0000783D0000}"/>
    <cellStyle name="Output 10 17 2" xfId="17520" xr:uid="{00000000-0005-0000-0000-0000793D0000}"/>
    <cellStyle name="Output 10 17 3" xfId="24224" xr:uid="{00000000-0005-0000-0000-00007A3D0000}"/>
    <cellStyle name="Output 10 17 4" xfId="29387" xr:uid="{00000000-0005-0000-0000-00007B3D0000}"/>
    <cellStyle name="Output 10 17 5" xfId="34289" xr:uid="{00000000-0005-0000-0000-00007C3D0000}"/>
    <cellStyle name="Output 10 17 6" xfId="38683" xr:uid="{00000000-0005-0000-0000-00007D3D0000}"/>
    <cellStyle name="Output 10 18" xfId="7361" xr:uid="{00000000-0005-0000-0000-00007E3D0000}"/>
    <cellStyle name="Output 10 18 2" xfId="20125" xr:uid="{00000000-0005-0000-0000-00007F3D0000}"/>
    <cellStyle name="Output 10 18 3" xfId="26762" xr:uid="{00000000-0005-0000-0000-0000803D0000}"/>
    <cellStyle name="Output 10 18 4" xfId="31803" xr:uid="{00000000-0005-0000-0000-0000813D0000}"/>
    <cellStyle name="Output 10 18 5" xfId="36534" xr:uid="{00000000-0005-0000-0000-0000823D0000}"/>
    <cellStyle name="Output 10 18 6" xfId="40653" xr:uid="{00000000-0005-0000-0000-0000833D0000}"/>
    <cellStyle name="Output 10 19" xfId="7515" xr:uid="{00000000-0005-0000-0000-0000843D0000}"/>
    <cellStyle name="Output 10 19 2" xfId="20279" xr:uid="{00000000-0005-0000-0000-0000853D0000}"/>
    <cellStyle name="Output 10 19 3" xfId="26912" xr:uid="{00000000-0005-0000-0000-0000863D0000}"/>
    <cellStyle name="Output 10 19 4" xfId="31950" xr:uid="{00000000-0005-0000-0000-0000873D0000}"/>
    <cellStyle name="Output 10 19 5" xfId="36663" xr:uid="{00000000-0005-0000-0000-0000883D0000}"/>
    <cellStyle name="Output 10 19 6" xfId="40737" xr:uid="{00000000-0005-0000-0000-0000893D0000}"/>
    <cellStyle name="Output 10 2" xfId="1118" xr:uid="{00000000-0005-0000-0000-00008A3D0000}"/>
    <cellStyle name="Output 10 2 10" xfId="4916" xr:uid="{00000000-0005-0000-0000-00008B3D0000}"/>
    <cellStyle name="Output 10 2 10 2" xfId="17724" xr:uid="{00000000-0005-0000-0000-00008C3D0000}"/>
    <cellStyle name="Output 10 2 10 3" xfId="24423" xr:uid="{00000000-0005-0000-0000-00008D3D0000}"/>
    <cellStyle name="Output 10 2 10 4" xfId="29580" xr:uid="{00000000-0005-0000-0000-00008E3D0000}"/>
    <cellStyle name="Output 10 2 10 5" xfId="34469" xr:uid="{00000000-0005-0000-0000-00008F3D0000}"/>
    <cellStyle name="Output 10 2 10 6" xfId="38820" xr:uid="{00000000-0005-0000-0000-0000903D0000}"/>
    <cellStyle name="Output 10 2 11" xfId="7490" xr:uid="{00000000-0005-0000-0000-0000913D0000}"/>
    <cellStyle name="Output 10 2 11 2" xfId="20254" xr:uid="{00000000-0005-0000-0000-0000923D0000}"/>
    <cellStyle name="Output 10 2 11 3" xfId="26887" xr:uid="{00000000-0005-0000-0000-0000933D0000}"/>
    <cellStyle name="Output 10 2 11 4" xfId="31925" xr:uid="{00000000-0005-0000-0000-0000943D0000}"/>
    <cellStyle name="Output 10 2 11 5" xfId="36638" xr:uid="{00000000-0005-0000-0000-0000953D0000}"/>
    <cellStyle name="Output 10 2 11 6" xfId="40716" xr:uid="{00000000-0005-0000-0000-0000963D0000}"/>
    <cellStyle name="Output 10 2 12" xfId="7633" xr:uid="{00000000-0005-0000-0000-0000973D0000}"/>
    <cellStyle name="Output 10 2 12 2" xfId="20397" xr:uid="{00000000-0005-0000-0000-0000983D0000}"/>
    <cellStyle name="Output 10 2 12 3" xfId="27029" xr:uid="{00000000-0005-0000-0000-0000993D0000}"/>
    <cellStyle name="Output 10 2 12 4" xfId="32058" xr:uid="{00000000-0005-0000-0000-00009A3D0000}"/>
    <cellStyle name="Output 10 2 12 5" xfId="36761" xr:uid="{00000000-0005-0000-0000-00009B3D0000}"/>
    <cellStyle name="Output 10 2 12 6" xfId="40796" xr:uid="{00000000-0005-0000-0000-00009C3D0000}"/>
    <cellStyle name="Output 10 2 13" xfId="10050" xr:uid="{00000000-0005-0000-0000-00009D3D0000}"/>
    <cellStyle name="Output 10 2 14" xfId="9270" xr:uid="{00000000-0005-0000-0000-00009E3D0000}"/>
    <cellStyle name="Output 10 2 15" xfId="10623" xr:uid="{00000000-0005-0000-0000-00009F3D0000}"/>
    <cellStyle name="Output 10 2 16" xfId="24196" xr:uid="{00000000-0005-0000-0000-0000A03D0000}"/>
    <cellStyle name="Output 10 2 17" xfId="26130" xr:uid="{00000000-0005-0000-0000-0000A13D0000}"/>
    <cellStyle name="Output 10 2 18" xfId="36519" xr:uid="{00000000-0005-0000-0000-0000A23D0000}"/>
    <cellStyle name="Output 10 2 2" xfId="2319" xr:uid="{00000000-0005-0000-0000-0000A33D0000}"/>
    <cellStyle name="Output 10 2 2 2" xfId="9712" xr:uid="{00000000-0005-0000-0000-0000A43D0000}"/>
    <cellStyle name="Output 10 2 2 3" xfId="21861" xr:uid="{00000000-0005-0000-0000-0000A53D0000}"/>
    <cellStyle name="Output 10 2 2 4" xfId="22740" xr:uid="{00000000-0005-0000-0000-0000A63D0000}"/>
    <cellStyle name="Output 10 2 2 5" xfId="32067" xr:uid="{00000000-0005-0000-0000-0000A73D0000}"/>
    <cellStyle name="Output 10 2 2 6" xfId="34121" xr:uid="{00000000-0005-0000-0000-0000A83D0000}"/>
    <cellStyle name="Output 10 2 3" xfId="2689" xr:uid="{00000000-0005-0000-0000-0000A93D0000}"/>
    <cellStyle name="Output 10 2 3 2" xfId="8484" xr:uid="{00000000-0005-0000-0000-0000AA3D0000}"/>
    <cellStyle name="Output 10 2 3 3" xfId="22227" xr:uid="{00000000-0005-0000-0000-0000AB3D0000}"/>
    <cellStyle name="Output 10 2 3 4" xfId="10101" xr:uid="{00000000-0005-0000-0000-0000AC3D0000}"/>
    <cellStyle name="Output 10 2 3 5" xfId="9937" xr:uid="{00000000-0005-0000-0000-0000AD3D0000}"/>
    <cellStyle name="Output 10 2 3 6" xfId="31570" xr:uid="{00000000-0005-0000-0000-0000AE3D0000}"/>
    <cellStyle name="Output 10 2 4" xfId="3042" xr:uid="{00000000-0005-0000-0000-0000AF3D0000}"/>
    <cellStyle name="Output 10 2 4 2" xfId="8613" xr:uid="{00000000-0005-0000-0000-0000B03D0000}"/>
    <cellStyle name="Output 10 2 4 3" xfId="22575" xr:uid="{00000000-0005-0000-0000-0000B13D0000}"/>
    <cellStyle name="Output 10 2 4 4" xfId="27786" xr:uid="{00000000-0005-0000-0000-0000B23D0000}"/>
    <cellStyle name="Output 10 2 4 5" xfId="32772" xr:uid="{00000000-0005-0000-0000-0000B33D0000}"/>
    <cellStyle name="Output 10 2 4 6" xfId="37424" xr:uid="{00000000-0005-0000-0000-0000B43D0000}"/>
    <cellStyle name="Output 10 2 5" xfId="3382" xr:uid="{00000000-0005-0000-0000-0000B53D0000}"/>
    <cellStyle name="Output 10 2 5 2" xfId="16190" xr:uid="{00000000-0005-0000-0000-0000B63D0000}"/>
    <cellStyle name="Output 10 2 5 3" xfId="22910" xr:uid="{00000000-0005-0000-0000-0000B73D0000}"/>
    <cellStyle name="Output 10 2 5 4" xfId="28112" xr:uid="{00000000-0005-0000-0000-0000B83D0000}"/>
    <cellStyle name="Output 10 2 5 5" xfId="33082" xr:uid="{00000000-0005-0000-0000-0000B93D0000}"/>
    <cellStyle name="Output 10 2 5 6" xfId="37679" xr:uid="{00000000-0005-0000-0000-0000BA3D0000}"/>
    <cellStyle name="Output 10 2 6" xfId="3694" xr:uid="{00000000-0005-0000-0000-0000BB3D0000}"/>
    <cellStyle name="Output 10 2 6 2" xfId="16502" xr:uid="{00000000-0005-0000-0000-0000BC3D0000}"/>
    <cellStyle name="Output 10 2 6 3" xfId="23217" xr:uid="{00000000-0005-0000-0000-0000BD3D0000}"/>
    <cellStyle name="Output 10 2 6 4" xfId="28412" xr:uid="{00000000-0005-0000-0000-0000BE3D0000}"/>
    <cellStyle name="Output 10 2 6 5" xfId="33371" xr:uid="{00000000-0005-0000-0000-0000BF3D0000}"/>
    <cellStyle name="Output 10 2 6 6" xfId="37919" xr:uid="{00000000-0005-0000-0000-0000C03D0000}"/>
    <cellStyle name="Output 10 2 7" xfId="3993" xr:uid="{00000000-0005-0000-0000-0000C13D0000}"/>
    <cellStyle name="Output 10 2 7 2" xfId="16801" xr:uid="{00000000-0005-0000-0000-0000C23D0000}"/>
    <cellStyle name="Output 10 2 7 3" xfId="23514" xr:uid="{00000000-0005-0000-0000-0000C33D0000}"/>
    <cellStyle name="Output 10 2 7 4" xfId="28700" xr:uid="{00000000-0005-0000-0000-0000C43D0000}"/>
    <cellStyle name="Output 10 2 7 5" xfId="33647" xr:uid="{00000000-0005-0000-0000-0000C53D0000}"/>
    <cellStyle name="Output 10 2 7 6" xfId="38154" xr:uid="{00000000-0005-0000-0000-0000C63D0000}"/>
    <cellStyle name="Output 10 2 8" xfId="4246" xr:uid="{00000000-0005-0000-0000-0000C73D0000}"/>
    <cellStyle name="Output 10 2 8 2" xfId="17054" xr:uid="{00000000-0005-0000-0000-0000C83D0000}"/>
    <cellStyle name="Output 10 2 8 3" xfId="23765" xr:uid="{00000000-0005-0000-0000-0000C93D0000}"/>
    <cellStyle name="Output 10 2 8 4" xfId="28947" xr:uid="{00000000-0005-0000-0000-0000CA3D0000}"/>
    <cellStyle name="Output 10 2 8 5" xfId="33884" xr:uid="{00000000-0005-0000-0000-0000CB3D0000}"/>
    <cellStyle name="Output 10 2 8 6" xfId="38356" xr:uid="{00000000-0005-0000-0000-0000CC3D0000}"/>
    <cellStyle name="Output 10 2 9" xfId="4491" xr:uid="{00000000-0005-0000-0000-0000CD3D0000}"/>
    <cellStyle name="Output 10 2 9 2" xfId="17299" xr:uid="{00000000-0005-0000-0000-0000CE3D0000}"/>
    <cellStyle name="Output 10 2 9 3" xfId="24007" xr:uid="{00000000-0005-0000-0000-0000CF3D0000}"/>
    <cellStyle name="Output 10 2 9 4" xfId="29182" xr:uid="{00000000-0005-0000-0000-0000D03D0000}"/>
    <cellStyle name="Output 10 2 9 5" xfId="34098" xr:uid="{00000000-0005-0000-0000-0000D13D0000}"/>
    <cellStyle name="Output 10 2 9 6" xfId="38524" xr:uid="{00000000-0005-0000-0000-0000D23D0000}"/>
    <cellStyle name="Output 10 20" xfId="10593" xr:uid="{00000000-0005-0000-0000-0000D33D0000}"/>
    <cellStyle name="Output 10 21" xfId="10274" xr:uid="{00000000-0005-0000-0000-0000D43D0000}"/>
    <cellStyle name="Output 10 22" xfId="10508" xr:uid="{00000000-0005-0000-0000-0000D53D0000}"/>
    <cellStyle name="Output 10 23" xfId="25366" xr:uid="{00000000-0005-0000-0000-0000D63D0000}"/>
    <cellStyle name="Output 10 24" xfId="25075" xr:uid="{00000000-0005-0000-0000-0000D73D0000}"/>
    <cellStyle name="Output 10 25" xfId="34832" xr:uid="{00000000-0005-0000-0000-0000D83D0000}"/>
    <cellStyle name="Output 10 26" xfId="41692" xr:uid="{00000000-0005-0000-0000-0000D93D0000}"/>
    <cellStyle name="Output 10 27" xfId="41297" xr:uid="{00000000-0005-0000-0000-0000DA3D0000}"/>
    <cellStyle name="Output 10 28" xfId="41749" xr:uid="{00000000-0005-0000-0000-0000DB3D0000}"/>
    <cellStyle name="Output 10 29" xfId="41971" xr:uid="{00000000-0005-0000-0000-0000DC3D0000}"/>
    <cellStyle name="Output 10 3" xfId="1205" xr:uid="{00000000-0005-0000-0000-0000DD3D0000}"/>
    <cellStyle name="Output 10 3 10" xfId="4972" xr:uid="{00000000-0005-0000-0000-0000DE3D0000}"/>
    <cellStyle name="Output 10 3 10 2" xfId="17780" xr:uid="{00000000-0005-0000-0000-0000DF3D0000}"/>
    <cellStyle name="Output 10 3 10 3" xfId="24478" xr:uid="{00000000-0005-0000-0000-0000E03D0000}"/>
    <cellStyle name="Output 10 3 10 4" xfId="29635" xr:uid="{00000000-0005-0000-0000-0000E13D0000}"/>
    <cellStyle name="Output 10 3 10 5" xfId="34521" xr:uid="{00000000-0005-0000-0000-0000E23D0000}"/>
    <cellStyle name="Output 10 3 10 6" xfId="38861" xr:uid="{00000000-0005-0000-0000-0000E33D0000}"/>
    <cellStyle name="Output 10 3 11" xfId="13266" xr:uid="{00000000-0005-0000-0000-0000E43D0000}"/>
    <cellStyle name="Output 10 3 12" xfId="10884" xr:uid="{00000000-0005-0000-0000-0000E53D0000}"/>
    <cellStyle name="Output 10 3 13" xfId="22840" xr:uid="{00000000-0005-0000-0000-0000E63D0000}"/>
    <cellStyle name="Output 10 3 14" xfId="22643" xr:uid="{00000000-0005-0000-0000-0000E73D0000}"/>
    <cellStyle name="Output 10 3 15" xfId="34022" xr:uid="{00000000-0005-0000-0000-0000E83D0000}"/>
    <cellStyle name="Output 10 3 2" xfId="2402" xr:uid="{00000000-0005-0000-0000-0000E93D0000}"/>
    <cellStyle name="Output 10 3 2 2" xfId="8555" xr:uid="{00000000-0005-0000-0000-0000EA3D0000}"/>
    <cellStyle name="Output 10 3 2 3" xfId="21943" xr:uid="{00000000-0005-0000-0000-0000EB3D0000}"/>
    <cellStyle name="Output 10 3 2 4" xfId="22676" xr:uid="{00000000-0005-0000-0000-0000EC3D0000}"/>
    <cellStyle name="Output 10 3 2 5" xfId="28731" xr:uid="{00000000-0005-0000-0000-0000ED3D0000}"/>
    <cellStyle name="Output 10 3 2 6" xfId="32809" xr:uid="{00000000-0005-0000-0000-0000EE3D0000}"/>
    <cellStyle name="Output 10 3 3" xfId="2771" xr:uid="{00000000-0005-0000-0000-0000EF3D0000}"/>
    <cellStyle name="Output 10 3 3 2" xfId="9341" xr:uid="{00000000-0005-0000-0000-0000F03D0000}"/>
    <cellStyle name="Output 10 3 3 3" xfId="22308" xr:uid="{00000000-0005-0000-0000-0000F13D0000}"/>
    <cellStyle name="Output 10 3 3 4" xfId="27528" xr:uid="{00000000-0005-0000-0000-0000F23D0000}"/>
    <cellStyle name="Output 10 3 3 5" xfId="32528" xr:uid="{00000000-0005-0000-0000-0000F33D0000}"/>
    <cellStyle name="Output 10 3 3 6" xfId="37218" xr:uid="{00000000-0005-0000-0000-0000F43D0000}"/>
    <cellStyle name="Output 10 3 4" xfId="3122" xr:uid="{00000000-0005-0000-0000-0000F53D0000}"/>
    <cellStyle name="Output 10 3 4 2" xfId="13140" xr:uid="{00000000-0005-0000-0000-0000F63D0000}"/>
    <cellStyle name="Output 10 3 4 3" xfId="22653" xr:uid="{00000000-0005-0000-0000-0000F73D0000}"/>
    <cellStyle name="Output 10 3 4 4" xfId="27864" xr:uid="{00000000-0005-0000-0000-0000F83D0000}"/>
    <cellStyle name="Output 10 3 4 5" xfId="32845" xr:uid="{00000000-0005-0000-0000-0000F93D0000}"/>
    <cellStyle name="Output 10 3 4 6" xfId="37481" xr:uid="{00000000-0005-0000-0000-0000FA3D0000}"/>
    <cellStyle name="Output 10 3 5" xfId="3458" xr:uid="{00000000-0005-0000-0000-0000FB3D0000}"/>
    <cellStyle name="Output 10 3 5 2" xfId="16266" xr:uid="{00000000-0005-0000-0000-0000FC3D0000}"/>
    <cellStyle name="Output 10 3 5 3" xfId="22984" xr:uid="{00000000-0005-0000-0000-0000FD3D0000}"/>
    <cellStyle name="Output 10 3 5 4" xfId="28185" xr:uid="{00000000-0005-0000-0000-0000FE3D0000}"/>
    <cellStyle name="Output 10 3 5 5" xfId="33152" xr:uid="{00000000-0005-0000-0000-0000FF3D0000}"/>
    <cellStyle name="Output 10 3 5 6" xfId="37735" xr:uid="{00000000-0005-0000-0000-0000003E0000}"/>
    <cellStyle name="Output 10 3 6" xfId="3765" xr:uid="{00000000-0005-0000-0000-0000013E0000}"/>
    <cellStyle name="Output 10 3 6 2" xfId="16573" xr:uid="{00000000-0005-0000-0000-0000023E0000}"/>
    <cellStyle name="Output 10 3 6 3" xfId="23288" xr:uid="{00000000-0005-0000-0000-0000033E0000}"/>
    <cellStyle name="Output 10 3 6 4" xfId="28481" xr:uid="{00000000-0005-0000-0000-0000043E0000}"/>
    <cellStyle name="Output 10 3 6 5" xfId="33436" xr:uid="{00000000-0005-0000-0000-0000053E0000}"/>
    <cellStyle name="Output 10 3 6 6" xfId="37973" xr:uid="{00000000-0005-0000-0000-0000063E0000}"/>
    <cellStyle name="Output 10 3 7" xfId="4057" xr:uid="{00000000-0005-0000-0000-0000073E0000}"/>
    <cellStyle name="Output 10 3 7 2" xfId="16865" xr:uid="{00000000-0005-0000-0000-0000083E0000}"/>
    <cellStyle name="Output 10 3 7 3" xfId="23578" xr:uid="{00000000-0005-0000-0000-0000093E0000}"/>
    <cellStyle name="Output 10 3 7 4" xfId="28763" xr:uid="{00000000-0005-0000-0000-00000A3E0000}"/>
    <cellStyle name="Output 10 3 7 5" xfId="33703" xr:uid="{00000000-0005-0000-0000-00000B3E0000}"/>
    <cellStyle name="Output 10 3 7 6" xfId="38203" xr:uid="{00000000-0005-0000-0000-00000C3E0000}"/>
    <cellStyle name="Output 10 3 8" xfId="4312" xr:uid="{00000000-0005-0000-0000-00000D3E0000}"/>
    <cellStyle name="Output 10 3 8 2" xfId="17120" xr:uid="{00000000-0005-0000-0000-00000E3E0000}"/>
    <cellStyle name="Output 10 3 8 3" xfId="23829" xr:uid="{00000000-0005-0000-0000-00000F3E0000}"/>
    <cellStyle name="Output 10 3 8 4" xfId="29013" xr:uid="{00000000-0005-0000-0000-0000103E0000}"/>
    <cellStyle name="Output 10 3 8 5" xfId="33946" xr:uid="{00000000-0005-0000-0000-0000113E0000}"/>
    <cellStyle name="Output 10 3 8 6" xfId="38407" xr:uid="{00000000-0005-0000-0000-0000123E0000}"/>
    <cellStyle name="Output 10 3 9" xfId="4547" xr:uid="{00000000-0005-0000-0000-0000133E0000}"/>
    <cellStyle name="Output 10 3 9 2" xfId="17355" xr:uid="{00000000-0005-0000-0000-0000143E0000}"/>
    <cellStyle name="Output 10 3 9 3" xfId="24063" xr:uid="{00000000-0005-0000-0000-0000153E0000}"/>
    <cellStyle name="Output 10 3 9 4" xfId="29236" xr:uid="{00000000-0005-0000-0000-0000163E0000}"/>
    <cellStyle name="Output 10 3 9 5" xfId="34149" xr:uid="{00000000-0005-0000-0000-0000173E0000}"/>
    <cellStyle name="Output 10 3 9 6" xfId="38565" xr:uid="{00000000-0005-0000-0000-0000183E0000}"/>
    <cellStyle name="Output 10 30" xfId="41902" xr:uid="{00000000-0005-0000-0000-0000193E0000}"/>
    <cellStyle name="Output 10 31" xfId="42075" xr:uid="{00000000-0005-0000-0000-00001A3E0000}"/>
    <cellStyle name="Output 10 32" xfId="42192" xr:uid="{00000000-0005-0000-0000-00001B3E0000}"/>
    <cellStyle name="Output 10 33" xfId="42414" xr:uid="{00000000-0005-0000-0000-00001C3E0000}"/>
    <cellStyle name="Output 10 4" xfId="1184" xr:uid="{00000000-0005-0000-0000-00001D3E0000}"/>
    <cellStyle name="Output 10 4 10" xfId="4955" xr:uid="{00000000-0005-0000-0000-00001E3E0000}"/>
    <cellStyle name="Output 10 4 10 2" xfId="17763" xr:uid="{00000000-0005-0000-0000-00001F3E0000}"/>
    <cellStyle name="Output 10 4 10 3" xfId="24461" xr:uid="{00000000-0005-0000-0000-0000203E0000}"/>
    <cellStyle name="Output 10 4 10 4" xfId="29619" xr:uid="{00000000-0005-0000-0000-0000213E0000}"/>
    <cellStyle name="Output 10 4 10 5" xfId="34507" xr:uid="{00000000-0005-0000-0000-0000223E0000}"/>
    <cellStyle name="Output 10 4 10 6" xfId="38848" xr:uid="{00000000-0005-0000-0000-0000233E0000}"/>
    <cellStyle name="Output 10 4 11" xfId="11005" xr:uid="{00000000-0005-0000-0000-0000243E0000}"/>
    <cellStyle name="Output 10 4 12" xfId="15639" xr:uid="{00000000-0005-0000-0000-0000253E0000}"/>
    <cellStyle name="Output 10 4 13" xfId="12350" xr:uid="{00000000-0005-0000-0000-0000263E0000}"/>
    <cellStyle name="Output 10 4 14" xfId="18701" xr:uid="{00000000-0005-0000-0000-0000273E0000}"/>
    <cellStyle name="Output 10 4 15" xfId="36603" xr:uid="{00000000-0005-0000-0000-0000283E0000}"/>
    <cellStyle name="Output 10 4 2" xfId="2381" xr:uid="{00000000-0005-0000-0000-0000293E0000}"/>
    <cellStyle name="Output 10 4 2 2" xfId="8882" xr:uid="{00000000-0005-0000-0000-00002A3E0000}"/>
    <cellStyle name="Output 10 4 2 3" xfId="21923" xr:uid="{00000000-0005-0000-0000-00002B3E0000}"/>
    <cellStyle name="Output 10 4 2 4" xfId="21930" xr:uid="{00000000-0005-0000-0000-00002C3E0000}"/>
    <cellStyle name="Output 10 4 2 5" xfId="24361" xr:uid="{00000000-0005-0000-0000-00002D3E0000}"/>
    <cellStyle name="Output 10 4 2 6" xfId="24763" xr:uid="{00000000-0005-0000-0000-00002E3E0000}"/>
    <cellStyle name="Output 10 4 3" xfId="2752" xr:uid="{00000000-0005-0000-0000-00002F3E0000}"/>
    <cellStyle name="Output 10 4 3 2" xfId="11055" xr:uid="{00000000-0005-0000-0000-0000303E0000}"/>
    <cellStyle name="Output 10 4 3 3" xfId="22289" xr:uid="{00000000-0005-0000-0000-0000313E0000}"/>
    <cellStyle name="Output 10 4 3 4" xfId="27510" xr:uid="{00000000-0005-0000-0000-0000323E0000}"/>
    <cellStyle name="Output 10 4 3 5" xfId="32511" xr:uid="{00000000-0005-0000-0000-0000333E0000}"/>
    <cellStyle name="Output 10 4 3 6" xfId="37203" xr:uid="{00000000-0005-0000-0000-0000343E0000}"/>
    <cellStyle name="Output 10 4 4" xfId="3103" xr:uid="{00000000-0005-0000-0000-0000353E0000}"/>
    <cellStyle name="Output 10 4 4 2" xfId="10962" xr:uid="{00000000-0005-0000-0000-0000363E0000}"/>
    <cellStyle name="Output 10 4 4 3" xfId="22634" xr:uid="{00000000-0005-0000-0000-0000373E0000}"/>
    <cellStyle name="Output 10 4 4 4" xfId="27845" xr:uid="{00000000-0005-0000-0000-0000383E0000}"/>
    <cellStyle name="Output 10 4 4 5" xfId="32829" xr:uid="{00000000-0005-0000-0000-0000393E0000}"/>
    <cellStyle name="Output 10 4 4 6" xfId="37467" xr:uid="{00000000-0005-0000-0000-00003A3E0000}"/>
    <cellStyle name="Output 10 4 5" xfId="3440" xr:uid="{00000000-0005-0000-0000-00003B3E0000}"/>
    <cellStyle name="Output 10 4 5 2" xfId="16248" xr:uid="{00000000-0005-0000-0000-00003C3E0000}"/>
    <cellStyle name="Output 10 4 5 3" xfId="22966" xr:uid="{00000000-0005-0000-0000-00003D3E0000}"/>
    <cellStyle name="Output 10 4 5 4" xfId="28168" xr:uid="{00000000-0005-0000-0000-00003E3E0000}"/>
    <cellStyle name="Output 10 4 5 5" xfId="33137" xr:uid="{00000000-0005-0000-0000-00003F3E0000}"/>
    <cellStyle name="Output 10 4 5 6" xfId="37721" xr:uid="{00000000-0005-0000-0000-0000403E0000}"/>
    <cellStyle name="Output 10 4 6" xfId="3747" xr:uid="{00000000-0005-0000-0000-0000413E0000}"/>
    <cellStyle name="Output 10 4 6 2" xfId="16555" xr:uid="{00000000-0005-0000-0000-0000423E0000}"/>
    <cellStyle name="Output 10 4 6 3" xfId="23270" xr:uid="{00000000-0005-0000-0000-0000433E0000}"/>
    <cellStyle name="Output 10 4 6 4" xfId="28463" xr:uid="{00000000-0005-0000-0000-0000443E0000}"/>
    <cellStyle name="Output 10 4 6 5" xfId="33419" xr:uid="{00000000-0005-0000-0000-0000453E0000}"/>
    <cellStyle name="Output 10 4 6 6" xfId="37959" xr:uid="{00000000-0005-0000-0000-0000463E0000}"/>
    <cellStyle name="Output 10 4 7" xfId="4039" xr:uid="{00000000-0005-0000-0000-0000473E0000}"/>
    <cellStyle name="Output 10 4 7 2" xfId="16847" xr:uid="{00000000-0005-0000-0000-0000483E0000}"/>
    <cellStyle name="Output 10 4 7 3" xfId="23560" xr:uid="{00000000-0005-0000-0000-0000493E0000}"/>
    <cellStyle name="Output 10 4 7 4" xfId="28745" xr:uid="{00000000-0005-0000-0000-00004A3E0000}"/>
    <cellStyle name="Output 10 4 7 5" xfId="33687" xr:uid="{00000000-0005-0000-0000-00004B3E0000}"/>
    <cellStyle name="Output 10 4 7 6" xfId="38189" xr:uid="{00000000-0005-0000-0000-00004C3E0000}"/>
    <cellStyle name="Output 10 4 8" xfId="4295" xr:uid="{00000000-0005-0000-0000-00004D3E0000}"/>
    <cellStyle name="Output 10 4 8 2" xfId="17103" xr:uid="{00000000-0005-0000-0000-00004E3E0000}"/>
    <cellStyle name="Output 10 4 8 3" xfId="23813" xr:uid="{00000000-0005-0000-0000-00004F3E0000}"/>
    <cellStyle name="Output 10 4 8 4" xfId="28996" xr:uid="{00000000-0005-0000-0000-0000503E0000}"/>
    <cellStyle name="Output 10 4 8 5" xfId="33932" xr:uid="{00000000-0005-0000-0000-0000513E0000}"/>
    <cellStyle name="Output 10 4 8 6" xfId="38394" xr:uid="{00000000-0005-0000-0000-0000523E0000}"/>
    <cellStyle name="Output 10 4 9" xfId="4530" xr:uid="{00000000-0005-0000-0000-0000533E0000}"/>
    <cellStyle name="Output 10 4 9 2" xfId="17338" xr:uid="{00000000-0005-0000-0000-0000543E0000}"/>
    <cellStyle name="Output 10 4 9 3" xfId="24046" xr:uid="{00000000-0005-0000-0000-0000553E0000}"/>
    <cellStyle name="Output 10 4 9 4" xfId="29219" xr:uid="{00000000-0005-0000-0000-0000563E0000}"/>
    <cellStyle name="Output 10 4 9 5" xfId="34132" xr:uid="{00000000-0005-0000-0000-0000573E0000}"/>
    <cellStyle name="Output 10 4 9 6" xfId="38552" xr:uid="{00000000-0005-0000-0000-0000583E0000}"/>
    <cellStyle name="Output 10 5" xfId="1325" xr:uid="{00000000-0005-0000-0000-0000593E0000}"/>
    <cellStyle name="Output 10 5 10" xfId="5022" xr:uid="{00000000-0005-0000-0000-00005A3E0000}"/>
    <cellStyle name="Output 10 5 10 2" xfId="17830" xr:uid="{00000000-0005-0000-0000-00005B3E0000}"/>
    <cellStyle name="Output 10 5 10 3" xfId="24528" xr:uid="{00000000-0005-0000-0000-00005C3E0000}"/>
    <cellStyle name="Output 10 5 10 4" xfId="29685" xr:uid="{00000000-0005-0000-0000-00005D3E0000}"/>
    <cellStyle name="Output 10 5 10 5" xfId="34569" xr:uid="{00000000-0005-0000-0000-00005E3E0000}"/>
    <cellStyle name="Output 10 5 10 6" xfId="38904" xr:uid="{00000000-0005-0000-0000-00005F3E0000}"/>
    <cellStyle name="Output 10 5 11" xfId="8474" xr:uid="{00000000-0005-0000-0000-0000603E0000}"/>
    <cellStyle name="Output 10 5 12" xfId="20887" xr:uid="{00000000-0005-0000-0000-0000613E0000}"/>
    <cellStyle name="Output 10 5 13" xfId="9075" xr:uid="{00000000-0005-0000-0000-0000623E0000}"/>
    <cellStyle name="Output 10 5 14" xfId="21103" xr:uid="{00000000-0005-0000-0000-0000633E0000}"/>
    <cellStyle name="Output 10 5 15" xfId="34043" xr:uid="{00000000-0005-0000-0000-0000643E0000}"/>
    <cellStyle name="Output 10 5 2" xfId="2512" xr:uid="{00000000-0005-0000-0000-0000653E0000}"/>
    <cellStyle name="Output 10 5 2 2" xfId="9088" xr:uid="{00000000-0005-0000-0000-0000663E0000}"/>
    <cellStyle name="Output 10 5 2 3" xfId="22052" xr:uid="{00000000-0005-0000-0000-0000673E0000}"/>
    <cellStyle name="Output 10 5 2 4" xfId="19994" xr:uid="{00000000-0005-0000-0000-0000683E0000}"/>
    <cellStyle name="Output 10 5 2 5" xfId="24831" xr:uid="{00000000-0005-0000-0000-0000693E0000}"/>
    <cellStyle name="Output 10 5 2 6" xfId="26002" xr:uid="{00000000-0005-0000-0000-00006A3E0000}"/>
    <cellStyle name="Output 10 5 3" xfId="2876" xr:uid="{00000000-0005-0000-0000-00006B3E0000}"/>
    <cellStyle name="Output 10 5 3 2" xfId="10524" xr:uid="{00000000-0005-0000-0000-00006C3E0000}"/>
    <cellStyle name="Output 10 5 3 3" xfId="22413" xr:uid="{00000000-0005-0000-0000-00006D3E0000}"/>
    <cellStyle name="Output 10 5 3 4" xfId="27628" xr:uid="{00000000-0005-0000-0000-00006E3E0000}"/>
    <cellStyle name="Output 10 5 3 5" xfId="32626" xr:uid="{00000000-0005-0000-0000-00006F3E0000}"/>
    <cellStyle name="Output 10 5 3 6" xfId="37302" xr:uid="{00000000-0005-0000-0000-0000703E0000}"/>
    <cellStyle name="Output 10 5 4" xfId="3222" xr:uid="{00000000-0005-0000-0000-0000713E0000}"/>
    <cellStyle name="Output 10 5 4 2" xfId="16030" xr:uid="{00000000-0005-0000-0000-0000723E0000}"/>
    <cellStyle name="Output 10 5 4 3" xfId="22752" xr:uid="{00000000-0005-0000-0000-0000733E0000}"/>
    <cellStyle name="Output 10 5 4 4" xfId="27961" xr:uid="{00000000-0005-0000-0000-0000743E0000}"/>
    <cellStyle name="Output 10 5 4 5" xfId="32937" xr:uid="{00000000-0005-0000-0000-0000753E0000}"/>
    <cellStyle name="Output 10 5 4 6" xfId="37560" xr:uid="{00000000-0005-0000-0000-0000763E0000}"/>
    <cellStyle name="Output 10 5 5" xfId="3551" xr:uid="{00000000-0005-0000-0000-0000773E0000}"/>
    <cellStyle name="Output 10 5 5 2" xfId="16359" xr:uid="{00000000-0005-0000-0000-0000783E0000}"/>
    <cellStyle name="Output 10 5 5 3" xfId="23076" xr:uid="{00000000-0005-0000-0000-0000793E0000}"/>
    <cellStyle name="Output 10 5 5 4" xfId="28274" xr:uid="{00000000-0005-0000-0000-00007A3E0000}"/>
    <cellStyle name="Output 10 5 5 5" xfId="33240" xr:uid="{00000000-0005-0000-0000-00007B3E0000}"/>
    <cellStyle name="Output 10 5 5 6" xfId="37810" xr:uid="{00000000-0005-0000-0000-00007C3E0000}"/>
    <cellStyle name="Output 10 5 6" xfId="3854" xr:uid="{00000000-0005-0000-0000-00007D3E0000}"/>
    <cellStyle name="Output 10 5 6 2" xfId="16662" xr:uid="{00000000-0005-0000-0000-00007E3E0000}"/>
    <cellStyle name="Output 10 5 6 3" xfId="23376" xr:uid="{00000000-0005-0000-0000-00007F3E0000}"/>
    <cellStyle name="Output 10 5 6 4" xfId="28568" xr:uid="{00000000-0005-0000-0000-0000803E0000}"/>
    <cellStyle name="Output 10 5 6 5" xfId="33519" xr:uid="{00000000-0005-0000-0000-0000813E0000}"/>
    <cellStyle name="Output 10 5 6 6" xfId="38047" xr:uid="{00000000-0005-0000-0000-0000823E0000}"/>
    <cellStyle name="Output 10 5 7" xfId="4128" xr:uid="{00000000-0005-0000-0000-0000833E0000}"/>
    <cellStyle name="Output 10 5 7 2" xfId="16936" xr:uid="{00000000-0005-0000-0000-0000843E0000}"/>
    <cellStyle name="Output 10 5 7 3" xfId="23649" xr:uid="{00000000-0005-0000-0000-0000853E0000}"/>
    <cellStyle name="Output 10 5 7 4" xfId="28834" xr:uid="{00000000-0005-0000-0000-0000863E0000}"/>
    <cellStyle name="Output 10 5 7 5" xfId="33773" xr:uid="{00000000-0005-0000-0000-0000873E0000}"/>
    <cellStyle name="Output 10 5 7 6" xfId="38266" xr:uid="{00000000-0005-0000-0000-0000883E0000}"/>
    <cellStyle name="Output 10 5 8" xfId="4370" xr:uid="{00000000-0005-0000-0000-0000893E0000}"/>
    <cellStyle name="Output 10 5 8 2" xfId="17178" xr:uid="{00000000-0005-0000-0000-00008A3E0000}"/>
    <cellStyle name="Output 10 5 8 3" xfId="23887" xr:uid="{00000000-0005-0000-0000-00008B3E0000}"/>
    <cellStyle name="Output 10 5 8 4" xfId="29067" xr:uid="{00000000-0005-0000-0000-00008C3E0000}"/>
    <cellStyle name="Output 10 5 8 5" xfId="34001" xr:uid="{00000000-0005-0000-0000-00008D3E0000}"/>
    <cellStyle name="Output 10 5 8 6" xfId="38457" xr:uid="{00000000-0005-0000-0000-00008E3E0000}"/>
    <cellStyle name="Output 10 5 9" xfId="4597" xr:uid="{00000000-0005-0000-0000-00008F3E0000}"/>
    <cellStyle name="Output 10 5 9 2" xfId="17405" xr:uid="{00000000-0005-0000-0000-0000903E0000}"/>
    <cellStyle name="Output 10 5 9 3" xfId="24112" xr:uid="{00000000-0005-0000-0000-0000913E0000}"/>
    <cellStyle name="Output 10 5 9 4" xfId="29284" xr:uid="{00000000-0005-0000-0000-0000923E0000}"/>
    <cellStyle name="Output 10 5 9 5" xfId="34196" xr:uid="{00000000-0005-0000-0000-0000933E0000}"/>
    <cellStyle name="Output 10 5 9 6" xfId="38608" xr:uid="{00000000-0005-0000-0000-0000943E0000}"/>
    <cellStyle name="Output 10 6" xfId="1275" xr:uid="{00000000-0005-0000-0000-0000953E0000}"/>
    <cellStyle name="Output 10 6 2" xfId="10690" xr:uid="{00000000-0005-0000-0000-0000963E0000}"/>
    <cellStyle name="Output 10 6 3" xfId="12851" xr:uid="{00000000-0005-0000-0000-0000973E0000}"/>
    <cellStyle name="Output 10 6 4" xfId="23393" xr:uid="{00000000-0005-0000-0000-0000983E0000}"/>
    <cellStyle name="Output 10 6 5" xfId="24165" xr:uid="{00000000-0005-0000-0000-0000993E0000}"/>
    <cellStyle name="Output 10 6 6" xfId="34338" xr:uid="{00000000-0005-0000-0000-00009A3E0000}"/>
    <cellStyle name="Output 10 7" xfId="1338" xr:uid="{00000000-0005-0000-0000-00009B3E0000}"/>
    <cellStyle name="Output 10 7 2" xfId="9112" xr:uid="{00000000-0005-0000-0000-00009C3E0000}"/>
    <cellStyle name="Output 10 7 3" xfId="20900" xr:uid="{00000000-0005-0000-0000-00009D3E0000}"/>
    <cellStyle name="Output 10 7 4" xfId="26695" xr:uid="{00000000-0005-0000-0000-00009E3E0000}"/>
    <cellStyle name="Output 10 7 5" xfId="23294" xr:uid="{00000000-0005-0000-0000-00009F3E0000}"/>
    <cellStyle name="Output 10 7 6" xfId="36497" xr:uid="{00000000-0005-0000-0000-0000A03E0000}"/>
    <cellStyle name="Output 10 8" xfId="1390" xr:uid="{00000000-0005-0000-0000-0000A13E0000}"/>
    <cellStyle name="Output 10 8 2" xfId="9404" xr:uid="{00000000-0005-0000-0000-0000A23E0000}"/>
    <cellStyle name="Output 10 8 3" xfId="20951" xr:uid="{00000000-0005-0000-0000-0000A33E0000}"/>
    <cellStyle name="Output 10 8 4" xfId="18784" xr:uid="{00000000-0005-0000-0000-0000A43E0000}"/>
    <cellStyle name="Output 10 8 5" xfId="22818" xr:uid="{00000000-0005-0000-0000-0000A53E0000}"/>
    <cellStyle name="Output 10 8 6" xfId="33223" xr:uid="{00000000-0005-0000-0000-0000A63E0000}"/>
    <cellStyle name="Output 10 9" xfId="1896" xr:uid="{00000000-0005-0000-0000-0000A73E0000}"/>
    <cellStyle name="Output 10 9 2" xfId="9479" xr:uid="{00000000-0005-0000-0000-0000A83E0000}"/>
    <cellStyle name="Output 10 9 3" xfId="21444" xr:uid="{00000000-0005-0000-0000-0000A93E0000}"/>
    <cellStyle name="Output 10 9 4" xfId="23031" xr:uid="{00000000-0005-0000-0000-0000AA3E0000}"/>
    <cellStyle name="Output 10 9 5" xfId="26745" xr:uid="{00000000-0005-0000-0000-0000AB3E0000}"/>
    <cellStyle name="Output 10 9 6" xfId="31628" xr:uid="{00000000-0005-0000-0000-0000AC3E0000}"/>
    <cellStyle name="Output 11" xfId="661" xr:uid="{00000000-0005-0000-0000-0000AD3E0000}"/>
    <cellStyle name="Output 11 10" xfId="2426" xr:uid="{00000000-0005-0000-0000-0000AE3E0000}"/>
    <cellStyle name="Output 11 10 2" xfId="10315" xr:uid="{00000000-0005-0000-0000-0000AF3E0000}"/>
    <cellStyle name="Output 11 10 3" xfId="21967" xr:uid="{00000000-0005-0000-0000-0000B03E0000}"/>
    <cellStyle name="Output 11 10 4" xfId="22871" xr:uid="{00000000-0005-0000-0000-0000B13E0000}"/>
    <cellStyle name="Output 11 10 5" xfId="28146" xr:uid="{00000000-0005-0000-0000-0000B23E0000}"/>
    <cellStyle name="Output 11 10 6" xfId="32036" xr:uid="{00000000-0005-0000-0000-0000B33E0000}"/>
    <cellStyle name="Output 11 11" xfId="1575" xr:uid="{00000000-0005-0000-0000-0000B43E0000}"/>
    <cellStyle name="Output 11 11 2" xfId="15462" xr:uid="{00000000-0005-0000-0000-0000B53E0000}"/>
    <cellStyle name="Output 11 11 3" xfId="21130" xr:uid="{00000000-0005-0000-0000-0000B63E0000}"/>
    <cellStyle name="Output 11 11 4" xfId="21534" xr:uid="{00000000-0005-0000-0000-0000B73E0000}"/>
    <cellStyle name="Output 11 11 5" xfId="18663" xr:uid="{00000000-0005-0000-0000-0000B83E0000}"/>
    <cellStyle name="Output 11 11 6" xfId="32262" xr:uid="{00000000-0005-0000-0000-0000B93E0000}"/>
    <cellStyle name="Output 11 12" xfId="1926" xr:uid="{00000000-0005-0000-0000-0000BA3E0000}"/>
    <cellStyle name="Output 11 12 2" xfId="15292" xr:uid="{00000000-0005-0000-0000-0000BB3E0000}"/>
    <cellStyle name="Output 11 12 3" xfId="21474" xr:uid="{00000000-0005-0000-0000-0000BC3E0000}"/>
    <cellStyle name="Output 11 12 4" xfId="21634" xr:uid="{00000000-0005-0000-0000-0000BD3E0000}"/>
    <cellStyle name="Output 11 12 5" xfId="21760" xr:uid="{00000000-0005-0000-0000-0000BE3E0000}"/>
    <cellStyle name="Output 11 12 6" xfId="34028" xr:uid="{00000000-0005-0000-0000-0000BF3E0000}"/>
    <cellStyle name="Output 11 13" xfId="2143" xr:uid="{00000000-0005-0000-0000-0000C03E0000}"/>
    <cellStyle name="Output 11 13 2" xfId="9628" xr:uid="{00000000-0005-0000-0000-0000C13E0000}"/>
    <cellStyle name="Output 11 13 3" xfId="21687" xr:uid="{00000000-0005-0000-0000-0000C23E0000}"/>
    <cellStyle name="Output 11 13 4" xfId="21730" xr:uid="{00000000-0005-0000-0000-0000C33E0000}"/>
    <cellStyle name="Output 11 13 5" xfId="31724" xr:uid="{00000000-0005-0000-0000-0000C43E0000}"/>
    <cellStyle name="Output 11 13 6" xfId="22198" xr:uid="{00000000-0005-0000-0000-0000C53E0000}"/>
    <cellStyle name="Output 11 14" xfId="1597" xr:uid="{00000000-0005-0000-0000-0000C63E0000}"/>
    <cellStyle name="Output 11 14 2" xfId="13264" xr:uid="{00000000-0005-0000-0000-0000C73E0000}"/>
    <cellStyle name="Output 11 14 3" xfId="21151" xr:uid="{00000000-0005-0000-0000-0000C83E0000}"/>
    <cellStyle name="Output 11 14 4" xfId="18395" xr:uid="{00000000-0005-0000-0000-0000C93E0000}"/>
    <cellStyle name="Output 11 14 5" xfId="29492" xr:uid="{00000000-0005-0000-0000-0000CA3E0000}"/>
    <cellStyle name="Output 11 14 6" xfId="26701" xr:uid="{00000000-0005-0000-0000-0000CB3E0000}"/>
    <cellStyle name="Output 11 15" xfId="2584" xr:uid="{00000000-0005-0000-0000-0000CC3E0000}"/>
    <cellStyle name="Output 11 15 2" xfId="11135" xr:uid="{00000000-0005-0000-0000-0000CD3E0000}"/>
    <cellStyle name="Output 11 15 3" xfId="22122" xr:uid="{00000000-0005-0000-0000-0000CE3E0000}"/>
    <cellStyle name="Output 11 15 4" xfId="14967" xr:uid="{00000000-0005-0000-0000-0000CF3E0000}"/>
    <cellStyle name="Output 11 15 5" xfId="24742" xr:uid="{00000000-0005-0000-0000-0000D03E0000}"/>
    <cellStyle name="Output 11 15 6" xfId="30164" xr:uid="{00000000-0005-0000-0000-0000D13E0000}"/>
    <cellStyle name="Output 11 16" xfId="4275" xr:uid="{00000000-0005-0000-0000-0000D23E0000}"/>
    <cellStyle name="Output 11 16 2" xfId="17083" xr:uid="{00000000-0005-0000-0000-0000D33E0000}"/>
    <cellStyle name="Output 11 16 3" xfId="23794" xr:uid="{00000000-0005-0000-0000-0000D43E0000}"/>
    <cellStyle name="Output 11 16 4" xfId="28976" xr:uid="{00000000-0005-0000-0000-0000D53E0000}"/>
    <cellStyle name="Output 11 16 5" xfId="33913" xr:uid="{00000000-0005-0000-0000-0000D63E0000}"/>
    <cellStyle name="Output 11 16 6" xfId="38381" xr:uid="{00000000-0005-0000-0000-0000D73E0000}"/>
    <cellStyle name="Output 11 17" xfId="4713" xr:uid="{00000000-0005-0000-0000-0000D83E0000}"/>
    <cellStyle name="Output 11 17 2" xfId="17521" xr:uid="{00000000-0005-0000-0000-0000D93E0000}"/>
    <cellStyle name="Output 11 17 3" xfId="24225" xr:uid="{00000000-0005-0000-0000-0000DA3E0000}"/>
    <cellStyle name="Output 11 17 4" xfId="29388" xr:uid="{00000000-0005-0000-0000-0000DB3E0000}"/>
    <cellStyle name="Output 11 17 5" xfId="34290" xr:uid="{00000000-0005-0000-0000-0000DC3E0000}"/>
    <cellStyle name="Output 11 17 6" xfId="38684" xr:uid="{00000000-0005-0000-0000-0000DD3E0000}"/>
    <cellStyle name="Output 11 18" xfId="7362" xr:uid="{00000000-0005-0000-0000-0000DE3E0000}"/>
    <cellStyle name="Output 11 18 2" xfId="20126" xr:uid="{00000000-0005-0000-0000-0000DF3E0000}"/>
    <cellStyle name="Output 11 18 3" xfId="26763" xr:uid="{00000000-0005-0000-0000-0000E03E0000}"/>
    <cellStyle name="Output 11 18 4" xfId="31804" xr:uid="{00000000-0005-0000-0000-0000E13E0000}"/>
    <cellStyle name="Output 11 18 5" xfId="36535" xr:uid="{00000000-0005-0000-0000-0000E23E0000}"/>
    <cellStyle name="Output 11 18 6" xfId="40654" xr:uid="{00000000-0005-0000-0000-0000E33E0000}"/>
    <cellStyle name="Output 11 19" xfId="7516" xr:uid="{00000000-0005-0000-0000-0000E43E0000}"/>
    <cellStyle name="Output 11 19 2" xfId="20280" xr:uid="{00000000-0005-0000-0000-0000E53E0000}"/>
    <cellStyle name="Output 11 19 3" xfId="26913" xr:uid="{00000000-0005-0000-0000-0000E63E0000}"/>
    <cellStyle name="Output 11 19 4" xfId="31951" xr:uid="{00000000-0005-0000-0000-0000E73E0000}"/>
    <cellStyle name="Output 11 19 5" xfId="36664" xr:uid="{00000000-0005-0000-0000-0000E83E0000}"/>
    <cellStyle name="Output 11 19 6" xfId="40738" xr:uid="{00000000-0005-0000-0000-0000E93E0000}"/>
    <cellStyle name="Output 11 2" xfId="1119" xr:uid="{00000000-0005-0000-0000-0000EA3E0000}"/>
    <cellStyle name="Output 11 2 10" xfId="4917" xr:uid="{00000000-0005-0000-0000-0000EB3E0000}"/>
    <cellStyle name="Output 11 2 10 2" xfId="17725" xr:uid="{00000000-0005-0000-0000-0000EC3E0000}"/>
    <cellStyle name="Output 11 2 10 3" xfId="24424" xr:uid="{00000000-0005-0000-0000-0000ED3E0000}"/>
    <cellStyle name="Output 11 2 10 4" xfId="29581" xr:uid="{00000000-0005-0000-0000-0000EE3E0000}"/>
    <cellStyle name="Output 11 2 10 5" xfId="34470" xr:uid="{00000000-0005-0000-0000-0000EF3E0000}"/>
    <cellStyle name="Output 11 2 10 6" xfId="38821" xr:uid="{00000000-0005-0000-0000-0000F03E0000}"/>
    <cellStyle name="Output 11 2 11" xfId="7491" xr:uid="{00000000-0005-0000-0000-0000F13E0000}"/>
    <cellStyle name="Output 11 2 11 2" xfId="20255" xr:uid="{00000000-0005-0000-0000-0000F23E0000}"/>
    <cellStyle name="Output 11 2 11 3" xfId="26888" xr:uid="{00000000-0005-0000-0000-0000F33E0000}"/>
    <cellStyle name="Output 11 2 11 4" xfId="31926" xr:uid="{00000000-0005-0000-0000-0000F43E0000}"/>
    <cellStyle name="Output 11 2 11 5" xfId="36639" xr:uid="{00000000-0005-0000-0000-0000F53E0000}"/>
    <cellStyle name="Output 11 2 11 6" xfId="40717" xr:uid="{00000000-0005-0000-0000-0000F63E0000}"/>
    <cellStyle name="Output 11 2 12" xfId="7634" xr:uid="{00000000-0005-0000-0000-0000F73E0000}"/>
    <cellStyle name="Output 11 2 12 2" xfId="20398" xr:uid="{00000000-0005-0000-0000-0000F83E0000}"/>
    <cellStyle name="Output 11 2 12 3" xfId="27030" xr:uid="{00000000-0005-0000-0000-0000F93E0000}"/>
    <cellStyle name="Output 11 2 12 4" xfId="32059" xr:uid="{00000000-0005-0000-0000-0000FA3E0000}"/>
    <cellStyle name="Output 11 2 12 5" xfId="36762" xr:uid="{00000000-0005-0000-0000-0000FB3E0000}"/>
    <cellStyle name="Output 11 2 12 6" xfId="40797" xr:uid="{00000000-0005-0000-0000-0000FC3E0000}"/>
    <cellStyle name="Output 11 2 13" xfId="9714" xr:uid="{00000000-0005-0000-0000-0000FD3E0000}"/>
    <cellStyle name="Output 11 2 14" xfId="9553" xr:uid="{00000000-0005-0000-0000-0000FE3E0000}"/>
    <cellStyle name="Output 11 2 15" xfId="14470" xr:uid="{00000000-0005-0000-0000-0000FF3E0000}"/>
    <cellStyle name="Output 11 2 16" xfId="18444" xr:uid="{00000000-0005-0000-0000-0000003F0000}"/>
    <cellStyle name="Output 11 2 17" xfId="18435" xr:uid="{00000000-0005-0000-0000-0000013F0000}"/>
    <cellStyle name="Output 11 2 18" xfId="34260" xr:uid="{00000000-0005-0000-0000-0000023F0000}"/>
    <cellStyle name="Output 11 2 2" xfId="2320" xr:uid="{00000000-0005-0000-0000-0000033F0000}"/>
    <cellStyle name="Output 11 2 2 2" xfId="12834" xr:uid="{00000000-0005-0000-0000-0000043F0000}"/>
    <cellStyle name="Output 11 2 2 3" xfId="21862" xr:uid="{00000000-0005-0000-0000-0000053F0000}"/>
    <cellStyle name="Output 11 2 2 4" xfId="22401" xr:uid="{00000000-0005-0000-0000-0000063F0000}"/>
    <cellStyle name="Output 11 2 2 5" xfId="31934" xr:uid="{00000000-0005-0000-0000-0000073F0000}"/>
    <cellStyle name="Output 11 2 2 6" xfId="33918" xr:uid="{00000000-0005-0000-0000-0000083F0000}"/>
    <cellStyle name="Output 11 2 3" xfId="2690" xr:uid="{00000000-0005-0000-0000-0000093F0000}"/>
    <cellStyle name="Output 11 2 3 2" xfId="13411" xr:uid="{00000000-0005-0000-0000-00000A3F0000}"/>
    <cellStyle name="Output 11 2 3 3" xfId="22228" xr:uid="{00000000-0005-0000-0000-00000B3F0000}"/>
    <cellStyle name="Output 11 2 3 4" xfId="20594" xr:uid="{00000000-0005-0000-0000-00000C3F0000}"/>
    <cellStyle name="Output 11 2 3 5" xfId="25052" xr:uid="{00000000-0005-0000-0000-00000D3F0000}"/>
    <cellStyle name="Output 11 2 3 6" xfId="32131" xr:uid="{00000000-0005-0000-0000-00000E3F0000}"/>
    <cellStyle name="Output 11 2 4" xfId="3043" xr:uid="{00000000-0005-0000-0000-00000F3F0000}"/>
    <cellStyle name="Output 11 2 4 2" xfId="8575" xr:uid="{00000000-0005-0000-0000-0000103F0000}"/>
    <cellStyle name="Output 11 2 4 3" xfId="22576" xr:uid="{00000000-0005-0000-0000-0000113F0000}"/>
    <cellStyle name="Output 11 2 4 4" xfId="27787" xr:uid="{00000000-0005-0000-0000-0000123F0000}"/>
    <cellStyle name="Output 11 2 4 5" xfId="32773" xr:uid="{00000000-0005-0000-0000-0000133F0000}"/>
    <cellStyle name="Output 11 2 4 6" xfId="37425" xr:uid="{00000000-0005-0000-0000-0000143F0000}"/>
    <cellStyle name="Output 11 2 5" xfId="3383" xr:uid="{00000000-0005-0000-0000-0000153F0000}"/>
    <cellStyle name="Output 11 2 5 2" xfId="16191" xr:uid="{00000000-0005-0000-0000-0000163F0000}"/>
    <cellStyle name="Output 11 2 5 3" xfId="22911" xr:uid="{00000000-0005-0000-0000-0000173F0000}"/>
    <cellStyle name="Output 11 2 5 4" xfId="28113" xr:uid="{00000000-0005-0000-0000-0000183F0000}"/>
    <cellStyle name="Output 11 2 5 5" xfId="33083" xr:uid="{00000000-0005-0000-0000-0000193F0000}"/>
    <cellStyle name="Output 11 2 5 6" xfId="37680" xr:uid="{00000000-0005-0000-0000-00001A3F0000}"/>
    <cellStyle name="Output 11 2 6" xfId="3695" xr:uid="{00000000-0005-0000-0000-00001B3F0000}"/>
    <cellStyle name="Output 11 2 6 2" xfId="16503" xr:uid="{00000000-0005-0000-0000-00001C3F0000}"/>
    <cellStyle name="Output 11 2 6 3" xfId="23218" xr:uid="{00000000-0005-0000-0000-00001D3F0000}"/>
    <cellStyle name="Output 11 2 6 4" xfId="28413" xr:uid="{00000000-0005-0000-0000-00001E3F0000}"/>
    <cellStyle name="Output 11 2 6 5" xfId="33372" xr:uid="{00000000-0005-0000-0000-00001F3F0000}"/>
    <cellStyle name="Output 11 2 6 6" xfId="37920" xr:uid="{00000000-0005-0000-0000-0000203F0000}"/>
    <cellStyle name="Output 11 2 7" xfId="3994" xr:uid="{00000000-0005-0000-0000-0000213F0000}"/>
    <cellStyle name="Output 11 2 7 2" xfId="16802" xr:uid="{00000000-0005-0000-0000-0000223F0000}"/>
    <cellStyle name="Output 11 2 7 3" xfId="23515" xr:uid="{00000000-0005-0000-0000-0000233F0000}"/>
    <cellStyle name="Output 11 2 7 4" xfId="28701" xr:uid="{00000000-0005-0000-0000-0000243F0000}"/>
    <cellStyle name="Output 11 2 7 5" xfId="33648" xr:uid="{00000000-0005-0000-0000-0000253F0000}"/>
    <cellStyle name="Output 11 2 7 6" xfId="38155" xr:uid="{00000000-0005-0000-0000-0000263F0000}"/>
    <cellStyle name="Output 11 2 8" xfId="4247" xr:uid="{00000000-0005-0000-0000-0000273F0000}"/>
    <cellStyle name="Output 11 2 8 2" xfId="17055" xr:uid="{00000000-0005-0000-0000-0000283F0000}"/>
    <cellStyle name="Output 11 2 8 3" xfId="23766" xr:uid="{00000000-0005-0000-0000-0000293F0000}"/>
    <cellStyle name="Output 11 2 8 4" xfId="28948" xr:uid="{00000000-0005-0000-0000-00002A3F0000}"/>
    <cellStyle name="Output 11 2 8 5" xfId="33885" xr:uid="{00000000-0005-0000-0000-00002B3F0000}"/>
    <cellStyle name="Output 11 2 8 6" xfId="38357" xr:uid="{00000000-0005-0000-0000-00002C3F0000}"/>
    <cellStyle name="Output 11 2 9" xfId="4492" xr:uid="{00000000-0005-0000-0000-00002D3F0000}"/>
    <cellStyle name="Output 11 2 9 2" xfId="17300" xr:uid="{00000000-0005-0000-0000-00002E3F0000}"/>
    <cellStyle name="Output 11 2 9 3" xfId="24008" xr:uid="{00000000-0005-0000-0000-00002F3F0000}"/>
    <cellStyle name="Output 11 2 9 4" xfId="29183" xr:uid="{00000000-0005-0000-0000-0000303F0000}"/>
    <cellStyle name="Output 11 2 9 5" xfId="34099" xr:uid="{00000000-0005-0000-0000-0000313F0000}"/>
    <cellStyle name="Output 11 2 9 6" xfId="38525" xr:uid="{00000000-0005-0000-0000-0000323F0000}"/>
    <cellStyle name="Output 11 20" xfId="9960" xr:uid="{00000000-0005-0000-0000-0000333F0000}"/>
    <cellStyle name="Output 11 21" xfId="14295" xr:uid="{00000000-0005-0000-0000-0000343F0000}"/>
    <cellStyle name="Output 11 22" xfId="14828" xr:uid="{00000000-0005-0000-0000-0000353F0000}"/>
    <cellStyle name="Output 11 23" xfId="26224" xr:uid="{00000000-0005-0000-0000-0000363F0000}"/>
    <cellStyle name="Output 11 24" xfId="25848" xr:uid="{00000000-0005-0000-0000-0000373F0000}"/>
    <cellStyle name="Output 11 25" xfId="26038" xr:uid="{00000000-0005-0000-0000-0000383F0000}"/>
    <cellStyle name="Output 11 26" xfId="41693" xr:uid="{00000000-0005-0000-0000-0000393F0000}"/>
    <cellStyle name="Output 11 27" xfId="41296" xr:uid="{00000000-0005-0000-0000-00003A3F0000}"/>
    <cellStyle name="Output 11 28" xfId="41750" xr:uid="{00000000-0005-0000-0000-00003B3F0000}"/>
    <cellStyle name="Output 11 29" xfId="41973" xr:uid="{00000000-0005-0000-0000-00003C3F0000}"/>
    <cellStyle name="Output 11 3" xfId="1206" xr:uid="{00000000-0005-0000-0000-00003D3F0000}"/>
    <cellStyle name="Output 11 3 10" xfId="4973" xr:uid="{00000000-0005-0000-0000-00003E3F0000}"/>
    <cellStyle name="Output 11 3 10 2" xfId="17781" xr:uid="{00000000-0005-0000-0000-00003F3F0000}"/>
    <cellStyle name="Output 11 3 10 3" xfId="24479" xr:uid="{00000000-0005-0000-0000-0000403F0000}"/>
    <cellStyle name="Output 11 3 10 4" xfId="29636" xr:uid="{00000000-0005-0000-0000-0000413F0000}"/>
    <cellStyle name="Output 11 3 10 5" xfId="34522" xr:uid="{00000000-0005-0000-0000-0000423F0000}"/>
    <cellStyle name="Output 11 3 10 6" xfId="38862" xr:uid="{00000000-0005-0000-0000-0000433F0000}"/>
    <cellStyle name="Output 11 3 11" xfId="13440" xr:uid="{00000000-0005-0000-0000-0000443F0000}"/>
    <cellStyle name="Output 11 3 12" xfId="15181" xr:uid="{00000000-0005-0000-0000-0000453F0000}"/>
    <cellStyle name="Output 11 3 13" xfId="20587" xr:uid="{00000000-0005-0000-0000-0000463F0000}"/>
    <cellStyle name="Output 11 3 14" xfId="22483" xr:uid="{00000000-0005-0000-0000-0000473F0000}"/>
    <cellStyle name="Output 11 3 15" xfId="32793" xr:uid="{00000000-0005-0000-0000-0000483F0000}"/>
    <cellStyle name="Output 11 3 2" xfId="2403" xr:uid="{00000000-0005-0000-0000-0000493F0000}"/>
    <cellStyle name="Output 11 3 2 2" xfId="9297" xr:uid="{00000000-0005-0000-0000-00004A3F0000}"/>
    <cellStyle name="Output 11 3 2 3" xfId="21944" xr:uid="{00000000-0005-0000-0000-00004B3F0000}"/>
    <cellStyle name="Output 11 3 2 4" xfId="22332" xr:uid="{00000000-0005-0000-0000-00004C3F0000}"/>
    <cellStyle name="Output 11 3 2 5" xfId="28447" xr:uid="{00000000-0005-0000-0000-00004D3F0000}"/>
    <cellStyle name="Output 11 3 2 6" xfId="25877" xr:uid="{00000000-0005-0000-0000-00004E3F0000}"/>
    <cellStyle name="Output 11 3 3" xfId="2772" xr:uid="{00000000-0005-0000-0000-00004F3F0000}"/>
    <cellStyle name="Output 11 3 3 2" xfId="9127" xr:uid="{00000000-0005-0000-0000-0000503F0000}"/>
    <cellStyle name="Output 11 3 3 3" xfId="22309" xr:uid="{00000000-0005-0000-0000-0000513F0000}"/>
    <cellStyle name="Output 11 3 3 4" xfId="27529" xr:uid="{00000000-0005-0000-0000-0000523F0000}"/>
    <cellStyle name="Output 11 3 3 5" xfId="32529" xr:uid="{00000000-0005-0000-0000-0000533F0000}"/>
    <cellStyle name="Output 11 3 3 6" xfId="37219" xr:uid="{00000000-0005-0000-0000-0000543F0000}"/>
    <cellStyle name="Output 11 3 4" xfId="3123" xr:uid="{00000000-0005-0000-0000-0000553F0000}"/>
    <cellStyle name="Output 11 3 4 2" xfId="12111" xr:uid="{00000000-0005-0000-0000-0000563F0000}"/>
    <cellStyle name="Output 11 3 4 3" xfId="22654" xr:uid="{00000000-0005-0000-0000-0000573F0000}"/>
    <cellStyle name="Output 11 3 4 4" xfId="27865" xr:uid="{00000000-0005-0000-0000-0000583F0000}"/>
    <cellStyle name="Output 11 3 4 5" xfId="32846" xr:uid="{00000000-0005-0000-0000-0000593F0000}"/>
    <cellStyle name="Output 11 3 4 6" xfId="37482" xr:uid="{00000000-0005-0000-0000-00005A3F0000}"/>
    <cellStyle name="Output 11 3 5" xfId="3459" xr:uid="{00000000-0005-0000-0000-00005B3F0000}"/>
    <cellStyle name="Output 11 3 5 2" xfId="16267" xr:uid="{00000000-0005-0000-0000-00005C3F0000}"/>
    <cellStyle name="Output 11 3 5 3" xfId="22985" xr:uid="{00000000-0005-0000-0000-00005D3F0000}"/>
    <cellStyle name="Output 11 3 5 4" xfId="28186" xr:uid="{00000000-0005-0000-0000-00005E3F0000}"/>
    <cellStyle name="Output 11 3 5 5" xfId="33153" xr:uid="{00000000-0005-0000-0000-00005F3F0000}"/>
    <cellStyle name="Output 11 3 5 6" xfId="37736" xr:uid="{00000000-0005-0000-0000-0000603F0000}"/>
    <cellStyle name="Output 11 3 6" xfId="3766" xr:uid="{00000000-0005-0000-0000-0000613F0000}"/>
    <cellStyle name="Output 11 3 6 2" xfId="16574" xr:uid="{00000000-0005-0000-0000-0000623F0000}"/>
    <cellStyle name="Output 11 3 6 3" xfId="23289" xr:uid="{00000000-0005-0000-0000-0000633F0000}"/>
    <cellStyle name="Output 11 3 6 4" xfId="28482" xr:uid="{00000000-0005-0000-0000-0000643F0000}"/>
    <cellStyle name="Output 11 3 6 5" xfId="33437" xr:uid="{00000000-0005-0000-0000-0000653F0000}"/>
    <cellStyle name="Output 11 3 6 6" xfId="37974" xr:uid="{00000000-0005-0000-0000-0000663F0000}"/>
    <cellStyle name="Output 11 3 7" xfId="4058" xr:uid="{00000000-0005-0000-0000-0000673F0000}"/>
    <cellStyle name="Output 11 3 7 2" xfId="16866" xr:uid="{00000000-0005-0000-0000-0000683F0000}"/>
    <cellStyle name="Output 11 3 7 3" xfId="23579" xr:uid="{00000000-0005-0000-0000-0000693F0000}"/>
    <cellStyle name="Output 11 3 7 4" xfId="28764" xr:uid="{00000000-0005-0000-0000-00006A3F0000}"/>
    <cellStyle name="Output 11 3 7 5" xfId="33704" xr:uid="{00000000-0005-0000-0000-00006B3F0000}"/>
    <cellStyle name="Output 11 3 7 6" xfId="38204" xr:uid="{00000000-0005-0000-0000-00006C3F0000}"/>
    <cellStyle name="Output 11 3 8" xfId="4313" xr:uid="{00000000-0005-0000-0000-00006D3F0000}"/>
    <cellStyle name="Output 11 3 8 2" xfId="17121" xr:uid="{00000000-0005-0000-0000-00006E3F0000}"/>
    <cellStyle name="Output 11 3 8 3" xfId="23830" xr:uid="{00000000-0005-0000-0000-00006F3F0000}"/>
    <cellStyle name="Output 11 3 8 4" xfId="29014" xr:uid="{00000000-0005-0000-0000-0000703F0000}"/>
    <cellStyle name="Output 11 3 8 5" xfId="33947" xr:uid="{00000000-0005-0000-0000-0000713F0000}"/>
    <cellStyle name="Output 11 3 8 6" xfId="38408" xr:uid="{00000000-0005-0000-0000-0000723F0000}"/>
    <cellStyle name="Output 11 3 9" xfId="4548" xr:uid="{00000000-0005-0000-0000-0000733F0000}"/>
    <cellStyle name="Output 11 3 9 2" xfId="17356" xr:uid="{00000000-0005-0000-0000-0000743F0000}"/>
    <cellStyle name="Output 11 3 9 3" xfId="24064" xr:uid="{00000000-0005-0000-0000-0000753F0000}"/>
    <cellStyle name="Output 11 3 9 4" xfId="29237" xr:uid="{00000000-0005-0000-0000-0000763F0000}"/>
    <cellStyle name="Output 11 3 9 5" xfId="34150" xr:uid="{00000000-0005-0000-0000-0000773F0000}"/>
    <cellStyle name="Output 11 3 9 6" xfId="38566" xr:uid="{00000000-0005-0000-0000-0000783F0000}"/>
    <cellStyle name="Output 11 30" xfId="41903" xr:uid="{00000000-0005-0000-0000-0000793F0000}"/>
    <cellStyle name="Output 11 31" xfId="42076" xr:uid="{00000000-0005-0000-0000-00007A3F0000}"/>
    <cellStyle name="Output 11 32" xfId="42194" xr:uid="{00000000-0005-0000-0000-00007B3F0000}"/>
    <cellStyle name="Output 11 33" xfId="42415" xr:uid="{00000000-0005-0000-0000-00007C3F0000}"/>
    <cellStyle name="Output 11 4" xfId="1045" xr:uid="{00000000-0005-0000-0000-00007D3F0000}"/>
    <cellStyle name="Output 11 4 10" xfId="4875" xr:uid="{00000000-0005-0000-0000-00007E3F0000}"/>
    <cellStyle name="Output 11 4 10 2" xfId="17683" xr:uid="{00000000-0005-0000-0000-00007F3F0000}"/>
    <cellStyle name="Output 11 4 10 3" xfId="24382" xr:uid="{00000000-0005-0000-0000-0000803F0000}"/>
    <cellStyle name="Output 11 4 10 4" xfId="29540" xr:uid="{00000000-0005-0000-0000-0000813F0000}"/>
    <cellStyle name="Output 11 4 10 5" xfId="34432" xr:uid="{00000000-0005-0000-0000-0000823F0000}"/>
    <cellStyle name="Output 11 4 10 6" xfId="38788" xr:uid="{00000000-0005-0000-0000-0000833F0000}"/>
    <cellStyle name="Output 11 4 11" xfId="10830" xr:uid="{00000000-0005-0000-0000-0000843F0000}"/>
    <cellStyle name="Output 11 4 12" xfId="9309" xr:uid="{00000000-0005-0000-0000-0000853F0000}"/>
    <cellStyle name="Output 11 4 13" xfId="23440" xr:uid="{00000000-0005-0000-0000-0000863F0000}"/>
    <cellStyle name="Output 11 4 14" xfId="28466" xr:uid="{00000000-0005-0000-0000-0000873F0000}"/>
    <cellStyle name="Output 11 4 15" xfId="26405" xr:uid="{00000000-0005-0000-0000-0000883F0000}"/>
    <cellStyle name="Output 11 4 2" xfId="2254" xr:uid="{00000000-0005-0000-0000-0000893F0000}"/>
    <cellStyle name="Output 11 4 2 2" xfId="13874" xr:uid="{00000000-0005-0000-0000-00008A3F0000}"/>
    <cellStyle name="Output 11 4 2 3" xfId="21797" xr:uid="{00000000-0005-0000-0000-00008B3F0000}"/>
    <cellStyle name="Output 11 4 2 4" xfId="26794" xr:uid="{00000000-0005-0000-0000-00008C3F0000}"/>
    <cellStyle name="Output 11 4 2 5" xfId="25470" xr:uid="{00000000-0005-0000-0000-00008D3F0000}"/>
    <cellStyle name="Output 11 4 2 6" xfId="34069" xr:uid="{00000000-0005-0000-0000-00008E3F0000}"/>
    <cellStyle name="Output 11 4 3" xfId="2624" xr:uid="{00000000-0005-0000-0000-00008F3F0000}"/>
    <cellStyle name="Output 11 4 3 2" xfId="10068" xr:uid="{00000000-0005-0000-0000-0000903F0000}"/>
    <cellStyle name="Output 11 4 3 3" xfId="22162" xr:uid="{00000000-0005-0000-0000-0000913F0000}"/>
    <cellStyle name="Output 11 4 3 4" xfId="17448" xr:uid="{00000000-0005-0000-0000-0000923F0000}"/>
    <cellStyle name="Output 11 4 3 5" xfId="19134" xr:uid="{00000000-0005-0000-0000-0000933F0000}"/>
    <cellStyle name="Output 11 4 3 6" xfId="25739" xr:uid="{00000000-0005-0000-0000-0000943F0000}"/>
    <cellStyle name="Output 11 4 4" xfId="2981" xr:uid="{00000000-0005-0000-0000-0000953F0000}"/>
    <cellStyle name="Output 11 4 4 2" xfId="13282" xr:uid="{00000000-0005-0000-0000-0000963F0000}"/>
    <cellStyle name="Output 11 4 4 3" xfId="22516" xr:uid="{00000000-0005-0000-0000-0000973F0000}"/>
    <cellStyle name="Output 11 4 4 4" xfId="27728" xr:uid="{00000000-0005-0000-0000-0000983F0000}"/>
    <cellStyle name="Output 11 4 4 5" xfId="32718" xr:uid="{00000000-0005-0000-0000-0000993F0000}"/>
    <cellStyle name="Output 11 4 4 6" xfId="37378" xr:uid="{00000000-0005-0000-0000-00009A3F0000}"/>
    <cellStyle name="Output 11 4 5" xfId="3320" xr:uid="{00000000-0005-0000-0000-00009B3F0000}"/>
    <cellStyle name="Output 11 4 5 2" xfId="16128" xr:uid="{00000000-0005-0000-0000-00009C3F0000}"/>
    <cellStyle name="Output 11 4 5 3" xfId="22849" xr:uid="{00000000-0005-0000-0000-00009D3F0000}"/>
    <cellStyle name="Output 11 4 5 4" xfId="28053" xr:uid="{00000000-0005-0000-0000-00009E3F0000}"/>
    <cellStyle name="Output 11 4 5 5" xfId="33024" xr:uid="{00000000-0005-0000-0000-00009F3F0000}"/>
    <cellStyle name="Output 11 4 5 6" xfId="37631" xr:uid="{00000000-0005-0000-0000-0000A03F0000}"/>
    <cellStyle name="Output 11 4 6" xfId="3638" xr:uid="{00000000-0005-0000-0000-0000A13F0000}"/>
    <cellStyle name="Output 11 4 6 2" xfId="16446" xr:uid="{00000000-0005-0000-0000-0000A23F0000}"/>
    <cellStyle name="Output 11 4 6 3" xfId="23162" xr:uid="{00000000-0005-0000-0000-0000A33F0000}"/>
    <cellStyle name="Output 11 4 6 4" xfId="28357" xr:uid="{00000000-0005-0000-0000-0000A43F0000}"/>
    <cellStyle name="Output 11 4 6 5" xfId="33320" xr:uid="{00000000-0005-0000-0000-0000A53F0000}"/>
    <cellStyle name="Output 11 4 6 6" xfId="37874" xr:uid="{00000000-0005-0000-0000-0000A63F0000}"/>
    <cellStyle name="Output 11 4 7" xfId="3937" xr:uid="{00000000-0005-0000-0000-0000A73F0000}"/>
    <cellStyle name="Output 11 4 7 2" xfId="16745" xr:uid="{00000000-0005-0000-0000-0000A83F0000}"/>
    <cellStyle name="Output 11 4 7 3" xfId="23458" xr:uid="{00000000-0005-0000-0000-0000A93F0000}"/>
    <cellStyle name="Output 11 4 7 4" xfId="28646" xr:uid="{00000000-0005-0000-0000-0000AA3F0000}"/>
    <cellStyle name="Output 11 4 7 5" xfId="33594" xr:uid="{00000000-0005-0000-0000-0000AB3F0000}"/>
    <cellStyle name="Output 11 4 7 6" xfId="38110" xr:uid="{00000000-0005-0000-0000-0000AC3F0000}"/>
    <cellStyle name="Output 11 4 8" xfId="4196" xr:uid="{00000000-0005-0000-0000-0000AD3F0000}"/>
    <cellStyle name="Output 11 4 8 2" xfId="17004" xr:uid="{00000000-0005-0000-0000-0000AE3F0000}"/>
    <cellStyle name="Output 11 4 8 3" xfId="23717" xr:uid="{00000000-0005-0000-0000-0000AF3F0000}"/>
    <cellStyle name="Output 11 4 8 4" xfId="28900" xr:uid="{00000000-0005-0000-0000-0000B03F0000}"/>
    <cellStyle name="Output 11 4 8 5" xfId="33837" xr:uid="{00000000-0005-0000-0000-0000B13F0000}"/>
    <cellStyle name="Output 11 4 8 6" xfId="38316" xr:uid="{00000000-0005-0000-0000-0000B23F0000}"/>
    <cellStyle name="Output 11 4 9" xfId="4450" xr:uid="{00000000-0005-0000-0000-0000B33F0000}"/>
    <cellStyle name="Output 11 4 9 2" xfId="17258" xr:uid="{00000000-0005-0000-0000-0000B43F0000}"/>
    <cellStyle name="Output 11 4 9 3" xfId="23966" xr:uid="{00000000-0005-0000-0000-0000B53F0000}"/>
    <cellStyle name="Output 11 4 9 4" xfId="29141" xr:uid="{00000000-0005-0000-0000-0000B63F0000}"/>
    <cellStyle name="Output 11 4 9 5" xfId="34063" xr:uid="{00000000-0005-0000-0000-0000B73F0000}"/>
    <cellStyle name="Output 11 4 9 6" xfId="38492" xr:uid="{00000000-0005-0000-0000-0000B83F0000}"/>
    <cellStyle name="Output 11 5" xfId="1326" xr:uid="{00000000-0005-0000-0000-0000B93F0000}"/>
    <cellStyle name="Output 11 5 10" xfId="5023" xr:uid="{00000000-0005-0000-0000-0000BA3F0000}"/>
    <cellStyle name="Output 11 5 10 2" xfId="17831" xr:uid="{00000000-0005-0000-0000-0000BB3F0000}"/>
    <cellStyle name="Output 11 5 10 3" xfId="24529" xr:uid="{00000000-0005-0000-0000-0000BC3F0000}"/>
    <cellStyle name="Output 11 5 10 4" xfId="29686" xr:uid="{00000000-0005-0000-0000-0000BD3F0000}"/>
    <cellStyle name="Output 11 5 10 5" xfId="34570" xr:uid="{00000000-0005-0000-0000-0000BE3F0000}"/>
    <cellStyle name="Output 11 5 10 6" xfId="38905" xr:uid="{00000000-0005-0000-0000-0000BF3F0000}"/>
    <cellStyle name="Output 11 5 11" xfId="8525" xr:uid="{00000000-0005-0000-0000-0000C03F0000}"/>
    <cellStyle name="Output 11 5 12" xfId="20888" xr:uid="{00000000-0005-0000-0000-0000C13F0000}"/>
    <cellStyle name="Output 11 5 13" xfId="12197" xr:uid="{00000000-0005-0000-0000-0000C23F0000}"/>
    <cellStyle name="Output 11 5 14" xfId="18109" xr:uid="{00000000-0005-0000-0000-0000C33F0000}"/>
    <cellStyle name="Output 11 5 15" xfId="32679" xr:uid="{00000000-0005-0000-0000-0000C43F0000}"/>
    <cellStyle name="Output 11 5 2" xfId="2513" xr:uid="{00000000-0005-0000-0000-0000C53F0000}"/>
    <cellStyle name="Output 11 5 2 2" xfId="9538" xr:uid="{00000000-0005-0000-0000-0000C63F0000}"/>
    <cellStyle name="Output 11 5 2 3" xfId="22053" xr:uid="{00000000-0005-0000-0000-0000C73F0000}"/>
    <cellStyle name="Output 11 5 2 4" xfId="20493" xr:uid="{00000000-0005-0000-0000-0000C83F0000}"/>
    <cellStyle name="Output 11 5 2 5" xfId="26067" xr:uid="{00000000-0005-0000-0000-0000C93F0000}"/>
    <cellStyle name="Output 11 5 2 6" xfId="8218" xr:uid="{00000000-0005-0000-0000-0000CA3F0000}"/>
    <cellStyle name="Output 11 5 3" xfId="2877" xr:uid="{00000000-0005-0000-0000-0000CB3F0000}"/>
    <cellStyle name="Output 11 5 3 2" xfId="10122" xr:uid="{00000000-0005-0000-0000-0000CC3F0000}"/>
    <cellStyle name="Output 11 5 3 3" xfId="22414" xr:uid="{00000000-0005-0000-0000-0000CD3F0000}"/>
    <cellStyle name="Output 11 5 3 4" xfId="27629" xr:uid="{00000000-0005-0000-0000-0000CE3F0000}"/>
    <cellStyle name="Output 11 5 3 5" xfId="32627" xr:uid="{00000000-0005-0000-0000-0000CF3F0000}"/>
    <cellStyle name="Output 11 5 3 6" xfId="37303" xr:uid="{00000000-0005-0000-0000-0000D03F0000}"/>
    <cellStyle name="Output 11 5 4" xfId="3223" xr:uid="{00000000-0005-0000-0000-0000D13F0000}"/>
    <cellStyle name="Output 11 5 4 2" xfId="16031" xr:uid="{00000000-0005-0000-0000-0000D23F0000}"/>
    <cellStyle name="Output 11 5 4 3" xfId="22753" xr:uid="{00000000-0005-0000-0000-0000D33F0000}"/>
    <cellStyle name="Output 11 5 4 4" xfId="27962" xr:uid="{00000000-0005-0000-0000-0000D43F0000}"/>
    <cellStyle name="Output 11 5 4 5" xfId="32938" xr:uid="{00000000-0005-0000-0000-0000D53F0000}"/>
    <cellStyle name="Output 11 5 4 6" xfId="37561" xr:uid="{00000000-0005-0000-0000-0000D63F0000}"/>
    <cellStyle name="Output 11 5 5" xfId="3552" xr:uid="{00000000-0005-0000-0000-0000D73F0000}"/>
    <cellStyle name="Output 11 5 5 2" xfId="16360" xr:uid="{00000000-0005-0000-0000-0000D83F0000}"/>
    <cellStyle name="Output 11 5 5 3" xfId="23077" xr:uid="{00000000-0005-0000-0000-0000D93F0000}"/>
    <cellStyle name="Output 11 5 5 4" xfId="28275" xr:uid="{00000000-0005-0000-0000-0000DA3F0000}"/>
    <cellStyle name="Output 11 5 5 5" xfId="33241" xr:uid="{00000000-0005-0000-0000-0000DB3F0000}"/>
    <cellStyle name="Output 11 5 5 6" xfId="37811" xr:uid="{00000000-0005-0000-0000-0000DC3F0000}"/>
    <cellStyle name="Output 11 5 6" xfId="3855" xr:uid="{00000000-0005-0000-0000-0000DD3F0000}"/>
    <cellStyle name="Output 11 5 6 2" xfId="16663" xr:uid="{00000000-0005-0000-0000-0000DE3F0000}"/>
    <cellStyle name="Output 11 5 6 3" xfId="23377" xr:uid="{00000000-0005-0000-0000-0000DF3F0000}"/>
    <cellStyle name="Output 11 5 6 4" xfId="28569" xr:uid="{00000000-0005-0000-0000-0000E03F0000}"/>
    <cellStyle name="Output 11 5 6 5" xfId="33520" xr:uid="{00000000-0005-0000-0000-0000E13F0000}"/>
    <cellStyle name="Output 11 5 6 6" xfId="38048" xr:uid="{00000000-0005-0000-0000-0000E23F0000}"/>
    <cellStyle name="Output 11 5 7" xfId="4129" xr:uid="{00000000-0005-0000-0000-0000E33F0000}"/>
    <cellStyle name="Output 11 5 7 2" xfId="16937" xr:uid="{00000000-0005-0000-0000-0000E43F0000}"/>
    <cellStyle name="Output 11 5 7 3" xfId="23650" xr:uid="{00000000-0005-0000-0000-0000E53F0000}"/>
    <cellStyle name="Output 11 5 7 4" xfId="28835" xr:uid="{00000000-0005-0000-0000-0000E63F0000}"/>
    <cellStyle name="Output 11 5 7 5" xfId="33774" xr:uid="{00000000-0005-0000-0000-0000E73F0000}"/>
    <cellStyle name="Output 11 5 7 6" xfId="38267" xr:uid="{00000000-0005-0000-0000-0000E83F0000}"/>
    <cellStyle name="Output 11 5 8" xfId="4371" xr:uid="{00000000-0005-0000-0000-0000E93F0000}"/>
    <cellStyle name="Output 11 5 8 2" xfId="17179" xr:uid="{00000000-0005-0000-0000-0000EA3F0000}"/>
    <cellStyle name="Output 11 5 8 3" xfId="23888" xr:uid="{00000000-0005-0000-0000-0000EB3F0000}"/>
    <cellStyle name="Output 11 5 8 4" xfId="29068" xr:uid="{00000000-0005-0000-0000-0000EC3F0000}"/>
    <cellStyle name="Output 11 5 8 5" xfId="34002" xr:uid="{00000000-0005-0000-0000-0000ED3F0000}"/>
    <cellStyle name="Output 11 5 8 6" xfId="38458" xr:uid="{00000000-0005-0000-0000-0000EE3F0000}"/>
    <cellStyle name="Output 11 5 9" xfId="4598" xr:uid="{00000000-0005-0000-0000-0000EF3F0000}"/>
    <cellStyle name="Output 11 5 9 2" xfId="17406" xr:uid="{00000000-0005-0000-0000-0000F03F0000}"/>
    <cellStyle name="Output 11 5 9 3" xfId="24113" xr:uid="{00000000-0005-0000-0000-0000F13F0000}"/>
    <cellStyle name="Output 11 5 9 4" xfId="29285" xr:uid="{00000000-0005-0000-0000-0000F23F0000}"/>
    <cellStyle name="Output 11 5 9 5" xfId="34197" xr:uid="{00000000-0005-0000-0000-0000F33F0000}"/>
    <cellStyle name="Output 11 5 9 6" xfId="38609" xr:uid="{00000000-0005-0000-0000-0000F43F0000}"/>
    <cellStyle name="Output 11 6" xfId="946" xr:uid="{00000000-0005-0000-0000-0000F53F0000}"/>
    <cellStyle name="Output 11 6 2" xfId="8854" xr:uid="{00000000-0005-0000-0000-0000F63F0000}"/>
    <cellStyle name="Output 11 6 3" xfId="18696" xr:uid="{00000000-0005-0000-0000-0000F73F0000}"/>
    <cellStyle name="Output 11 6 4" xfId="27253" xr:uid="{00000000-0005-0000-0000-0000F83F0000}"/>
    <cellStyle name="Output 11 6 5" xfId="31342" xr:uid="{00000000-0005-0000-0000-0000F93F0000}"/>
    <cellStyle name="Output 11 6 6" xfId="36953" xr:uid="{00000000-0005-0000-0000-0000FA3F0000}"/>
    <cellStyle name="Output 11 7" xfId="1339" xr:uid="{00000000-0005-0000-0000-0000FB3F0000}"/>
    <cellStyle name="Output 11 7 2" xfId="13489" xr:uid="{00000000-0005-0000-0000-0000FC3F0000}"/>
    <cellStyle name="Output 11 7 3" xfId="20901" xr:uid="{00000000-0005-0000-0000-0000FD3F0000}"/>
    <cellStyle name="Output 11 7 4" xfId="24357" xr:uid="{00000000-0005-0000-0000-0000FE3F0000}"/>
    <cellStyle name="Output 11 7 5" xfId="8530" xr:uid="{00000000-0005-0000-0000-0000FF3F0000}"/>
    <cellStyle name="Output 11 7 6" xfId="36476" xr:uid="{00000000-0005-0000-0000-000000400000}"/>
    <cellStyle name="Output 11 8" xfId="1392" xr:uid="{00000000-0005-0000-0000-000001400000}"/>
    <cellStyle name="Output 11 8 2" xfId="15368" xr:uid="{00000000-0005-0000-0000-000002400000}"/>
    <cellStyle name="Output 11 8 3" xfId="20953" xr:uid="{00000000-0005-0000-0000-000003400000}"/>
    <cellStyle name="Output 11 8 4" xfId="22393" xr:uid="{00000000-0005-0000-0000-000004400000}"/>
    <cellStyle name="Output 11 8 5" xfId="32012" xr:uid="{00000000-0005-0000-0000-000005400000}"/>
    <cellStyle name="Output 11 8 6" xfId="32682" xr:uid="{00000000-0005-0000-0000-000006400000}"/>
    <cellStyle name="Output 11 9" xfId="1897" xr:uid="{00000000-0005-0000-0000-000007400000}"/>
    <cellStyle name="Output 11 9 2" xfId="10265" xr:uid="{00000000-0005-0000-0000-000008400000}"/>
    <cellStyle name="Output 11 9 3" xfId="21445" xr:uid="{00000000-0005-0000-0000-000009400000}"/>
    <cellStyle name="Output 11 9 4" xfId="22703" xr:uid="{00000000-0005-0000-0000-00000A400000}"/>
    <cellStyle name="Output 11 9 5" xfId="32032" xr:uid="{00000000-0005-0000-0000-00000B400000}"/>
    <cellStyle name="Output 11 9 6" xfId="24759" xr:uid="{00000000-0005-0000-0000-00000C400000}"/>
    <cellStyle name="Output 12" xfId="1176" xr:uid="{00000000-0005-0000-0000-00000D400000}"/>
    <cellStyle name="Output 12 10" xfId="4952" xr:uid="{00000000-0005-0000-0000-00000E400000}"/>
    <cellStyle name="Output 12 10 2" xfId="17760" xr:uid="{00000000-0005-0000-0000-00000F400000}"/>
    <cellStyle name="Output 12 10 3" xfId="24458" xr:uid="{00000000-0005-0000-0000-000010400000}"/>
    <cellStyle name="Output 12 10 4" xfId="29616" xr:uid="{00000000-0005-0000-0000-000011400000}"/>
    <cellStyle name="Output 12 10 5" xfId="34505" xr:uid="{00000000-0005-0000-0000-000012400000}"/>
    <cellStyle name="Output 12 10 6" xfId="38846" xr:uid="{00000000-0005-0000-0000-000013400000}"/>
    <cellStyle name="Output 12 11" xfId="7502" xr:uid="{00000000-0005-0000-0000-000014400000}"/>
    <cellStyle name="Output 12 11 2" xfId="20266" xr:uid="{00000000-0005-0000-0000-000015400000}"/>
    <cellStyle name="Output 12 11 3" xfId="26899" xr:uid="{00000000-0005-0000-0000-000016400000}"/>
    <cellStyle name="Output 12 11 4" xfId="31937" xr:uid="{00000000-0005-0000-0000-000017400000}"/>
    <cellStyle name="Output 12 11 5" xfId="36650" xr:uid="{00000000-0005-0000-0000-000018400000}"/>
    <cellStyle name="Output 12 11 6" xfId="40727" xr:uid="{00000000-0005-0000-0000-000019400000}"/>
    <cellStyle name="Output 12 12" xfId="7645" xr:uid="{00000000-0005-0000-0000-00001A400000}"/>
    <cellStyle name="Output 12 12 2" xfId="20409" xr:uid="{00000000-0005-0000-0000-00001B400000}"/>
    <cellStyle name="Output 12 12 3" xfId="27041" xr:uid="{00000000-0005-0000-0000-00001C400000}"/>
    <cellStyle name="Output 12 12 4" xfId="32070" xr:uid="{00000000-0005-0000-0000-00001D400000}"/>
    <cellStyle name="Output 12 12 5" xfId="36773" xr:uid="{00000000-0005-0000-0000-00001E400000}"/>
    <cellStyle name="Output 12 12 6" xfId="40807" xr:uid="{00000000-0005-0000-0000-00001F400000}"/>
    <cellStyle name="Output 12 13" xfId="8638" xr:uid="{00000000-0005-0000-0000-000020400000}"/>
    <cellStyle name="Output 12 14" xfId="15392" xr:uid="{00000000-0005-0000-0000-000021400000}"/>
    <cellStyle name="Output 12 15" xfId="9891" xr:uid="{00000000-0005-0000-0000-000022400000}"/>
    <cellStyle name="Output 12 16" xfId="21415" xr:uid="{00000000-0005-0000-0000-000023400000}"/>
    <cellStyle name="Output 12 17" xfId="32018" xr:uid="{00000000-0005-0000-0000-000024400000}"/>
    <cellStyle name="Output 12 18" xfId="32710" xr:uid="{00000000-0005-0000-0000-000025400000}"/>
    <cellStyle name="Output 12 2" xfId="2375" xr:uid="{00000000-0005-0000-0000-000026400000}"/>
    <cellStyle name="Output 12 2 2" xfId="10279" xr:uid="{00000000-0005-0000-0000-000027400000}"/>
    <cellStyle name="Output 12 2 3" xfId="21917" xr:uid="{00000000-0005-0000-0000-000028400000}"/>
    <cellStyle name="Output 12 2 4" xfId="21294" xr:uid="{00000000-0005-0000-0000-000029400000}"/>
    <cellStyle name="Output 12 2 5" xfId="31909" xr:uid="{00000000-0005-0000-0000-00002A400000}"/>
    <cellStyle name="Output 12 2 6" xfId="34120" xr:uid="{00000000-0005-0000-0000-00002B400000}"/>
    <cellStyle name="Output 12 3" xfId="2745" xr:uid="{00000000-0005-0000-0000-00002C400000}"/>
    <cellStyle name="Output 12 3 2" xfId="8938" xr:uid="{00000000-0005-0000-0000-00002D400000}"/>
    <cellStyle name="Output 12 3 3" xfId="22282" xr:uid="{00000000-0005-0000-0000-00002E400000}"/>
    <cellStyle name="Output 12 3 4" xfId="27503" xr:uid="{00000000-0005-0000-0000-00002F400000}"/>
    <cellStyle name="Output 12 3 5" xfId="32506" xr:uid="{00000000-0005-0000-0000-000030400000}"/>
    <cellStyle name="Output 12 3 6" xfId="37198" xr:uid="{00000000-0005-0000-0000-000031400000}"/>
    <cellStyle name="Output 12 4" xfId="3096" xr:uid="{00000000-0005-0000-0000-000032400000}"/>
    <cellStyle name="Output 12 4 2" xfId="8590" xr:uid="{00000000-0005-0000-0000-000033400000}"/>
    <cellStyle name="Output 12 4 3" xfId="22627" xr:uid="{00000000-0005-0000-0000-000034400000}"/>
    <cellStyle name="Output 12 4 4" xfId="27838" xr:uid="{00000000-0005-0000-0000-000035400000}"/>
    <cellStyle name="Output 12 4 5" xfId="32823" xr:uid="{00000000-0005-0000-0000-000036400000}"/>
    <cellStyle name="Output 12 4 6" xfId="37462" xr:uid="{00000000-0005-0000-0000-000037400000}"/>
    <cellStyle name="Output 12 5" xfId="3434" xr:uid="{00000000-0005-0000-0000-000038400000}"/>
    <cellStyle name="Output 12 5 2" xfId="16242" xr:uid="{00000000-0005-0000-0000-000039400000}"/>
    <cellStyle name="Output 12 5 3" xfId="22961" xr:uid="{00000000-0005-0000-0000-00003A400000}"/>
    <cellStyle name="Output 12 5 4" xfId="28162" xr:uid="{00000000-0005-0000-0000-00003B400000}"/>
    <cellStyle name="Output 12 5 5" xfId="33133" xr:uid="{00000000-0005-0000-0000-00003C400000}"/>
    <cellStyle name="Output 12 5 6" xfId="37717" xr:uid="{00000000-0005-0000-0000-00003D400000}"/>
    <cellStyle name="Output 12 6" xfId="3743" xr:uid="{00000000-0005-0000-0000-00003E400000}"/>
    <cellStyle name="Output 12 6 2" xfId="16551" xr:uid="{00000000-0005-0000-0000-00003F400000}"/>
    <cellStyle name="Output 12 6 3" xfId="23266" xr:uid="{00000000-0005-0000-0000-000040400000}"/>
    <cellStyle name="Output 12 6 4" xfId="28460" xr:uid="{00000000-0005-0000-0000-000041400000}"/>
    <cellStyle name="Output 12 6 5" xfId="33417" xr:uid="{00000000-0005-0000-0000-000042400000}"/>
    <cellStyle name="Output 12 6 6" xfId="37957" xr:uid="{00000000-0005-0000-0000-000043400000}"/>
    <cellStyle name="Output 12 7" xfId="4036" xr:uid="{00000000-0005-0000-0000-000044400000}"/>
    <cellStyle name="Output 12 7 2" xfId="16844" xr:uid="{00000000-0005-0000-0000-000045400000}"/>
    <cellStyle name="Output 12 7 3" xfId="23557" xr:uid="{00000000-0005-0000-0000-000046400000}"/>
    <cellStyle name="Output 12 7 4" xfId="28742" xr:uid="{00000000-0005-0000-0000-000047400000}"/>
    <cellStyle name="Output 12 7 5" xfId="33685" xr:uid="{00000000-0005-0000-0000-000048400000}"/>
    <cellStyle name="Output 12 7 6" xfId="38187" xr:uid="{00000000-0005-0000-0000-000049400000}"/>
    <cellStyle name="Output 12 8" xfId="4291" xr:uid="{00000000-0005-0000-0000-00004A400000}"/>
    <cellStyle name="Output 12 8 2" xfId="17099" xr:uid="{00000000-0005-0000-0000-00004B400000}"/>
    <cellStyle name="Output 12 8 3" xfId="23809" xr:uid="{00000000-0005-0000-0000-00004C400000}"/>
    <cellStyle name="Output 12 8 4" xfId="28992" xr:uid="{00000000-0005-0000-0000-00004D400000}"/>
    <cellStyle name="Output 12 8 5" xfId="33929" xr:uid="{00000000-0005-0000-0000-00004E400000}"/>
    <cellStyle name="Output 12 8 6" xfId="38391" xr:uid="{00000000-0005-0000-0000-00004F400000}"/>
    <cellStyle name="Output 12 9" xfId="4527" xr:uid="{00000000-0005-0000-0000-000050400000}"/>
    <cellStyle name="Output 12 9 2" xfId="17335" xr:uid="{00000000-0005-0000-0000-000051400000}"/>
    <cellStyle name="Output 12 9 3" xfId="24043" xr:uid="{00000000-0005-0000-0000-000052400000}"/>
    <cellStyle name="Output 12 9 4" xfId="29216" xr:uid="{00000000-0005-0000-0000-000053400000}"/>
    <cellStyle name="Output 12 9 5" xfId="34130" xr:uid="{00000000-0005-0000-0000-000054400000}"/>
    <cellStyle name="Output 12 9 6" xfId="38550" xr:uid="{00000000-0005-0000-0000-000055400000}"/>
    <cellStyle name="Output 13" xfId="1263" xr:uid="{00000000-0005-0000-0000-000056400000}"/>
    <cellStyle name="Output 13 10" xfId="4997" xr:uid="{00000000-0005-0000-0000-000057400000}"/>
    <cellStyle name="Output 13 10 2" xfId="17805" xr:uid="{00000000-0005-0000-0000-000058400000}"/>
    <cellStyle name="Output 13 10 3" xfId="24503" xr:uid="{00000000-0005-0000-0000-000059400000}"/>
    <cellStyle name="Output 13 10 4" xfId="29660" xr:uid="{00000000-0005-0000-0000-00005A400000}"/>
    <cellStyle name="Output 13 10 5" xfId="34544" xr:uid="{00000000-0005-0000-0000-00005B400000}"/>
    <cellStyle name="Output 13 10 6" xfId="38882" xr:uid="{00000000-0005-0000-0000-00005C400000}"/>
    <cellStyle name="Output 13 11" xfId="15415" xr:uid="{00000000-0005-0000-0000-00005D400000}"/>
    <cellStyle name="Output 13 12" xfId="15524" xr:uid="{00000000-0005-0000-0000-00005E400000}"/>
    <cellStyle name="Output 13 13" xfId="22321" xr:uid="{00000000-0005-0000-0000-00005F400000}"/>
    <cellStyle name="Output 13 14" xfId="28886" xr:uid="{00000000-0005-0000-0000-000060400000}"/>
    <cellStyle name="Output 13 15" xfId="21748" xr:uid="{00000000-0005-0000-0000-000061400000}"/>
    <cellStyle name="Output 13 2" xfId="2454" xr:uid="{00000000-0005-0000-0000-000062400000}"/>
    <cellStyle name="Output 13 2 2" xfId="9768" xr:uid="{00000000-0005-0000-0000-000063400000}"/>
    <cellStyle name="Output 13 2 3" xfId="21995" xr:uid="{00000000-0005-0000-0000-000064400000}"/>
    <cellStyle name="Output 13 2 4" xfId="26577" xr:uid="{00000000-0005-0000-0000-000065400000}"/>
    <cellStyle name="Output 13 2 5" xfId="25017" xr:uid="{00000000-0005-0000-0000-000066400000}"/>
    <cellStyle name="Output 13 2 6" xfId="18998" xr:uid="{00000000-0005-0000-0000-000067400000}"/>
    <cellStyle name="Output 13 3" xfId="2819" xr:uid="{00000000-0005-0000-0000-000068400000}"/>
    <cellStyle name="Output 13 3 2" xfId="9301" xr:uid="{00000000-0005-0000-0000-000069400000}"/>
    <cellStyle name="Output 13 3 3" xfId="22356" xr:uid="{00000000-0005-0000-0000-00006A400000}"/>
    <cellStyle name="Output 13 3 4" xfId="27574" xr:uid="{00000000-0005-0000-0000-00006B400000}"/>
    <cellStyle name="Output 13 3 5" xfId="32572" xr:uid="{00000000-0005-0000-0000-00006C400000}"/>
    <cellStyle name="Output 13 3 6" xfId="37257" xr:uid="{00000000-0005-0000-0000-00006D400000}"/>
    <cellStyle name="Output 13 4" xfId="3168" xr:uid="{00000000-0005-0000-0000-00006E400000}"/>
    <cellStyle name="Output 13 4 2" xfId="15976" xr:uid="{00000000-0005-0000-0000-00006F400000}"/>
    <cellStyle name="Output 13 4 3" xfId="22698" xr:uid="{00000000-0005-0000-0000-000070400000}"/>
    <cellStyle name="Output 13 4 4" xfId="27910" xr:uid="{00000000-0005-0000-0000-000071400000}"/>
    <cellStyle name="Output 13 4 5" xfId="32889" xr:uid="{00000000-0005-0000-0000-000072400000}"/>
    <cellStyle name="Output 13 4 6" xfId="37518" xr:uid="{00000000-0005-0000-0000-000073400000}"/>
    <cellStyle name="Output 13 5" xfId="3501" xr:uid="{00000000-0005-0000-0000-000074400000}"/>
    <cellStyle name="Output 13 5 2" xfId="16309" xr:uid="{00000000-0005-0000-0000-000075400000}"/>
    <cellStyle name="Output 13 5 3" xfId="23026" xr:uid="{00000000-0005-0000-0000-000076400000}"/>
    <cellStyle name="Output 13 5 4" xfId="28228" xr:uid="{00000000-0005-0000-0000-000077400000}"/>
    <cellStyle name="Output 13 5 5" xfId="33193" xr:uid="{00000000-0005-0000-0000-000078400000}"/>
    <cellStyle name="Output 13 5 6" xfId="37771" xr:uid="{00000000-0005-0000-0000-000079400000}"/>
    <cellStyle name="Output 13 6" xfId="3807" xr:uid="{00000000-0005-0000-0000-00007A400000}"/>
    <cellStyle name="Output 13 6 2" xfId="16615" xr:uid="{00000000-0005-0000-0000-00007B400000}"/>
    <cellStyle name="Output 13 6 3" xfId="23329" xr:uid="{00000000-0005-0000-0000-00007C400000}"/>
    <cellStyle name="Output 13 6 4" xfId="28521" xr:uid="{00000000-0005-0000-0000-00007D400000}"/>
    <cellStyle name="Output 13 6 5" xfId="33476" xr:uid="{00000000-0005-0000-0000-00007E400000}"/>
    <cellStyle name="Output 13 6 6" xfId="38009" xr:uid="{00000000-0005-0000-0000-00007F400000}"/>
    <cellStyle name="Output 13 7" xfId="4091" xr:uid="{00000000-0005-0000-0000-000080400000}"/>
    <cellStyle name="Output 13 7 2" xfId="16899" xr:uid="{00000000-0005-0000-0000-000081400000}"/>
    <cellStyle name="Output 13 7 3" xfId="23612" xr:uid="{00000000-0005-0000-0000-000082400000}"/>
    <cellStyle name="Output 13 7 4" xfId="28797" xr:uid="{00000000-0005-0000-0000-000083400000}"/>
    <cellStyle name="Output 13 7 5" xfId="33736" xr:uid="{00000000-0005-0000-0000-000084400000}"/>
    <cellStyle name="Output 13 7 6" xfId="38232" xr:uid="{00000000-0005-0000-0000-000085400000}"/>
    <cellStyle name="Output 13 8" xfId="4340" xr:uid="{00000000-0005-0000-0000-000086400000}"/>
    <cellStyle name="Output 13 8 2" xfId="17148" xr:uid="{00000000-0005-0000-0000-000087400000}"/>
    <cellStyle name="Output 13 8 3" xfId="23857" xr:uid="{00000000-0005-0000-0000-000088400000}"/>
    <cellStyle name="Output 13 8 4" xfId="29038" xr:uid="{00000000-0005-0000-0000-000089400000}"/>
    <cellStyle name="Output 13 8 5" xfId="33973" xr:uid="{00000000-0005-0000-0000-00008A400000}"/>
    <cellStyle name="Output 13 8 6" xfId="38431" xr:uid="{00000000-0005-0000-0000-00008B400000}"/>
    <cellStyle name="Output 13 9" xfId="4572" xr:uid="{00000000-0005-0000-0000-00008C400000}"/>
    <cellStyle name="Output 13 9 2" xfId="17380" xr:uid="{00000000-0005-0000-0000-00008D400000}"/>
    <cellStyle name="Output 13 9 3" xfId="24087" xr:uid="{00000000-0005-0000-0000-00008E400000}"/>
    <cellStyle name="Output 13 9 4" xfId="29260" xr:uid="{00000000-0005-0000-0000-00008F400000}"/>
    <cellStyle name="Output 13 9 5" xfId="34172" xr:uid="{00000000-0005-0000-0000-000090400000}"/>
    <cellStyle name="Output 13 9 6" xfId="38586" xr:uid="{00000000-0005-0000-0000-000091400000}"/>
    <cellStyle name="Output 14" xfId="1300" xr:uid="{00000000-0005-0000-0000-000092400000}"/>
    <cellStyle name="Output 14 10" xfId="5009" xr:uid="{00000000-0005-0000-0000-000093400000}"/>
    <cellStyle name="Output 14 10 2" xfId="17817" xr:uid="{00000000-0005-0000-0000-000094400000}"/>
    <cellStyle name="Output 14 10 3" xfId="24515" xr:uid="{00000000-0005-0000-0000-000095400000}"/>
    <cellStyle name="Output 14 10 4" xfId="29672" xr:uid="{00000000-0005-0000-0000-000096400000}"/>
    <cellStyle name="Output 14 10 5" xfId="34556" xr:uid="{00000000-0005-0000-0000-000097400000}"/>
    <cellStyle name="Output 14 10 6" xfId="38893" xr:uid="{00000000-0005-0000-0000-000098400000}"/>
    <cellStyle name="Output 14 11" xfId="9195" xr:uid="{00000000-0005-0000-0000-000099400000}"/>
    <cellStyle name="Output 14 12" xfId="14461" xr:uid="{00000000-0005-0000-0000-00009A400000}"/>
    <cellStyle name="Output 14 13" xfId="24338" xr:uid="{00000000-0005-0000-0000-00009B400000}"/>
    <cellStyle name="Output 14 14" xfId="29437" xr:uid="{00000000-0005-0000-0000-00009C400000}"/>
    <cellStyle name="Output 14 15" xfId="31966" xr:uid="{00000000-0005-0000-0000-00009D400000}"/>
    <cellStyle name="Output 14 2" xfId="2489" xr:uid="{00000000-0005-0000-0000-00009E400000}"/>
    <cellStyle name="Output 14 2 2" xfId="11189" xr:uid="{00000000-0005-0000-0000-00009F400000}"/>
    <cellStyle name="Output 14 2 3" xfId="22030" xr:uid="{00000000-0005-0000-0000-0000A0400000}"/>
    <cellStyle name="Output 14 2 4" xfId="14139" xr:uid="{00000000-0005-0000-0000-0000A1400000}"/>
    <cellStyle name="Output 14 2 5" xfId="10158" xr:uid="{00000000-0005-0000-0000-0000A2400000}"/>
    <cellStyle name="Output 14 2 6" xfId="30449" xr:uid="{00000000-0005-0000-0000-0000A3400000}"/>
    <cellStyle name="Output 14 3" xfId="2853" xr:uid="{00000000-0005-0000-0000-0000A4400000}"/>
    <cellStyle name="Output 14 3 2" xfId="10475" xr:uid="{00000000-0005-0000-0000-0000A5400000}"/>
    <cellStyle name="Output 14 3 3" xfId="22390" xr:uid="{00000000-0005-0000-0000-0000A6400000}"/>
    <cellStyle name="Output 14 3 4" xfId="27606" xr:uid="{00000000-0005-0000-0000-0000A7400000}"/>
    <cellStyle name="Output 14 3 5" xfId="32603" xr:uid="{00000000-0005-0000-0000-0000A8400000}"/>
    <cellStyle name="Output 14 3 6" xfId="37283" xr:uid="{00000000-0005-0000-0000-0000A9400000}"/>
    <cellStyle name="Output 14 4" xfId="3200" xr:uid="{00000000-0005-0000-0000-0000AA400000}"/>
    <cellStyle name="Output 14 4 2" xfId="16008" xr:uid="{00000000-0005-0000-0000-0000AB400000}"/>
    <cellStyle name="Output 14 4 3" xfId="22730" xr:uid="{00000000-0005-0000-0000-0000AC400000}"/>
    <cellStyle name="Output 14 4 4" xfId="27941" xr:uid="{00000000-0005-0000-0000-0000AD400000}"/>
    <cellStyle name="Output 14 4 5" xfId="32917" xr:uid="{00000000-0005-0000-0000-0000AE400000}"/>
    <cellStyle name="Output 14 4 6" xfId="37542" xr:uid="{00000000-0005-0000-0000-0000AF400000}"/>
    <cellStyle name="Output 14 5" xfId="3530" xr:uid="{00000000-0005-0000-0000-0000B0400000}"/>
    <cellStyle name="Output 14 5 2" xfId="16338" xr:uid="{00000000-0005-0000-0000-0000B1400000}"/>
    <cellStyle name="Output 14 5 3" xfId="23055" xr:uid="{00000000-0005-0000-0000-0000B2400000}"/>
    <cellStyle name="Output 14 5 4" xfId="28256" xr:uid="{00000000-0005-0000-0000-0000B3400000}"/>
    <cellStyle name="Output 14 5 5" xfId="33220" xr:uid="{00000000-0005-0000-0000-0000B4400000}"/>
    <cellStyle name="Output 14 5 6" xfId="37793" xr:uid="{00000000-0005-0000-0000-0000B5400000}"/>
    <cellStyle name="Output 14 6" xfId="3836" xr:uid="{00000000-0005-0000-0000-0000B6400000}"/>
    <cellStyle name="Output 14 6 2" xfId="16644" xr:uid="{00000000-0005-0000-0000-0000B7400000}"/>
    <cellStyle name="Output 14 6 3" xfId="23358" xr:uid="{00000000-0005-0000-0000-0000B8400000}"/>
    <cellStyle name="Output 14 6 4" xfId="28550" xr:uid="{00000000-0005-0000-0000-0000B9400000}"/>
    <cellStyle name="Output 14 6 5" xfId="33503" xr:uid="{00000000-0005-0000-0000-0000BA400000}"/>
    <cellStyle name="Output 14 6 6" xfId="38032" xr:uid="{00000000-0005-0000-0000-0000BB400000}"/>
    <cellStyle name="Output 14 7" xfId="4111" xr:uid="{00000000-0005-0000-0000-0000BC400000}"/>
    <cellStyle name="Output 14 7 2" xfId="16919" xr:uid="{00000000-0005-0000-0000-0000BD400000}"/>
    <cellStyle name="Output 14 7 3" xfId="23632" xr:uid="{00000000-0005-0000-0000-0000BE400000}"/>
    <cellStyle name="Output 14 7 4" xfId="28817" xr:uid="{00000000-0005-0000-0000-0000BF400000}"/>
    <cellStyle name="Output 14 7 5" xfId="33756" xr:uid="{00000000-0005-0000-0000-0000C0400000}"/>
    <cellStyle name="Output 14 7 6" xfId="38251" xr:uid="{00000000-0005-0000-0000-0000C1400000}"/>
    <cellStyle name="Output 14 8" xfId="4356" xr:uid="{00000000-0005-0000-0000-0000C2400000}"/>
    <cellStyle name="Output 14 8 2" xfId="17164" xr:uid="{00000000-0005-0000-0000-0000C3400000}"/>
    <cellStyle name="Output 14 8 3" xfId="23873" xr:uid="{00000000-0005-0000-0000-0000C4400000}"/>
    <cellStyle name="Output 14 8 4" xfId="29053" xr:uid="{00000000-0005-0000-0000-0000C5400000}"/>
    <cellStyle name="Output 14 8 5" xfId="33988" xr:uid="{00000000-0005-0000-0000-0000C6400000}"/>
    <cellStyle name="Output 14 8 6" xfId="38445" xr:uid="{00000000-0005-0000-0000-0000C7400000}"/>
    <cellStyle name="Output 14 9" xfId="4584" xr:uid="{00000000-0005-0000-0000-0000C8400000}"/>
    <cellStyle name="Output 14 9 2" xfId="17392" xr:uid="{00000000-0005-0000-0000-0000C9400000}"/>
    <cellStyle name="Output 14 9 3" xfId="24099" xr:uid="{00000000-0005-0000-0000-0000CA400000}"/>
    <cellStyle name="Output 14 9 4" xfId="29272" xr:uid="{00000000-0005-0000-0000-0000CB400000}"/>
    <cellStyle name="Output 14 9 5" xfId="34183" xr:uid="{00000000-0005-0000-0000-0000CC400000}"/>
    <cellStyle name="Output 14 9 6" xfId="38597" xr:uid="{00000000-0005-0000-0000-0000CD400000}"/>
    <cellStyle name="Output 15" xfId="1364" xr:uid="{00000000-0005-0000-0000-0000CE400000}"/>
    <cellStyle name="Output 15 10" xfId="5035" xr:uid="{00000000-0005-0000-0000-0000CF400000}"/>
    <cellStyle name="Output 15 10 2" xfId="17843" xr:uid="{00000000-0005-0000-0000-0000D0400000}"/>
    <cellStyle name="Output 15 10 3" xfId="24541" xr:uid="{00000000-0005-0000-0000-0000D1400000}"/>
    <cellStyle name="Output 15 10 4" xfId="29698" xr:uid="{00000000-0005-0000-0000-0000D2400000}"/>
    <cellStyle name="Output 15 10 5" xfId="34582" xr:uid="{00000000-0005-0000-0000-0000D3400000}"/>
    <cellStyle name="Output 15 10 6" xfId="38915" xr:uid="{00000000-0005-0000-0000-0000D4400000}"/>
    <cellStyle name="Output 15 11" xfId="9245" xr:uid="{00000000-0005-0000-0000-0000D5400000}"/>
    <cellStyle name="Output 15 12" xfId="20925" xr:uid="{00000000-0005-0000-0000-0000D6400000}"/>
    <cellStyle name="Output 15 13" xfId="21769" xr:uid="{00000000-0005-0000-0000-0000D7400000}"/>
    <cellStyle name="Output 15 14" xfId="31736" xr:uid="{00000000-0005-0000-0000-0000D8400000}"/>
    <cellStyle name="Output 15 15" xfId="31766" xr:uid="{00000000-0005-0000-0000-0000D9400000}"/>
    <cellStyle name="Output 15 2" xfId="2547" xr:uid="{00000000-0005-0000-0000-0000DA400000}"/>
    <cellStyle name="Output 15 2 2" xfId="120" xr:uid="{00000000-0005-0000-0000-0000DB400000}"/>
    <cellStyle name="Output 15 2 3" xfId="22086" xr:uid="{00000000-0005-0000-0000-0000DC400000}"/>
    <cellStyle name="Output 15 2 4" xfId="20477" xr:uid="{00000000-0005-0000-0000-0000DD400000}"/>
    <cellStyle name="Output 15 2 5" xfId="13492" xr:uid="{00000000-0005-0000-0000-0000DE400000}"/>
    <cellStyle name="Output 15 2 6" xfId="32298" xr:uid="{00000000-0005-0000-0000-0000DF400000}"/>
    <cellStyle name="Output 15 3" xfId="2911" xr:uid="{00000000-0005-0000-0000-0000E0400000}"/>
    <cellStyle name="Output 15 3 2" xfId="8556" xr:uid="{00000000-0005-0000-0000-0000E1400000}"/>
    <cellStyle name="Output 15 3 3" xfId="22447" xr:uid="{00000000-0005-0000-0000-0000E2400000}"/>
    <cellStyle name="Output 15 3 4" xfId="27661" xr:uid="{00000000-0005-0000-0000-0000E3400000}"/>
    <cellStyle name="Output 15 3 5" xfId="32659" xr:uid="{00000000-0005-0000-0000-0000E4400000}"/>
    <cellStyle name="Output 15 3 6" xfId="37331" xr:uid="{00000000-0005-0000-0000-0000E5400000}"/>
    <cellStyle name="Output 15 4" xfId="3254" xr:uid="{00000000-0005-0000-0000-0000E6400000}"/>
    <cellStyle name="Output 15 4 2" xfId="16062" xr:uid="{00000000-0005-0000-0000-0000E7400000}"/>
    <cellStyle name="Output 15 4 3" xfId="22784" xr:uid="{00000000-0005-0000-0000-0000E8400000}"/>
    <cellStyle name="Output 15 4 4" xfId="27992" xr:uid="{00000000-0005-0000-0000-0000E9400000}"/>
    <cellStyle name="Output 15 4 5" xfId="32966" xr:uid="{00000000-0005-0000-0000-0000EA400000}"/>
    <cellStyle name="Output 15 4 6" xfId="37587" xr:uid="{00000000-0005-0000-0000-0000EB400000}"/>
    <cellStyle name="Output 15 5" xfId="3581" xr:uid="{00000000-0005-0000-0000-0000EC400000}"/>
    <cellStyle name="Output 15 5 2" xfId="16389" xr:uid="{00000000-0005-0000-0000-0000ED400000}"/>
    <cellStyle name="Output 15 5 3" xfId="23106" xr:uid="{00000000-0005-0000-0000-0000EE400000}"/>
    <cellStyle name="Output 15 5 4" xfId="28302" xr:uid="{00000000-0005-0000-0000-0000EF400000}"/>
    <cellStyle name="Output 15 5 5" xfId="33269" xr:uid="{00000000-0005-0000-0000-0000F0400000}"/>
    <cellStyle name="Output 15 5 6" xfId="37836" xr:uid="{00000000-0005-0000-0000-0000F1400000}"/>
    <cellStyle name="Output 15 6" xfId="3878" xr:uid="{00000000-0005-0000-0000-0000F2400000}"/>
    <cellStyle name="Output 15 6 2" xfId="16686" xr:uid="{00000000-0005-0000-0000-0000F3400000}"/>
    <cellStyle name="Output 15 6 3" xfId="23400" xr:uid="{00000000-0005-0000-0000-0000F4400000}"/>
    <cellStyle name="Output 15 6 4" xfId="28591" xr:uid="{00000000-0005-0000-0000-0000F5400000}"/>
    <cellStyle name="Output 15 6 5" xfId="33540" xr:uid="{00000000-0005-0000-0000-0000F6400000}"/>
    <cellStyle name="Output 15 6 6" xfId="38067" xr:uid="{00000000-0005-0000-0000-0000F7400000}"/>
    <cellStyle name="Output 15 7" xfId="4150" xr:uid="{00000000-0005-0000-0000-0000F8400000}"/>
    <cellStyle name="Output 15 7 2" xfId="16958" xr:uid="{00000000-0005-0000-0000-0000F9400000}"/>
    <cellStyle name="Output 15 7 3" xfId="23671" xr:uid="{00000000-0005-0000-0000-0000FA400000}"/>
    <cellStyle name="Output 15 7 4" xfId="28856" xr:uid="{00000000-0005-0000-0000-0000FB400000}"/>
    <cellStyle name="Output 15 7 5" xfId="33795" xr:uid="{00000000-0005-0000-0000-0000FC400000}"/>
    <cellStyle name="Output 15 7 6" xfId="38283" xr:uid="{00000000-0005-0000-0000-0000FD400000}"/>
    <cellStyle name="Output 15 8" xfId="4385" xr:uid="{00000000-0005-0000-0000-0000FE400000}"/>
    <cellStyle name="Output 15 8 2" xfId="17193" xr:uid="{00000000-0005-0000-0000-0000FF400000}"/>
    <cellStyle name="Output 15 8 3" xfId="23902" xr:uid="{00000000-0005-0000-0000-000000410000}"/>
    <cellStyle name="Output 15 8 4" xfId="29082" xr:uid="{00000000-0005-0000-0000-000001410000}"/>
    <cellStyle name="Output 15 8 5" xfId="34015" xr:uid="{00000000-0005-0000-0000-000002410000}"/>
    <cellStyle name="Output 15 8 6" xfId="38470" xr:uid="{00000000-0005-0000-0000-000003410000}"/>
    <cellStyle name="Output 15 9" xfId="4610" xr:uid="{00000000-0005-0000-0000-000004410000}"/>
    <cellStyle name="Output 15 9 2" xfId="17418" xr:uid="{00000000-0005-0000-0000-000005410000}"/>
    <cellStyle name="Output 15 9 3" xfId="24125" xr:uid="{00000000-0005-0000-0000-000006410000}"/>
    <cellStyle name="Output 15 9 4" xfId="29297" xr:uid="{00000000-0005-0000-0000-000007410000}"/>
    <cellStyle name="Output 15 9 5" xfId="34208" xr:uid="{00000000-0005-0000-0000-000008410000}"/>
    <cellStyle name="Output 15 9 6" xfId="38619" xr:uid="{00000000-0005-0000-0000-000009410000}"/>
    <cellStyle name="Output 16" xfId="1238" xr:uid="{00000000-0005-0000-0000-00000A410000}"/>
    <cellStyle name="Output 16 2" xfId="9145" xr:uid="{00000000-0005-0000-0000-00000B410000}"/>
    <cellStyle name="Output 16 3" xfId="13457" xr:uid="{00000000-0005-0000-0000-00000C410000}"/>
    <cellStyle name="Output 16 4" xfId="10773" xr:uid="{00000000-0005-0000-0000-00000D410000}"/>
    <cellStyle name="Output 16 5" xfId="23839" xr:uid="{00000000-0005-0000-0000-00000E410000}"/>
    <cellStyle name="Output 16 6" xfId="33824" xr:uid="{00000000-0005-0000-0000-00000F410000}"/>
    <cellStyle name="Output 17" xfId="1337" xr:uid="{00000000-0005-0000-0000-000010410000}"/>
    <cellStyle name="Output 17 2" xfId="8973" xr:uid="{00000000-0005-0000-0000-000011410000}"/>
    <cellStyle name="Output 17 3" xfId="20899" xr:uid="{00000000-0005-0000-0000-000012410000}"/>
    <cellStyle name="Output 17 4" xfId="26611" xr:uid="{00000000-0005-0000-0000-000013410000}"/>
    <cellStyle name="Output 17 5" xfId="10373" xr:uid="{00000000-0005-0000-0000-000014410000}"/>
    <cellStyle name="Output 17 6" xfId="21528" xr:uid="{00000000-0005-0000-0000-000015410000}"/>
    <cellStyle name="Output 18" xfId="1389" xr:uid="{00000000-0005-0000-0000-000016410000}"/>
    <cellStyle name="Output 18 2" xfId="11016" xr:uid="{00000000-0005-0000-0000-000017410000}"/>
    <cellStyle name="Output 18 3" xfId="20950" xr:uid="{00000000-0005-0000-0000-000018410000}"/>
    <cellStyle name="Output 18 4" xfId="22863" xr:uid="{00000000-0005-0000-0000-000019410000}"/>
    <cellStyle name="Output 18 5" xfId="22298" xr:uid="{00000000-0005-0000-0000-00001A410000}"/>
    <cellStyle name="Output 18 6" xfId="34023" xr:uid="{00000000-0005-0000-0000-00001B410000}"/>
    <cellStyle name="Output 19" xfId="1505" xr:uid="{00000000-0005-0000-0000-00001C410000}"/>
    <cellStyle name="Output 19 2" xfId="12237" xr:uid="{00000000-0005-0000-0000-00001D410000}"/>
    <cellStyle name="Output 19 3" xfId="21061" xr:uid="{00000000-0005-0000-0000-00001E410000}"/>
    <cellStyle name="Output 19 4" xfId="21152" xr:uid="{00000000-0005-0000-0000-00001F410000}"/>
    <cellStyle name="Output 19 5" xfId="20936" xr:uid="{00000000-0005-0000-0000-000020410000}"/>
    <cellStyle name="Output 19 6" xfId="31942" xr:uid="{00000000-0005-0000-0000-000021410000}"/>
    <cellStyle name="Output 2" xfId="81" xr:uid="{00000000-0005-0000-0000-000022410000}"/>
    <cellStyle name="Output 2 10" xfId="2265" xr:uid="{00000000-0005-0000-0000-000023410000}"/>
    <cellStyle name="Output 2 10 2" xfId="9430" xr:uid="{00000000-0005-0000-0000-000024410000}"/>
    <cellStyle name="Output 2 10 3" xfId="21808" xr:uid="{00000000-0005-0000-0000-000025410000}"/>
    <cellStyle name="Output 2 10 4" xfId="22363" xr:uid="{00000000-0005-0000-0000-000026410000}"/>
    <cellStyle name="Output 2 10 5" xfId="29618" xr:uid="{00000000-0005-0000-0000-000027410000}"/>
    <cellStyle name="Output 2 10 6" xfId="33579" xr:uid="{00000000-0005-0000-0000-000028410000}"/>
    <cellStyle name="Output 2 11" xfId="2793" xr:uid="{00000000-0005-0000-0000-000029410000}"/>
    <cellStyle name="Output 2 11 2" xfId="8517" xr:uid="{00000000-0005-0000-0000-00002A410000}"/>
    <cellStyle name="Output 2 11 3" xfId="22330" xr:uid="{00000000-0005-0000-0000-00002B410000}"/>
    <cellStyle name="Output 2 11 4" xfId="27549" xr:uid="{00000000-0005-0000-0000-00002C410000}"/>
    <cellStyle name="Output 2 11 5" xfId="32549" xr:uid="{00000000-0005-0000-0000-00002D410000}"/>
    <cellStyle name="Output 2 11 6" xfId="37237" xr:uid="{00000000-0005-0000-0000-00002E410000}"/>
    <cellStyle name="Output 2 12" xfId="3144" xr:uid="{00000000-0005-0000-0000-00002F410000}"/>
    <cellStyle name="Output 2 12 2" xfId="13221" xr:uid="{00000000-0005-0000-0000-000030410000}"/>
    <cellStyle name="Output 2 12 3" xfId="22675" xr:uid="{00000000-0005-0000-0000-000031410000}"/>
    <cellStyle name="Output 2 12 4" xfId="27886" xr:uid="{00000000-0005-0000-0000-000032410000}"/>
    <cellStyle name="Output 2 12 5" xfId="32867" xr:uid="{00000000-0005-0000-0000-000033410000}"/>
    <cellStyle name="Output 2 12 6" xfId="37499" xr:uid="{00000000-0005-0000-0000-000034410000}"/>
    <cellStyle name="Output 2 13" xfId="3477" xr:uid="{00000000-0005-0000-0000-000035410000}"/>
    <cellStyle name="Output 2 13 2" xfId="16285" xr:uid="{00000000-0005-0000-0000-000036410000}"/>
    <cellStyle name="Output 2 13 3" xfId="23003" xr:uid="{00000000-0005-0000-0000-000037410000}"/>
    <cellStyle name="Output 2 13 4" xfId="28204" xr:uid="{00000000-0005-0000-0000-000038410000}"/>
    <cellStyle name="Output 2 13 5" xfId="33171" xr:uid="{00000000-0005-0000-0000-000039410000}"/>
    <cellStyle name="Output 2 13 6" xfId="37752" xr:uid="{00000000-0005-0000-0000-00003A410000}"/>
    <cellStyle name="Output 2 14" xfId="3784" xr:uid="{00000000-0005-0000-0000-00003B410000}"/>
    <cellStyle name="Output 2 14 2" xfId="16592" xr:uid="{00000000-0005-0000-0000-00003C410000}"/>
    <cellStyle name="Output 2 14 3" xfId="23307" xr:uid="{00000000-0005-0000-0000-00003D410000}"/>
    <cellStyle name="Output 2 14 4" xfId="28500" xr:uid="{00000000-0005-0000-0000-00003E410000}"/>
    <cellStyle name="Output 2 14 5" xfId="33454" xr:uid="{00000000-0005-0000-0000-00003F410000}"/>
    <cellStyle name="Output 2 14 6" xfId="37990" xr:uid="{00000000-0005-0000-0000-000040410000}"/>
    <cellStyle name="Output 2 15" xfId="4071" xr:uid="{00000000-0005-0000-0000-000041410000}"/>
    <cellStyle name="Output 2 15 2" xfId="16879" xr:uid="{00000000-0005-0000-0000-000042410000}"/>
    <cellStyle name="Output 2 15 3" xfId="23592" xr:uid="{00000000-0005-0000-0000-000043410000}"/>
    <cellStyle name="Output 2 15 4" xfId="28777" xr:uid="{00000000-0005-0000-0000-000044410000}"/>
    <cellStyle name="Output 2 15 5" xfId="33717" xr:uid="{00000000-0005-0000-0000-000045410000}"/>
    <cellStyle name="Output 2 15 6" xfId="38217" xr:uid="{00000000-0005-0000-0000-000046410000}"/>
    <cellStyle name="Output 2 16" xfId="4193" xr:uid="{00000000-0005-0000-0000-000047410000}"/>
    <cellStyle name="Output 2 16 2" xfId="17001" xr:uid="{00000000-0005-0000-0000-000048410000}"/>
    <cellStyle name="Output 2 16 3" xfId="23714" xr:uid="{00000000-0005-0000-0000-000049410000}"/>
    <cellStyle name="Output 2 16 4" xfId="28897" xr:uid="{00000000-0005-0000-0000-00004A410000}"/>
    <cellStyle name="Output 2 16 5" xfId="33834" xr:uid="{00000000-0005-0000-0000-00004B410000}"/>
    <cellStyle name="Output 2 16 6" xfId="38313" xr:uid="{00000000-0005-0000-0000-00004C410000}"/>
    <cellStyle name="Output 2 17" xfId="4714" xr:uid="{00000000-0005-0000-0000-00004D410000}"/>
    <cellStyle name="Output 2 17 2" xfId="17522" xr:uid="{00000000-0005-0000-0000-00004E410000}"/>
    <cellStyle name="Output 2 17 3" xfId="24226" xr:uid="{00000000-0005-0000-0000-00004F410000}"/>
    <cellStyle name="Output 2 17 4" xfId="29389" xr:uid="{00000000-0005-0000-0000-000050410000}"/>
    <cellStyle name="Output 2 17 5" xfId="34291" xr:uid="{00000000-0005-0000-0000-000051410000}"/>
    <cellStyle name="Output 2 17 6" xfId="38685" xr:uid="{00000000-0005-0000-0000-000052410000}"/>
    <cellStyle name="Output 2 18" xfId="7188" xr:uid="{00000000-0005-0000-0000-000053410000}"/>
    <cellStyle name="Output 2 18 2" xfId="19953" xr:uid="{00000000-0005-0000-0000-000054410000}"/>
    <cellStyle name="Output 2 18 3" xfId="26593" xr:uid="{00000000-0005-0000-0000-000055410000}"/>
    <cellStyle name="Output 2 18 4" xfId="31645" xr:uid="{00000000-0005-0000-0000-000056410000}"/>
    <cellStyle name="Output 2 18 5" xfId="36388" xr:uid="{00000000-0005-0000-0000-000057410000}"/>
    <cellStyle name="Output 2 18 6" xfId="40582" xr:uid="{00000000-0005-0000-0000-000058410000}"/>
    <cellStyle name="Output 2 19" xfId="7385" xr:uid="{00000000-0005-0000-0000-000059410000}"/>
    <cellStyle name="Output 2 19 2" xfId="20149" xr:uid="{00000000-0005-0000-0000-00005A410000}"/>
    <cellStyle name="Output 2 19 3" xfId="26785" xr:uid="{00000000-0005-0000-0000-00005B410000}"/>
    <cellStyle name="Output 2 19 4" xfId="31825" xr:uid="{00000000-0005-0000-0000-00005C410000}"/>
    <cellStyle name="Output 2 19 5" xfId="36555" xr:uid="{00000000-0005-0000-0000-00005D410000}"/>
    <cellStyle name="Output 2 19 6" xfId="40670" xr:uid="{00000000-0005-0000-0000-00005E410000}"/>
    <cellStyle name="Output 2 2" xfId="803" xr:uid="{00000000-0005-0000-0000-00005F410000}"/>
    <cellStyle name="Output 2 2 10" xfId="4734" xr:uid="{00000000-0005-0000-0000-000060410000}"/>
    <cellStyle name="Output 2 2 10 2" xfId="17542" xr:uid="{00000000-0005-0000-0000-000061410000}"/>
    <cellStyle name="Output 2 2 10 3" xfId="24246" xr:uid="{00000000-0005-0000-0000-000062410000}"/>
    <cellStyle name="Output 2 2 10 4" xfId="29409" xr:uid="{00000000-0005-0000-0000-000063410000}"/>
    <cellStyle name="Output 2 2 10 5" xfId="34311" xr:uid="{00000000-0005-0000-0000-000064410000}"/>
    <cellStyle name="Output 2 2 10 6" xfId="38705" xr:uid="{00000000-0005-0000-0000-000065410000}"/>
    <cellStyle name="Output 2 2 11" xfId="7397" xr:uid="{00000000-0005-0000-0000-000066410000}"/>
    <cellStyle name="Output 2 2 11 2" xfId="20161" xr:uid="{00000000-0005-0000-0000-000067410000}"/>
    <cellStyle name="Output 2 2 11 3" xfId="26797" xr:uid="{00000000-0005-0000-0000-000068410000}"/>
    <cellStyle name="Output 2 2 11 4" xfId="31837" xr:uid="{00000000-0005-0000-0000-000069410000}"/>
    <cellStyle name="Output 2 2 11 5" xfId="36565" xr:uid="{00000000-0005-0000-0000-00006A410000}"/>
    <cellStyle name="Output 2 2 11 6" xfId="40677" xr:uid="{00000000-0005-0000-0000-00006B410000}"/>
    <cellStyle name="Output 2 2 12" xfId="7540" xr:uid="{00000000-0005-0000-0000-00006C410000}"/>
    <cellStyle name="Output 2 2 12 2" xfId="20304" xr:uid="{00000000-0005-0000-0000-00006D410000}"/>
    <cellStyle name="Output 2 2 12 3" xfId="26937" xr:uid="{00000000-0005-0000-0000-00006E410000}"/>
    <cellStyle name="Output 2 2 12 4" xfId="31975" xr:uid="{00000000-0005-0000-0000-00006F410000}"/>
    <cellStyle name="Output 2 2 12 5" xfId="36686" xr:uid="{00000000-0005-0000-0000-000070410000}"/>
    <cellStyle name="Output 2 2 12 6" xfId="40757" xr:uid="{00000000-0005-0000-0000-000071410000}"/>
    <cellStyle name="Output 2 2 13" xfId="15420" xr:uid="{00000000-0005-0000-0000-000072410000}"/>
    <cellStyle name="Output 2 2 14" xfId="13059" xr:uid="{00000000-0005-0000-0000-000073410000}"/>
    <cellStyle name="Output 2 2 15" xfId="15419" xr:uid="{00000000-0005-0000-0000-000074410000}"/>
    <cellStyle name="Output 2 2 16" xfId="19253" xr:uid="{00000000-0005-0000-0000-000075410000}"/>
    <cellStyle name="Output 2 2 17" xfId="25297" xr:uid="{00000000-0005-0000-0000-000076410000}"/>
    <cellStyle name="Output 2 2 18" xfId="31091" xr:uid="{00000000-0005-0000-0000-000077410000}"/>
    <cellStyle name="Output 2 2 2" xfId="2029" xr:uid="{00000000-0005-0000-0000-000078410000}"/>
    <cellStyle name="Output 2 2 2 2" xfId="9168" xr:uid="{00000000-0005-0000-0000-000079410000}"/>
    <cellStyle name="Output 2 2 2 3" xfId="21574" xr:uid="{00000000-0005-0000-0000-00007A410000}"/>
    <cellStyle name="Output 2 2 2 4" xfId="23982" xr:uid="{00000000-0005-0000-0000-00007B410000}"/>
    <cellStyle name="Output 2 2 2 5" xfId="29210" xr:uid="{00000000-0005-0000-0000-00007C410000}"/>
    <cellStyle name="Output 2 2 2 6" xfId="32882" xr:uid="{00000000-0005-0000-0000-00007D410000}"/>
    <cellStyle name="Output 2 2 3" xfId="1705" xr:uid="{00000000-0005-0000-0000-00007E410000}"/>
    <cellStyle name="Output 2 2 3 2" xfId="12787" xr:uid="{00000000-0005-0000-0000-00007F410000}"/>
    <cellStyle name="Output 2 2 3 3" xfId="21258" xr:uid="{00000000-0005-0000-0000-000080410000}"/>
    <cellStyle name="Output 2 2 3 4" xfId="26608" xr:uid="{00000000-0005-0000-0000-000081410000}"/>
    <cellStyle name="Output 2 2 3 5" xfId="17449" xr:uid="{00000000-0005-0000-0000-000082410000}"/>
    <cellStyle name="Output 2 2 3 6" xfId="31204" xr:uid="{00000000-0005-0000-0000-000083410000}"/>
    <cellStyle name="Output 2 2 4" xfId="1906" xr:uid="{00000000-0005-0000-0000-000084410000}"/>
    <cellStyle name="Output 2 2 4 2" xfId="15470" xr:uid="{00000000-0005-0000-0000-000085410000}"/>
    <cellStyle name="Output 2 2 4 3" xfId="21454" xr:uid="{00000000-0005-0000-0000-000086410000}"/>
    <cellStyle name="Output 2 2 4 4" xfId="26638" xr:uid="{00000000-0005-0000-0000-000087410000}"/>
    <cellStyle name="Output 2 2 4 5" xfId="28233" xr:uid="{00000000-0005-0000-0000-000088410000}"/>
    <cellStyle name="Output 2 2 4 6" xfId="29317" xr:uid="{00000000-0005-0000-0000-000089410000}"/>
    <cellStyle name="Output 2 2 5" xfId="2720" xr:uid="{00000000-0005-0000-0000-00008A410000}"/>
    <cellStyle name="Output 2 2 5 2" xfId="11232" xr:uid="{00000000-0005-0000-0000-00008B410000}"/>
    <cellStyle name="Output 2 2 5 3" xfId="22257" xr:uid="{00000000-0005-0000-0000-00008C410000}"/>
    <cellStyle name="Output 2 2 5 4" xfId="19558" xr:uid="{00000000-0005-0000-0000-00008D410000}"/>
    <cellStyle name="Output 2 2 5 5" xfId="20980" xr:uid="{00000000-0005-0000-0000-00008E410000}"/>
    <cellStyle name="Output 2 2 5 6" xfId="37183" xr:uid="{00000000-0005-0000-0000-00008F410000}"/>
    <cellStyle name="Output 2 2 6" xfId="3072" xr:uid="{00000000-0005-0000-0000-000090410000}"/>
    <cellStyle name="Output 2 2 6 2" xfId="8617" xr:uid="{00000000-0005-0000-0000-000091410000}"/>
    <cellStyle name="Output 2 2 6 3" xfId="22605" xr:uid="{00000000-0005-0000-0000-000092410000}"/>
    <cellStyle name="Output 2 2 6 4" xfId="27816" xr:uid="{00000000-0005-0000-0000-000093410000}"/>
    <cellStyle name="Output 2 2 6 5" xfId="32801" xr:uid="{00000000-0005-0000-0000-000094410000}"/>
    <cellStyle name="Output 2 2 6 6" xfId="37448" xr:uid="{00000000-0005-0000-0000-000095410000}"/>
    <cellStyle name="Output 2 2 7" xfId="3410" xr:uid="{00000000-0005-0000-0000-000096410000}"/>
    <cellStyle name="Output 2 2 7 2" xfId="16218" xr:uid="{00000000-0005-0000-0000-000097410000}"/>
    <cellStyle name="Output 2 2 7 3" xfId="22937" xr:uid="{00000000-0005-0000-0000-000098410000}"/>
    <cellStyle name="Output 2 2 7 4" xfId="28139" xr:uid="{00000000-0005-0000-0000-000099410000}"/>
    <cellStyle name="Output 2 2 7 5" xfId="33109" xr:uid="{00000000-0005-0000-0000-00009A410000}"/>
    <cellStyle name="Output 2 2 7 6" xfId="37702" xr:uid="{00000000-0005-0000-0000-00009B410000}"/>
    <cellStyle name="Output 2 2 8" xfId="3721" xr:uid="{00000000-0005-0000-0000-00009C410000}"/>
    <cellStyle name="Output 2 2 8 2" xfId="16529" xr:uid="{00000000-0005-0000-0000-00009D410000}"/>
    <cellStyle name="Output 2 2 8 3" xfId="23244" xr:uid="{00000000-0005-0000-0000-00009E410000}"/>
    <cellStyle name="Output 2 2 8 4" xfId="28438" xr:uid="{00000000-0005-0000-0000-00009F410000}"/>
    <cellStyle name="Output 2 2 8 5" xfId="33398" xr:uid="{00000000-0005-0000-0000-0000A0410000}"/>
    <cellStyle name="Output 2 2 8 6" xfId="37942" xr:uid="{00000000-0005-0000-0000-0000A1410000}"/>
    <cellStyle name="Output 2 2 9" xfId="4136" xr:uid="{00000000-0005-0000-0000-0000A2410000}"/>
    <cellStyle name="Output 2 2 9 2" xfId="16944" xr:uid="{00000000-0005-0000-0000-0000A3410000}"/>
    <cellStyle name="Output 2 2 9 3" xfId="23657" xr:uid="{00000000-0005-0000-0000-0000A4410000}"/>
    <cellStyle name="Output 2 2 9 4" xfId="28842" xr:uid="{00000000-0005-0000-0000-0000A5410000}"/>
    <cellStyle name="Output 2 2 9 5" xfId="33781" xr:uid="{00000000-0005-0000-0000-0000A6410000}"/>
    <cellStyle name="Output 2 2 9 6" xfId="38274" xr:uid="{00000000-0005-0000-0000-0000A7410000}"/>
    <cellStyle name="Output 2 20" xfId="12413" xr:uid="{00000000-0005-0000-0000-0000A8410000}"/>
    <cellStyle name="Output 2 21" xfId="14306" xr:uid="{00000000-0005-0000-0000-0000A9410000}"/>
    <cellStyle name="Output 2 22" xfId="11137" xr:uid="{00000000-0005-0000-0000-0000AA410000}"/>
    <cellStyle name="Output 2 23" xfId="24713" xr:uid="{00000000-0005-0000-0000-0000AB410000}"/>
    <cellStyle name="Output 2 24" xfId="25015" xr:uid="{00000000-0005-0000-0000-0000AC410000}"/>
    <cellStyle name="Output 2 25" xfId="35623" xr:uid="{00000000-0005-0000-0000-0000AD410000}"/>
    <cellStyle name="Output 2 26" xfId="41694" xr:uid="{00000000-0005-0000-0000-0000AE410000}"/>
    <cellStyle name="Output 2 27" xfId="41295" xr:uid="{00000000-0005-0000-0000-0000AF410000}"/>
    <cellStyle name="Output 2 28" xfId="41751" xr:uid="{00000000-0005-0000-0000-0000B0410000}"/>
    <cellStyle name="Output 2 29" xfId="41974" xr:uid="{00000000-0005-0000-0000-0000B1410000}"/>
    <cellStyle name="Output 2 3" xfId="1190" xr:uid="{00000000-0005-0000-0000-0000B2410000}"/>
    <cellStyle name="Output 2 3 10" xfId="4959" xr:uid="{00000000-0005-0000-0000-0000B3410000}"/>
    <cellStyle name="Output 2 3 10 2" xfId="17767" xr:uid="{00000000-0005-0000-0000-0000B4410000}"/>
    <cellStyle name="Output 2 3 10 3" xfId="24465" xr:uid="{00000000-0005-0000-0000-0000B5410000}"/>
    <cellStyle name="Output 2 3 10 4" xfId="29623" xr:uid="{00000000-0005-0000-0000-0000B6410000}"/>
    <cellStyle name="Output 2 3 10 5" xfId="34510" xr:uid="{00000000-0005-0000-0000-0000B7410000}"/>
    <cellStyle name="Output 2 3 10 6" xfId="38851" xr:uid="{00000000-0005-0000-0000-0000B8410000}"/>
    <cellStyle name="Output 2 3 11" xfId="10114" xr:uid="{00000000-0005-0000-0000-0000B9410000}"/>
    <cellStyle name="Output 2 3 12" xfId="10790" xr:uid="{00000000-0005-0000-0000-0000BA410000}"/>
    <cellStyle name="Output 2 3 13" xfId="12716" xr:uid="{00000000-0005-0000-0000-0000BB410000}"/>
    <cellStyle name="Output 2 3 14" xfId="23593" xr:uid="{00000000-0005-0000-0000-0000BC410000}"/>
    <cellStyle name="Output 2 3 15" xfId="33016" xr:uid="{00000000-0005-0000-0000-0000BD410000}"/>
    <cellStyle name="Output 2 3 2" xfId="2387" xr:uid="{00000000-0005-0000-0000-0000BE410000}"/>
    <cellStyle name="Output 2 3 2 2" xfId="9427" xr:uid="{00000000-0005-0000-0000-0000BF410000}"/>
    <cellStyle name="Output 2 3 2 3" xfId="21929" xr:uid="{00000000-0005-0000-0000-0000C0410000}"/>
    <cellStyle name="Output 2 3 2 4" xfId="21718" xr:uid="{00000000-0005-0000-0000-0000C1410000}"/>
    <cellStyle name="Output 2 3 2 5" xfId="19888" xr:uid="{00000000-0005-0000-0000-0000C2410000}"/>
    <cellStyle name="Output 2 3 2 6" xfId="32869" xr:uid="{00000000-0005-0000-0000-0000C3410000}"/>
    <cellStyle name="Output 2 3 3" xfId="2757" xr:uid="{00000000-0005-0000-0000-0000C4410000}"/>
    <cellStyle name="Output 2 3 3 2" xfId="9461" xr:uid="{00000000-0005-0000-0000-0000C5410000}"/>
    <cellStyle name="Output 2 3 3 3" xfId="22294" xr:uid="{00000000-0005-0000-0000-0000C6410000}"/>
    <cellStyle name="Output 2 3 3 4" xfId="27515" xr:uid="{00000000-0005-0000-0000-0000C7410000}"/>
    <cellStyle name="Output 2 3 3 5" xfId="32515" xr:uid="{00000000-0005-0000-0000-0000C8410000}"/>
    <cellStyle name="Output 2 3 3 6" xfId="37207" xr:uid="{00000000-0005-0000-0000-0000C9410000}"/>
    <cellStyle name="Output 2 3 4" xfId="3108" xr:uid="{00000000-0005-0000-0000-0000CA410000}"/>
    <cellStyle name="Output 2 3 4 2" xfId="8620" xr:uid="{00000000-0005-0000-0000-0000CB410000}"/>
    <cellStyle name="Output 2 3 4 3" xfId="22639" xr:uid="{00000000-0005-0000-0000-0000CC410000}"/>
    <cellStyle name="Output 2 3 4 4" xfId="27850" xr:uid="{00000000-0005-0000-0000-0000CD410000}"/>
    <cellStyle name="Output 2 3 4 5" xfId="32833" xr:uid="{00000000-0005-0000-0000-0000CE410000}"/>
    <cellStyle name="Output 2 3 4 6" xfId="37471" xr:uid="{00000000-0005-0000-0000-0000CF410000}"/>
    <cellStyle name="Output 2 3 5" xfId="3445" xr:uid="{00000000-0005-0000-0000-0000D0410000}"/>
    <cellStyle name="Output 2 3 5 2" xfId="16253" xr:uid="{00000000-0005-0000-0000-0000D1410000}"/>
    <cellStyle name="Output 2 3 5 3" xfId="22971" xr:uid="{00000000-0005-0000-0000-0000D2410000}"/>
    <cellStyle name="Output 2 3 5 4" xfId="28173" xr:uid="{00000000-0005-0000-0000-0000D3410000}"/>
    <cellStyle name="Output 2 3 5 5" xfId="33141" xr:uid="{00000000-0005-0000-0000-0000D4410000}"/>
    <cellStyle name="Output 2 3 5 6" xfId="37725" xr:uid="{00000000-0005-0000-0000-0000D5410000}"/>
    <cellStyle name="Output 2 3 6" xfId="3752" xr:uid="{00000000-0005-0000-0000-0000D6410000}"/>
    <cellStyle name="Output 2 3 6 2" xfId="16560" xr:uid="{00000000-0005-0000-0000-0000D7410000}"/>
    <cellStyle name="Output 2 3 6 3" xfId="23275" xr:uid="{00000000-0005-0000-0000-0000D8410000}"/>
    <cellStyle name="Output 2 3 6 4" xfId="28468" xr:uid="{00000000-0005-0000-0000-0000D9410000}"/>
    <cellStyle name="Output 2 3 6 5" xfId="33423" xr:uid="{00000000-0005-0000-0000-0000DA410000}"/>
    <cellStyle name="Output 2 3 6 6" xfId="37963" xr:uid="{00000000-0005-0000-0000-0000DB410000}"/>
    <cellStyle name="Output 2 3 7" xfId="4044" xr:uid="{00000000-0005-0000-0000-0000DC410000}"/>
    <cellStyle name="Output 2 3 7 2" xfId="16852" xr:uid="{00000000-0005-0000-0000-0000DD410000}"/>
    <cellStyle name="Output 2 3 7 3" xfId="23565" xr:uid="{00000000-0005-0000-0000-0000DE410000}"/>
    <cellStyle name="Output 2 3 7 4" xfId="28750" xr:uid="{00000000-0005-0000-0000-0000DF410000}"/>
    <cellStyle name="Output 2 3 7 5" xfId="33691" xr:uid="{00000000-0005-0000-0000-0000E0410000}"/>
    <cellStyle name="Output 2 3 7 6" xfId="38193" xr:uid="{00000000-0005-0000-0000-0000E1410000}"/>
    <cellStyle name="Output 2 3 8" xfId="4299" xr:uid="{00000000-0005-0000-0000-0000E2410000}"/>
    <cellStyle name="Output 2 3 8 2" xfId="17107" xr:uid="{00000000-0005-0000-0000-0000E3410000}"/>
    <cellStyle name="Output 2 3 8 3" xfId="23817" xr:uid="{00000000-0005-0000-0000-0000E4410000}"/>
    <cellStyle name="Output 2 3 8 4" xfId="29000" xr:uid="{00000000-0005-0000-0000-0000E5410000}"/>
    <cellStyle name="Output 2 3 8 5" xfId="33935" xr:uid="{00000000-0005-0000-0000-0000E6410000}"/>
    <cellStyle name="Output 2 3 8 6" xfId="38397" xr:uid="{00000000-0005-0000-0000-0000E7410000}"/>
    <cellStyle name="Output 2 3 9" xfId="4534" xr:uid="{00000000-0005-0000-0000-0000E8410000}"/>
    <cellStyle name="Output 2 3 9 2" xfId="17342" xr:uid="{00000000-0005-0000-0000-0000E9410000}"/>
    <cellStyle name="Output 2 3 9 3" xfId="24050" xr:uid="{00000000-0005-0000-0000-0000EA410000}"/>
    <cellStyle name="Output 2 3 9 4" xfId="29223" xr:uid="{00000000-0005-0000-0000-0000EB410000}"/>
    <cellStyle name="Output 2 3 9 5" xfId="34136" xr:uid="{00000000-0005-0000-0000-0000EC410000}"/>
    <cellStyle name="Output 2 3 9 6" xfId="38555" xr:uid="{00000000-0005-0000-0000-0000ED410000}"/>
    <cellStyle name="Output 2 30" xfId="41904" xr:uid="{00000000-0005-0000-0000-0000EE410000}"/>
    <cellStyle name="Output 2 31" xfId="42077" xr:uid="{00000000-0005-0000-0000-0000EF410000}"/>
    <cellStyle name="Output 2 32" xfId="42195" xr:uid="{00000000-0005-0000-0000-0000F0410000}"/>
    <cellStyle name="Output 2 33" xfId="42416" xr:uid="{00000000-0005-0000-0000-0000F1410000}"/>
    <cellStyle name="Output 2 4" xfId="940" xr:uid="{00000000-0005-0000-0000-0000F2410000}"/>
    <cellStyle name="Output 2 4 10" xfId="4803" xr:uid="{00000000-0005-0000-0000-0000F3410000}"/>
    <cellStyle name="Output 2 4 10 2" xfId="17611" xr:uid="{00000000-0005-0000-0000-0000F4410000}"/>
    <cellStyle name="Output 2 4 10 3" xfId="24315" xr:uid="{00000000-0005-0000-0000-0000F5410000}"/>
    <cellStyle name="Output 2 4 10 4" xfId="29477" xr:uid="{00000000-0005-0000-0000-0000F6410000}"/>
    <cellStyle name="Output 2 4 10 5" xfId="34378" xr:uid="{00000000-0005-0000-0000-0000F7410000}"/>
    <cellStyle name="Output 2 4 10 6" xfId="38762" xr:uid="{00000000-0005-0000-0000-0000F8410000}"/>
    <cellStyle name="Output 2 4 11" xfId="10586" xr:uid="{00000000-0005-0000-0000-0000F9410000}"/>
    <cellStyle name="Output 2 4 12" xfId="18660" xr:uid="{00000000-0005-0000-0000-0000FA410000}"/>
    <cellStyle name="Output 2 4 13" xfId="25824" xr:uid="{00000000-0005-0000-0000-0000FB410000}"/>
    <cellStyle name="Output 2 4 14" xfId="29780" xr:uid="{00000000-0005-0000-0000-0000FC410000}"/>
    <cellStyle name="Output 2 4 15" xfId="8399" xr:uid="{00000000-0005-0000-0000-0000FD410000}"/>
    <cellStyle name="Output 2 4 2" xfId="2157" xr:uid="{00000000-0005-0000-0000-0000FE410000}"/>
    <cellStyle name="Output 2 4 2 2" xfId="8784" xr:uid="{00000000-0005-0000-0000-0000FF410000}"/>
    <cellStyle name="Output 2 4 2 3" xfId="21701" xr:uid="{00000000-0005-0000-0000-000000420000}"/>
    <cellStyle name="Output 2 4 2 4" xfId="21506" xr:uid="{00000000-0005-0000-0000-000001420000}"/>
    <cellStyle name="Output 2 4 2 5" xfId="20607" xr:uid="{00000000-0005-0000-0000-000002420000}"/>
    <cellStyle name="Output 2 4 2 6" xfId="33018" xr:uid="{00000000-0005-0000-0000-000003420000}"/>
    <cellStyle name="Output 2 4 3" xfId="1583" xr:uid="{00000000-0005-0000-0000-000004420000}"/>
    <cellStyle name="Output 2 4 3 2" xfId="8671" xr:uid="{00000000-0005-0000-0000-000005420000}"/>
    <cellStyle name="Output 2 4 3 3" xfId="21138" xr:uid="{00000000-0005-0000-0000-000006420000}"/>
    <cellStyle name="Output 2 4 3 4" xfId="26831" xr:uid="{00000000-0005-0000-0000-000007420000}"/>
    <cellStyle name="Output 2 4 3 5" xfId="28625" xr:uid="{00000000-0005-0000-0000-000008420000}"/>
    <cellStyle name="Output 2 4 3 6" xfId="36731" xr:uid="{00000000-0005-0000-0000-000009420000}"/>
    <cellStyle name="Output 2 4 4" xfId="2590" xr:uid="{00000000-0005-0000-0000-00000A420000}"/>
    <cellStyle name="Output 2 4 4 2" xfId="9053" xr:uid="{00000000-0005-0000-0000-00000B420000}"/>
    <cellStyle name="Output 2 4 4 3" xfId="22128" xr:uid="{00000000-0005-0000-0000-00000C420000}"/>
    <cellStyle name="Output 2 4 4 4" xfId="10710" xr:uid="{00000000-0005-0000-0000-00000D420000}"/>
    <cellStyle name="Output 2 4 4 5" xfId="26424" xr:uid="{00000000-0005-0000-0000-00000E420000}"/>
    <cellStyle name="Output 2 4 4 6" xfId="19146" xr:uid="{00000000-0005-0000-0000-00000F420000}"/>
    <cellStyle name="Output 2 4 5" xfId="2844" xr:uid="{00000000-0005-0000-0000-000010420000}"/>
    <cellStyle name="Output 2 4 5 2" xfId="9914" xr:uid="{00000000-0005-0000-0000-000011420000}"/>
    <cellStyle name="Output 2 4 5 3" xfId="22381" xr:uid="{00000000-0005-0000-0000-000012420000}"/>
    <cellStyle name="Output 2 4 5 4" xfId="27597" xr:uid="{00000000-0005-0000-0000-000013420000}"/>
    <cellStyle name="Output 2 4 5 5" xfId="32594" xr:uid="{00000000-0005-0000-0000-000014420000}"/>
    <cellStyle name="Output 2 4 5 6" xfId="37275" xr:uid="{00000000-0005-0000-0000-000015420000}"/>
    <cellStyle name="Output 2 4 6" xfId="3192" xr:uid="{00000000-0005-0000-0000-000016420000}"/>
    <cellStyle name="Output 2 4 6 2" xfId="16000" xr:uid="{00000000-0005-0000-0000-000017420000}"/>
    <cellStyle name="Output 2 4 6 3" xfId="22722" xr:uid="{00000000-0005-0000-0000-000018420000}"/>
    <cellStyle name="Output 2 4 6 4" xfId="27934" xr:uid="{00000000-0005-0000-0000-000019420000}"/>
    <cellStyle name="Output 2 4 6 5" xfId="32909" xr:uid="{00000000-0005-0000-0000-00001A420000}"/>
    <cellStyle name="Output 2 4 6 6" xfId="37535" xr:uid="{00000000-0005-0000-0000-00001B420000}"/>
    <cellStyle name="Output 2 4 7" xfId="3523" xr:uid="{00000000-0005-0000-0000-00001C420000}"/>
    <cellStyle name="Output 2 4 7 2" xfId="16331" xr:uid="{00000000-0005-0000-0000-00001D420000}"/>
    <cellStyle name="Output 2 4 7 3" xfId="23048" xr:uid="{00000000-0005-0000-0000-00001E420000}"/>
    <cellStyle name="Output 2 4 7 4" xfId="28249" xr:uid="{00000000-0005-0000-0000-00001F420000}"/>
    <cellStyle name="Output 2 4 7 5" xfId="33213" xr:uid="{00000000-0005-0000-0000-000020420000}"/>
    <cellStyle name="Output 2 4 7 6" xfId="37787" xr:uid="{00000000-0005-0000-0000-000021420000}"/>
    <cellStyle name="Output 2 4 8" xfId="3829" xr:uid="{00000000-0005-0000-0000-000022420000}"/>
    <cellStyle name="Output 2 4 8 2" xfId="16637" xr:uid="{00000000-0005-0000-0000-000023420000}"/>
    <cellStyle name="Output 2 4 8 3" xfId="23351" xr:uid="{00000000-0005-0000-0000-000024420000}"/>
    <cellStyle name="Output 2 4 8 4" xfId="28543" xr:uid="{00000000-0005-0000-0000-000025420000}"/>
    <cellStyle name="Output 2 4 8 5" xfId="33496" xr:uid="{00000000-0005-0000-0000-000026420000}"/>
    <cellStyle name="Output 2 4 8 6" xfId="38025" xr:uid="{00000000-0005-0000-0000-000027420000}"/>
    <cellStyle name="Output 2 4 9" xfId="3635" xr:uid="{00000000-0005-0000-0000-000028420000}"/>
    <cellStyle name="Output 2 4 9 2" xfId="16443" xr:uid="{00000000-0005-0000-0000-000029420000}"/>
    <cellStyle name="Output 2 4 9 3" xfId="23159" xr:uid="{00000000-0005-0000-0000-00002A420000}"/>
    <cellStyle name="Output 2 4 9 4" xfId="28354" xr:uid="{00000000-0005-0000-0000-00002B420000}"/>
    <cellStyle name="Output 2 4 9 5" xfId="33317" xr:uid="{00000000-0005-0000-0000-00002C420000}"/>
    <cellStyle name="Output 2 4 9 6" xfId="37871" xr:uid="{00000000-0005-0000-0000-00002D420000}"/>
    <cellStyle name="Output 2 5" xfId="1311" xr:uid="{00000000-0005-0000-0000-00002E420000}"/>
    <cellStyle name="Output 2 5 10" xfId="5013" xr:uid="{00000000-0005-0000-0000-00002F420000}"/>
    <cellStyle name="Output 2 5 10 2" xfId="17821" xr:uid="{00000000-0005-0000-0000-000030420000}"/>
    <cellStyle name="Output 2 5 10 3" xfId="24519" xr:uid="{00000000-0005-0000-0000-000031420000}"/>
    <cellStyle name="Output 2 5 10 4" xfId="29676" xr:uid="{00000000-0005-0000-0000-000032420000}"/>
    <cellStyle name="Output 2 5 10 5" xfId="34560" xr:uid="{00000000-0005-0000-0000-000033420000}"/>
    <cellStyle name="Output 2 5 10 6" xfId="38896" xr:uid="{00000000-0005-0000-0000-000034420000}"/>
    <cellStyle name="Output 2 5 11" xfId="13363" xr:uid="{00000000-0005-0000-0000-000035420000}"/>
    <cellStyle name="Output 2 5 12" xfId="20873" xr:uid="{00000000-0005-0000-0000-000036420000}"/>
    <cellStyle name="Output 2 5 13" xfId="15513" xr:uid="{00000000-0005-0000-0000-000037420000}"/>
    <cellStyle name="Output 2 5 14" xfId="26576" xr:uid="{00000000-0005-0000-0000-000038420000}"/>
    <cellStyle name="Output 2 5 15" xfId="31573" xr:uid="{00000000-0005-0000-0000-000039420000}"/>
    <cellStyle name="Output 2 5 2" xfId="2500" xr:uid="{00000000-0005-0000-0000-00003A420000}"/>
    <cellStyle name="Output 2 5 2 2" xfId="10541" xr:uid="{00000000-0005-0000-0000-00003B420000}"/>
    <cellStyle name="Output 2 5 2 3" xfId="22040" xr:uid="{00000000-0005-0000-0000-00003C420000}"/>
    <cellStyle name="Output 2 5 2 4" xfId="18483" xr:uid="{00000000-0005-0000-0000-00003D420000}"/>
    <cellStyle name="Output 2 5 2 5" xfId="10148" xr:uid="{00000000-0005-0000-0000-00003E420000}"/>
    <cellStyle name="Output 2 5 2 6" xfId="30018" xr:uid="{00000000-0005-0000-0000-00003F420000}"/>
    <cellStyle name="Output 2 5 3" xfId="2863" xr:uid="{00000000-0005-0000-0000-000040420000}"/>
    <cellStyle name="Output 2 5 3 2" xfId="8445" xr:uid="{00000000-0005-0000-0000-000041420000}"/>
    <cellStyle name="Output 2 5 3 3" xfId="22400" xr:uid="{00000000-0005-0000-0000-000042420000}"/>
    <cellStyle name="Output 2 5 3 4" xfId="27615" xr:uid="{00000000-0005-0000-0000-000043420000}"/>
    <cellStyle name="Output 2 5 3 5" xfId="32613" xr:uid="{00000000-0005-0000-0000-000044420000}"/>
    <cellStyle name="Output 2 5 3 6" xfId="37291" xr:uid="{00000000-0005-0000-0000-000045420000}"/>
    <cellStyle name="Output 2 5 4" xfId="3209" xr:uid="{00000000-0005-0000-0000-000046420000}"/>
    <cellStyle name="Output 2 5 4 2" xfId="16017" xr:uid="{00000000-0005-0000-0000-000047420000}"/>
    <cellStyle name="Output 2 5 4 3" xfId="22739" xr:uid="{00000000-0005-0000-0000-000048420000}"/>
    <cellStyle name="Output 2 5 4 4" xfId="27949" xr:uid="{00000000-0005-0000-0000-000049420000}"/>
    <cellStyle name="Output 2 5 4 5" xfId="32924" xr:uid="{00000000-0005-0000-0000-00004A420000}"/>
    <cellStyle name="Output 2 5 4 6" xfId="37549" xr:uid="{00000000-0005-0000-0000-00004B420000}"/>
    <cellStyle name="Output 2 5 5" xfId="3539" xr:uid="{00000000-0005-0000-0000-00004C420000}"/>
    <cellStyle name="Output 2 5 5 2" xfId="16347" xr:uid="{00000000-0005-0000-0000-00004D420000}"/>
    <cellStyle name="Output 2 5 5 3" xfId="23064" xr:uid="{00000000-0005-0000-0000-00004E420000}"/>
    <cellStyle name="Output 2 5 5 4" xfId="28263" xr:uid="{00000000-0005-0000-0000-00004F420000}"/>
    <cellStyle name="Output 2 5 5 5" xfId="33229" xr:uid="{00000000-0005-0000-0000-000050420000}"/>
    <cellStyle name="Output 2 5 5 6" xfId="37800" xr:uid="{00000000-0005-0000-0000-000051420000}"/>
    <cellStyle name="Output 2 5 6" xfId="3842" xr:uid="{00000000-0005-0000-0000-000052420000}"/>
    <cellStyle name="Output 2 5 6 2" xfId="16650" xr:uid="{00000000-0005-0000-0000-000053420000}"/>
    <cellStyle name="Output 2 5 6 3" xfId="23364" xr:uid="{00000000-0005-0000-0000-000054420000}"/>
    <cellStyle name="Output 2 5 6 4" xfId="28556" xr:uid="{00000000-0005-0000-0000-000055420000}"/>
    <cellStyle name="Output 2 5 6 5" xfId="33508" xr:uid="{00000000-0005-0000-0000-000056420000}"/>
    <cellStyle name="Output 2 5 6 6" xfId="38037" xr:uid="{00000000-0005-0000-0000-000057420000}"/>
    <cellStyle name="Output 2 5 7" xfId="4117" xr:uid="{00000000-0005-0000-0000-000058420000}"/>
    <cellStyle name="Output 2 5 7 2" xfId="16925" xr:uid="{00000000-0005-0000-0000-000059420000}"/>
    <cellStyle name="Output 2 5 7 3" xfId="23638" xr:uid="{00000000-0005-0000-0000-00005A420000}"/>
    <cellStyle name="Output 2 5 7 4" xfId="28823" xr:uid="{00000000-0005-0000-0000-00005B420000}"/>
    <cellStyle name="Output 2 5 7 5" xfId="33762" xr:uid="{00000000-0005-0000-0000-00005C420000}"/>
    <cellStyle name="Output 2 5 7 6" xfId="38256" xr:uid="{00000000-0005-0000-0000-00005D420000}"/>
    <cellStyle name="Output 2 5 8" xfId="4361" xr:uid="{00000000-0005-0000-0000-00005E420000}"/>
    <cellStyle name="Output 2 5 8 2" xfId="17169" xr:uid="{00000000-0005-0000-0000-00005F420000}"/>
    <cellStyle name="Output 2 5 8 3" xfId="23878" xr:uid="{00000000-0005-0000-0000-000060420000}"/>
    <cellStyle name="Output 2 5 8 4" xfId="29058" xr:uid="{00000000-0005-0000-0000-000061420000}"/>
    <cellStyle name="Output 2 5 8 5" xfId="33992" xr:uid="{00000000-0005-0000-0000-000062420000}"/>
    <cellStyle name="Output 2 5 8 6" xfId="38449" xr:uid="{00000000-0005-0000-0000-000063420000}"/>
    <cellStyle name="Output 2 5 9" xfId="4588" xr:uid="{00000000-0005-0000-0000-000064420000}"/>
    <cellStyle name="Output 2 5 9 2" xfId="17396" xr:uid="{00000000-0005-0000-0000-000065420000}"/>
    <cellStyle name="Output 2 5 9 3" xfId="24103" xr:uid="{00000000-0005-0000-0000-000066420000}"/>
    <cellStyle name="Output 2 5 9 4" xfId="29275" xr:uid="{00000000-0005-0000-0000-000067420000}"/>
    <cellStyle name="Output 2 5 9 5" xfId="34187" xr:uid="{00000000-0005-0000-0000-000068420000}"/>
    <cellStyle name="Output 2 5 9 6" xfId="38600" xr:uid="{00000000-0005-0000-0000-000069420000}"/>
    <cellStyle name="Output 2 6" xfId="1350" xr:uid="{00000000-0005-0000-0000-00006A420000}"/>
    <cellStyle name="Output 2 6 2" xfId="10090" xr:uid="{00000000-0005-0000-0000-00006B420000}"/>
    <cellStyle name="Output 2 6 3" xfId="20911" xr:uid="{00000000-0005-0000-0000-00006C420000}"/>
    <cellStyle name="Output 2 6 4" xfId="26984" xr:uid="{00000000-0005-0000-0000-00006D420000}"/>
    <cellStyle name="Output 2 6 5" xfId="29114" xr:uid="{00000000-0005-0000-0000-00006E420000}"/>
    <cellStyle name="Output 2 6 6" xfId="10887" xr:uid="{00000000-0005-0000-0000-00006F420000}"/>
    <cellStyle name="Output 2 7" xfId="1366" xr:uid="{00000000-0005-0000-0000-000070420000}"/>
    <cellStyle name="Output 2 7 2" xfId="13388" xr:uid="{00000000-0005-0000-0000-000071420000}"/>
    <cellStyle name="Output 2 7 3" xfId="20927" xr:uid="{00000000-0005-0000-0000-000072420000}"/>
    <cellStyle name="Output 2 7 4" xfId="26995" xr:uid="{00000000-0005-0000-0000-000073420000}"/>
    <cellStyle name="Output 2 7 5" xfId="29110" xr:uid="{00000000-0005-0000-0000-000074420000}"/>
    <cellStyle name="Output 2 7 6" xfId="22996" xr:uid="{00000000-0005-0000-0000-000075420000}"/>
    <cellStyle name="Output 2 8" xfId="1393" xr:uid="{00000000-0005-0000-0000-000076420000}"/>
    <cellStyle name="Output 2 8 2" xfId="9877" xr:uid="{00000000-0005-0000-0000-000077420000}"/>
    <cellStyle name="Output 2 8 3" xfId="20954" xr:uid="{00000000-0005-0000-0000-000078420000}"/>
    <cellStyle name="Output 2 8 4" xfId="21645" xr:uid="{00000000-0005-0000-0000-000079420000}"/>
    <cellStyle name="Output 2 8 5" xfId="31876" xr:uid="{00000000-0005-0000-0000-00007A420000}"/>
    <cellStyle name="Output 2 8 6" xfId="23002" xr:uid="{00000000-0005-0000-0000-00007B420000}"/>
    <cellStyle name="Output 2 9" xfId="1898" xr:uid="{00000000-0005-0000-0000-00007C420000}"/>
    <cellStyle name="Output 2 9 2" xfId="9617" xr:uid="{00000000-0005-0000-0000-00007D420000}"/>
    <cellStyle name="Output 2 9 3" xfId="21446" xr:uid="{00000000-0005-0000-0000-00007E420000}"/>
    <cellStyle name="Output 2 9 4" xfId="22362" xr:uid="{00000000-0005-0000-0000-00007F420000}"/>
    <cellStyle name="Output 2 9 5" xfId="31897" xr:uid="{00000000-0005-0000-0000-000080420000}"/>
    <cellStyle name="Output 2 9 6" xfId="25735" xr:uid="{00000000-0005-0000-0000-000081420000}"/>
    <cellStyle name="Output 20" xfId="1971" xr:uid="{00000000-0005-0000-0000-000082420000}"/>
    <cellStyle name="Output 20 2" xfId="15385" xr:uid="{00000000-0005-0000-0000-000083420000}"/>
    <cellStyle name="Output 20 3" xfId="21516" xr:uid="{00000000-0005-0000-0000-000084420000}"/>
    <cellStyle name="Output 20 4" xfId="26698" xr:uid="{00000000-0005-0000-0000-000085420000}"/>
    <cellStyle name="Output 20 5" xfId="22496" xr:uid="{00000000-0005-0000-0000-000086420000}"/>
    <cellStyle name="Output 20 6" xfId="36491" xr:uid="{00000000-0005-0000-0000-000087420000}"/>
    <cellStyle name="Output 21" xfId="2018" xr:uid="{00000000-0005-0000-0000-000088420000}"/>
    <cellStyle name="Output 21 2" xfId="12836" xr:uid="{00000000-0005-0000-0000-000089420000}"/>
    <cellStyle name="Output 21 3" xfId="21563" xr:uid="{00000000-0005-0000-0000-00008A420000}"/>
    <cellStyle name="Output 21 4" xfId="21314" xr:uid="{00000000-0005-0000-0000-00008B420000}"/>
    <cellStyle name="Output 21 5" xfId="24076" xr:uid="{00000000-0005-0000-0000-00008C420000}"/>
    <cellStyle name="Output 21 6" xfId="33048" xr:uid="{00000000-0005-0000-0000-00008D420000}"/>
    <cellStyle name="Output 22" xfId="1437" xr:uid="{00000000-0005-0000-0000-00008E420000}"/>
    <cellStyle name="Output 22 2" xfId="9040" xr:uid="{00000000-0005-0000-0000-00008F420000}"/>
    <cellStyle name="Output 22 3" xfId="20994" xr:uid="{00000000-0005-0000-0000-000090420000}"/>
    <cellStyle name="Output 22 4" xfId="23704" xr:uid="{00000000-0005-0000-0000-000091420000}"/>
    <cellStyle name="Output 22 5" xfId="19047" xr:uid="{00000000-0005-0000-0000-000092420000}"/>
    <cellStyle name="Output 22 6" xfId="21783" xr:uid="{00000000-0005-0000-0000-000093420000}"/>
    <cellStyle name="Output 23" xfId="2012" xr:uid="{00000000-0005-0000-0000-000094420000}"/>
    <cellStyle name="Output 23 2" xfId="15197" xr:uid="{00000000-0005-0000-0000-000095420000}"/>
    <cellStyle name="Output 23 3" xfId="21557" xr:uid="{00000000-0005-0000-0000-000096420000}"/>
    <cellStyle name="Output 23 4" xfId="23673" xr:uid="{00000000-0005-0000-0000-000097420000}"/>
    <cellStyle name="Output 23 5" xfId="23110" xr:uid="{00000000-0005-0000-0000-000098420000}"/>
    <cellStyle name="Output 23 6" xfId="34499" xr:uid="{00000000-0005-0000-0000-000099420000}"/>
    <cellStyle name="Output 24" xfId="1717" xr:uid="{00000000-0005-0000-0000-00009A420000}"/>
    <cellStyle name="Output 24 2" xfId="10654" xr:uid="{00000000-0005-0000-0000-00009B420000}"/>
    <cellStyle name="Output 24 3" xfId="21269" xr:uid="{00000000-0005-0000-0000-00009C420000}"/>
    <cellStyle name="Output 24 4" xfId="19112" xr:uid="{00000000-0005-0000-0000-00009D420000}"/>
    <cellStyle name="Output 24 5" xfId="29525" xr:uid="{00000000-0005-0000-0000-00009E420000}"/>
    <cellStyle name="Output 24 6" xfId="13960" xr:uid="{00000000-0005-0000-0000-00009F420000}"/>
    <cellStyle name="Output 25" xfId="1851" xr:uid="{00000000-0005-0000-0000-0000A0420000}"/>
    <cellStyle name="Output 25 2" xfId="10673" xr:uid="{00000000-0005-0000-0000-0000A1420000}"/>
    <cellStyle name="Output 25 3" xfId="21400" xr:uid="{00000000-0005-0000-0000-0000A2420000}"/>
    <cellStyle name="Output 25 4" xfId="21689" xr:uid="{00000000-0005-0000-0000-0000A3420000}"/>
    <cellStyle name="Output 25 5" xfId="18473" xr:uid="{00000000-0005-0000-0000-0000A4420000}"/>
    <cellStyle name="Output 25 6" xfId="33276" xr:uid="{00000000-0005-0000-0000-0000A5420000}"/>
    <cellStyle name="Output 26" xfId="3904" xr:uid="{00000000-0005-0000-0000-0000A6420000}"/>
    <cellStyle name="Output 26 2" xfId="16712" xr:uid="{00000000-0005-0000-0000-0000A7420000}"/>
    <cellStyle name="Output 26 3" xfId="23426" xr:uid="{00000000-0005-0000-0000-0000A8420000}"/>
    <cellStyle name="Output 26 4" xfId="28617" xr:uid="{00000000-0005-0000-0000-0000A9420000}"/>
    <cellStyle name="Output 26 5" xfId="33566" xr:uid="{00000000-0005-0000-0000-0000AA420000}"/>
    <cellStyle name="Output 26 6" xfId="38090" xr:uid="{00000000-0005-0000-0000-0000AB420000}"/>
    <cellStyle name="Output 27" xfId="4632" xr:uid="{00000000-0005-0000-0000-0000AC420000}"/>
    <cellStyle name="Output 27 2" xfId="17440" xr:uid="{00000000-0005-0000-0000-0000AD420000}"/>
    <cellStyle name="Output 27 3" xfId="24145" xr:uid="{00000000-0005-0000-0000-0000AE420000}"/>
    <cellStyle name="Output 27 4" xfId="29313" xr:uid="{00000000-0005-0000-0000-0000AF420000}"/>
    <cellStyle name="Output 27 5" xfId="34222" xr:uid="{00000000-0005-0000-0000-0000B0420000}"/>
    <cellStyle name="Output 27 6" xfId="38628" xr:uid="{00000000-0005-0000-0000-0000B1420000}"/>
    <cellStyle name="Output 28" xfId="4646" xr:uid="{00000000-0005-0000-0000-0000B2420000}"/>
    <cellStyle name="Output 28 2" xfId="17454" xr:uid="{00000000-0005-0000-0000-0000B3420000}"/>
    <cellStyle name="Output 28 3" xfId="24158" xr:uid="{00000000-0005-0000-0000-0000B4420000}"/>
    <cellStyle name="Output 28 4" xfId="29325" xr:uid="{00000000-0005-0000-0000-0000B5420000}"/>
    <cellStyle name="Output 28 5" xfId="34228" xr:uid="{00000000-0005-0000-0000-0000B6420000}"/>
    <cellStyle name="Output 28 6" xfId="38633" xr:uid="{00000000-0005-0000-0000-0000B7420000}"/>
    <cellStyle name="Output 29" xfId="7381" xr:uid="{00000000-0005-0000-0000-0000B8420000}"/>
    <cellStyle name="Output 29 2" xfId="20145" xr:uid="{00000000-0005-0000-0000-0000B9420000}"/>
    <cellStyle name="Output 29 3" xfId="26781" xr:uid="{00000000-0005-0000-0000-0000BA420000}"/>
    <cellStyle name="Output 29 4" xfId="31821" xr:uid="{00000000-0005-0000-0000-0000BB420000}"/>
    <cellStyle name="Output 29 5" xfId="36551" xr:uid="{00000000-0005-0000-0000-0000BC420000}"/>
    <cellStyle name="Output 29 6" xfId="40667" xr:uid="{00000000-0005-0000-0000-0000BD420000}"/>
    <cellStyle name="Output 3" xfId="662" xr:uid="{00000000-0005-0000-0000-0000BE420000}"/>
    <cellStyle name="Output 3 10" xfId="2479" xr:uid="{00000000-0005-0000-0000-0000BF420000}"/>
    <cellStyle name="Output 3 10 2" xfId="10346" xr:uid="{00000000-0005-0000-0000-0000C0420000}"/>
    <cellStyle name="Output 3 10 3" xfId="22020" xr:uid="{00000000-0005-0000-0000-0000C1420000}"/>
    <cellStyle name="Output 3 10 4" xfId="10251" xr:uid="{00000000-0005-0000-0000-0000C2420000}"/>
    <cellStyle name="Output 3 10 5" xfId="26555" xr:uid="{00000000-0005-0000-0000-0000C3420000}"/>
    <cellStyle name="Output 3 10 6" xfId="30604" xr:uid="{00000000-0005-0000-0000-0000C4420000}"/>
    <cellStyle name="Output 3 11" xfId="2632" xr:uid="{00000000-0005-0000-0000-0000C5420000}"/>
    <cellStyle name="Output 3 11 2" xfId="10112" xr:uid="{00000000-0005-0000-0000-0000C6420000}"/>
    <cellStyle name="Output 3 11 3" xfId="22170" xr:uid="{00000000-0005-0000-0000-0000C7420000}"/>
    <cellStyle name="Output 3 11 4" xfId="19761" xr:uid="{00000000-0005-0000-0000-0000C8420000}"/>
    <cellStyle name="Output 3 11 5" xfId="19197" xr:uid="{00000000-0005-0000-0000-0000C9420000}"/>
    <cellStyle name="Output 3 11 6" xfId="9345" xr:uid="{00000000-0005-0000-0000-0000CA420000}"/>
    <cellStyle name="Output 3 12" xfId="2989" xr:uid="{00000000-0005-0000-0000-0000CB420000}"/>
    <cellStyle name="Output 3 12 2" xfId="12805" xr:uid="{00000000-0005-0000-0000-0000CC420000}"/>
    <cellStyle name="Output 3 12 3" xfId="22524" xr:uid="{00000000-0005-0000-0000-0000CD420000}"/>
    <cellStyle name="Output 3 12 4" xfId="27736" xr:uid="{00000000-0005-0000-0000-0000CE420000}"/>
    <cellStyle name="Output 3 12 5" xfId="32726" xr:uid="{00000000-0005-0000-0000-0000CF420000}"/>
    <cellStyle name="Output 3 12 6" xfId="37385" xr:uid="{00000000-0005-0000-0000-0000D0420000}"/>
    <cellStyle name="Output 3 13" xfId="3328" xr:uid="{00000000-0005-0000-0000-0000D1420000}"/>
    <cellStyle name="Output 3 13 2" xfId="16136" xr:uid="{00000000-0005-0000-0000-0000D2420000}"/>
    <cellStyle name="Output 3 13 3" xfId="22856" xr:uid="{00000000-0005-0000-0000-0000D3420000}"/>
    <cellStyle name="Output 3 13 4" xfId="28060" xr:uid="{00000000-0005-0000-0000-0000D4420000}"/>
    <cellStyle name="Output 3 13 5" xfId="33032" xr:uid="{00000000-0005-0000-0000-0000D5420000}"/>
    <cellStyle name="Output 3 13 6" xfId="37638" xr:uid="{00000000-0005-0000-0000-0000D6420000}"/>
    <cellStyle name="Output 3 14" xfId="3646" xr:uid="{00000000-0005-0000-0000-0000D7420000}"/>
    <cellStyle name="Output 3 14 2" xfId="16454" xr:uid="{00000000-0005-0000-0000-0000D8420000}"/>
    <cellStyle name="Output 3 14 3" xfId="23170" xr:uid="{00000000-0005-0000-0000-0000D9420000}"/>
    <cellStyle name="Output 3 14 4" xfId="28365" xr:uid="{00000000-0005-0000-0000-0000DA420000}"/>
    <cellStyle name="Output 3 14 5" xfId="33327" xr:uid="{00000000-0005-0000-0000-0000DB420000}"/>
    <cellStyle name="Output 3 14 6" xfId="37881" xr:uid="{00000000-0005-0000-0000-0000DC420000}"/>
    <cellStyle name="Output 3 15" xfId="3945" xr:uid="{00000000-0005-0000-0000-0000DD420000}"/>
    <cellStyle name="Output 3 15 2" xfId="16753" xr:uid="{00000000-0005-0000-0000-0000DE420000}"/>
    <cellStyle name="Output 3 15 3" xfId="23466" xr:uid="{00000000-0005-0000-0000-0000DF420000}"/>
    <cellStyle name="Output 3 15 4" xfId="28653" xr:uid="{00000000-0005-0000-0000-0000E0420000}"/>
    <cellStyle name="Output 3 15 5" xfId="33602" xr:uid="{00000000-0005-0000-0000-0000E1420000}"/>
    <cellStyle name="Output 3 15 6" xfId="38117" xr:uid="{00000000-0005-0000-0000-0000E2420000}"/>
    <cellStyle name="Output 3 16" xfId="3789" xr:uid="{00000000-0005-0000-0000-0000E3420000}"/>
    <cellStyle name="Output 3 16 2" xfId="16597" xr:uid="{00000000-0005-0000-0000-0000E4420000}"/>
    <cellStyle name="Output 3 16 3" xfId="23311" xr:uid="{00000000-0005-0000-0000-0000E5420000}"/>
    <cellStyle name="Output 3 16 4" xfId="28504" xr:uid="{00000000-0005-0000-0000-0000E6420000}"/>
    <cellStyle name="Output 3 16 5" xfId="33459" xr:uid="{00000000-0005-0000-0000-0000E7420000}"/>
    <cellStyle name="Output 3 16 6" xfId="37994" xr:uid="{00000000-0005-0000-0000-0000E8420000}"/>
    <cellStyle name="Output 3 17" xfId="4715" xr:uid="{00000000-0005-0000-0000-0000E9420000}"/>
    <cellStyle name="Output 3 17 2" xfId="17523" xr:uid="{00000000-0005-0000-0000-0000EA420000}"/>
    <cellStyle name="Output 3 17 3" xfId="24227" xr:uid="{00000000-0005-0000-0000-0000EB420000}"/>
    <cellStyle name="Output 3 17 4" xfId="29390" xr:uid="{00000000-0005-0000-0000-0000EC420000}"/>
    <cellStyle name="Output 3 17 5" xfId="34292" xr:uid="{00000000-0005-0000-0000-0000ED420000}"/>
    <cellStyle name="Output 3 17 6" xfId="38686" xr:uid="{00000000-0005-0000-0000-0000EE420000}"/>
    <cellStyle name="Output 3 18" xfId="7211" xr:uid="{00000000-0005-0000-0000-0000EF420000}"/>
    <cellStyle name="Output 3 18 2" xfId="19976" xr:uid="{00000000-0005-0000-0000-0000F0420000}"/>
    <cellStyle name="Output 3 18 3" xfId="26615" xr:uid="{00000000-0005-0000-0000-0000F1420000}"/>
    <cellStyle name="Output 3 18 4" xfId="31664" xr:uid="{00000000-0005-0000-0000-0000F2420000}"/>
    <cellStyle name="Output 3 18 5" xfId="36409" xr:uid="{00000000-0005-0000-0000-0000F3420000}"/>
    <cellStyle name="Output 3 18 6" xfId="40591" xr:uid="{00000000-0005-0000-0000-0000F4420000}"/>
    <cellStyle name="Output 3 19" xfId="7355" xr:uid="{00000000-0005-0000-0000-0000F5420000}"/>
    <cellStyle name="Output 3 19 2" xfId="20119" xr:uid="{00000000-0005-0000-0000-0000F6420000}"/>
    <cellStyle name="Output 3 19 3" xfId="26756" xr:uid="{00000000-0005-0000-0000-0000F7420000}"/>
    <cellStyle name="Output 3 19 4" xfId="31797" xr:uid="{00000000-0005-0000-0000-0000F8420000}"/>
    <cellStyle name="Output 3 19 5" xfId="36528" xr:uid="{00000000-0005-0000-0000-0000F9420000}"/>
    <cellStyle name="Output 3 19 6" xfId="40647" xr:uid="{00000000-0005-0000-0000-0000FA420000}"/>
    <cellStyle name="Output 3 2" xfId="849" xr:uid="{00000000-0005-0000-0000-0000FB420000}"/>
    <cellStyle name="Output 3 2 10" xfId="4753" xr:uid="{00000000-0005-0000-0000-0000FC420000}"/>
    <cellStyle name="Output 3 2 10 2" xfId="17561" xr:uid="{00000000-0005-0000-0000-0000FD420000}"/>
    <cellStyle name="Output 3 2 10 3" xfId="24265" xr:uid="{00000000-0005-0000-0000-0000FE420000}"/>
    <cellStyle name="Output 3 2 10 4" xfId="29428" xr:uid="{00000000-0005-0000-0000-0000FF420000}"/>
    <cellStyle name="Output 3 2 10 5" xfId="34329" xr:uid="{00000000-0005-0000-0000-000000430000}"/>
    <cellStyle name="Output 3 2 10 6" xfId="38718" xr:uid="{00000000-0005-0000-0000-000001430000}"/>
    <cellStyle name="Output 3 2 11" xfId="7403" xr:uid="{00000000-0005-0000-0000-000002430000}"/>
    <cellStyle name="Output 3 2 11 2" xfId="20167" xr:uid="{00000000-0005-0000-0000-000003430000}"/>
    <cellStyle name="Output 3 2 11 3" xfId="26803" xr:uid="{00000000-0005-0000-0000-000004430000}"/>
    <cellStyle name="Output 3 2 11 4" xfId="31843" xr:uid="{00000000-0005-0000-0000-000005430000}"/>
    <cellStyle name="Output 3 2 11 5" xfId="36570" xr:uid="{00000000-0005-0000-0000-000006430000}"/>
    <cellStyle name="Output 3 2 11 6" xfId="40682" xr:uid="{00000000-0005-0000-0000-000007430000}"/>
    <cellStyle name="Output 3 2 12" xfId="7546" xr:uid="{00000000-0005-0000-0000-000008430000}"/>
    <cellStyle name="Output 3 2 12 2" xfId="20310" xr:uid="{00000000-0005-0000-0000-000009430000}"/>
    <cellStyle name="Output 3 2 12 3" xfId="26943" xr:uid="{00000000-0005-0000-0000-00000A430000}"/>
    <cellStyle name="Output 3 2 12 4" xfId="31980" xr:uid="{00000000-0005-0000-0000-00000B430000}"/>
    <cellStyle name="Output 3 2 12 5" xfId="36692" xr:uid="{00000000-0005-0000-0000-00000C430000}"/>
    <cellStyle name="Output 3 2 12 6" xfId="40762" xr:uid="{00000000-0005-0000-0000-00000D430000}"/>
    <cellStyle name="Output 3 2 13" xfId="13289" xr:uid="{00000000-0005-0000-0000-00000E430000}"/>
    <cellStyle name="Output 3 2 14" xfId="9010" xr:uid="{00000000-0005-0000-0000-00000F430000}"/>
    <cellStyle name="Output 3 2 15" xfId="15023" xr:uid="{00000000-0005-0000-0000-000010430000}"/>
    <cellStyle name="Output 3 2 16" xfId="25694" xr:uid="{00000000-0005-0000-0000-000011430000}"/>
    <cellStyle name="Output 3 2 17" xfId="25242" xr:uid="{00000000-0005-0000-0000-000012430000}"/>
    <cellStyle name="Output 3 2 18" xfId="35970" xr:uid="{00000000-0005-0000-0000-000013430000}"/>
    <cellStyle name="Output 3 2 2" xfId="2072" xr:uid="{00000000-0005-0000-0000-000014430000}"/>
    <cellStyle name="Output 3 2 2 2" xfId="13558" xr:uid="{00000000-0005-0000-0000-000015430000}"/>
    <cellStyle name="Output 3 2 2 3" xfId="21617" xr:uid="{00000000-0005-0000-0000-000016430000}"/>
    <cellStyle name="Output 3 2 2 4" xfId="21424" xr:uid="{00000000-0005-0000-0000-000017430000}"/>
    <cellStyle name="Output 3 2 2 5" xfId="22876" xr:uid="{00000000-0005-0000-0000-000018430000}"/>
    <cellStyle name="Output 3 2 2 6" xfId="34052" xr:uid="{00000000-0005-0000-0000-000019430000}"/>
    <cellStyle name="Output 3 2 3" xfId="1663" xr:uid="{00000000-0005-0000-0000-00001A430000}"/>
    <cellStyle name="Output 3 2 3 2" xfId="10841" xr:uid="{00000000-0005-0000-0000-00001B430000}"/>
    <cellStyle name="Output 3 2 3 3" xfId="21216" xr:uid="{00000000-0005-0000-0000-00001C430000}"/>
    <cellStyle name="Output 3 2 3 4" xfId="23233" xr:uid="{00000000-0005-0000-0000-00001D430000}"/>
    <cellStyle name="Output 3 2 3 5" xfId="28369" xr:uid="{00000000-0005-0000-0000-00001E430000}"/>
    <cellStyle name="Output 3 2 3 6" xfId="34434" xr:uid="{00000000-0005-0000-0000-00001F430000}"/>
    <cellStyle name="Output 3 2 4" xfId="1966" xr:uid="{00000000-0005-0000-0000-000020430000}"/>
    <cellStyle name="Output 3 2 4 2" xfId="10307" xr:uid="{00000000-0005-0000-0000-000021430000}"/>
    <cellStyle name="Output 3 2 4 3" xfId="21511" xr:uid="{00000000-0005-0000-0000-000022430000}"/>
    <cellStyle name="Output 3 2 4 4" xfId="9931" xr:uid="{00000000-0005-0000-0000-000023430000}"/>
    <cellStyle name="Output 3 2 4 5" xfId="29627" xr:uid="{00000000-0005-0000-0000-000024430000}"/>
    <cellStyle name="Output 3 2 4 6" xfId="28931" xr:uid="{00000000-0005-0000-0000-000025430000}"/>
    <cellStyle name="Output 3 2 5" xfId="2926" xr:uid="{00000000-0005-0000-0000-000026430000}"/>
    <cellStyle name="Output 3 2 5 2" xfId="12129" xr:uid="{00000000-0005-0000-0000-000027430000}"/>
    <cellStyle name="Output 3 2 5 3" xfId="22462" xr:uid="{00000000-0005-0000-0000-000028430000}"/>
    <cellStyle name="Output 3 2 5 4" xfId="27676" xr:uid="{00000000-0005-0000-0000-000029430000}"/>
    <cellStyle name="Output 3 2 5 5" xfId="32672" xr:uid="{00000000-0005-0000-0000-00002A430000}"/>
    <cellStyle name="Output 3 2 5 6" xfId="37344" xr:uid="{00000000-0005-0000-0000-00002B430000}"/>
    <cellStyle name="Output 3 2 6" xfId="3269" xr:uid="{00000000-0005-0000-0000-00002C430000}"/>
    <cellStyle name="Output 3 2 6 2" xfId="16077" xr:uid="{00000000-0005-0000-0000-00002D430000}"/>
    <cellStyle name="Output 3 2 6 3" xfId="22799" xr:uid="{00000000-0005-0000-0000-00002E430000}"/>
    <cellStyle name="Output 3 2 6 4" xfId="28004" xr:uid="{00000000-0005-0000-0000-00002F430000}"/>
    <cellStyle name="Output 3 2 6 5" xfId="32980" xr:uid="{00000000-0005-0000-0000-000030430000}"/>
    <cellStyle name="Output 3 2 6 6" xfId="37599" xr:uid="{00000000-0005-0000-0000-000031430000}"/>
    <cellStyle name="Output 3 2 7" xfId="3596" xr:uid="{00000000-0005-0000-0000-000032430000}"/>
    <cellStyle name="Output 3 2 7 2" xfId="16404" xr:uid="{00000000-0005-0000-0000-000033430000}"/>
    <cellStyle name="Output 3 2 7 3" xfId="23121" xr:uid="{00000000-0005-0000-0000-000034430000}"/>
    <cellStyle name="Output 3 2 7 4" xfId="28317" xr:uid="{00000000-0005-0000-0000-000035430000}"/>
    <cellStyle name="Output 3 2 7 5" xfId="33284" xr:uid="{00000000-0005-0000-0000-000036430000}"/>
    <cellStyle name="Output 3 2 7 6" xfId="37848" xr:uid="{00000000-0005-0000-0000-000037430000}"/>
    <cellStyle name="Output 3 2 8" xfId="3893" xr:uid="{00000000-0005-0000-0000-000038430000}"/>
    <cellStyle name="Output 3 2 8 2" xfId="16701" xr:uid="{00000000-0005-0000-0000-000039430000}"/>
    <cellStyle name="Output 3 2 8 3" xfId="23415" xr:uid="{00000000-0005-0000-0000-00003A430000}"/>
    <cellStyle name="Output 3 2 8 4" xfId="28606" xr:uid="{00000000-0005-0000-0000-00003B430000}"/>
    <cellStyle name="Output 3 2 8 5" xfId="33555" xr:uid="{00000000-0005-0000-0000-00003C430000}"/>
    <cellStyle name="Output 3 2 8 6" xfId="38080" xr:uid="{00000000-0005-0000-0000-00003D430000}"/>
    <cellStyle name="Output 3 2 9" xfId="3282" xr:uid="{00000000-0005-0000-0000-00003E430000}"/>
    <cellStyle name="Output 3 2 9 2" xfId="16090" xr:uid="{00000000-0005-0000-0000-00003F430000}"/>
    <cellStyle name="Output 3 2 9 3" xfId="22812" xr:uid="{00000000-0005-0000-0000-000040430000}"/>
    <cellStyle name="Output 3 2 9 4" xfId="28017" xr:uid="{00000000-0005-0000-0000-000041430000}"/>
    <cellStyle name="Output 3 2 9 5" xfId="32993" xr:uid="{00000000-0005-0000-0000-000042430000}"/>
    <cellStyle name="Output 3 2 9 6" xfId="37610" xr:uid="{00000000-0005-0000-0000-000043430000}"/>
    <cellStyle name="Output 3 20" xfId="14974" xr:uid="{00000000-0005-0000-0000-000044430000}"/>
    <cellStyle name="Output 3 21" xfId="14269" xr:uid="{00000000-0005-0000-0000-000045430000}"/>
    <cellStyle name="Output 3 22" xfId="14703" xr:uid="{00000000-0005-0000-0000-000046430000}"/>
    <cellStyle name="Output 3 23" xfId="26543" xr:uid="{00000000-0005-0000-0000-000047430000}"/>
    <cellStyle name="Output 3 24" xfId="18016" xr:uid="{00000000-0005-0000-0000-000048430000}"/>
    <cellStyle name="Output 3 25" xfId="35478" xr:uid="{00000000-0005-0000-0000-000049430000}"/>
    <cellStyle name="Output 3 26" xfId="41695" xr:uid="{00000000-0005-0000-0000-00004A430000}"/>
    <cellStyle name="Output 3 27" xfId="41294" xr:uid="{00000000-0005-0000-0000-00004B430000}"/>
    <cellStyle name="Output 3 28" xfId="41752" xr:uid="{00000000-0005-0000-0000-00004C430000}"/>
    <cellStyle name="Output 3 29" xfId="41975" xr:uid="{00000000-0005-0000-0000-00004D430000}"/>
    <cellStyle name="Output 3 3" xfId="1112" xr:uid="{00000000-0005-0000-0000-00004E430000}"/>
    <cellStyle name="Output 3 3 10" xfId="4910" xr:uid="{00000000-0005-0000-0000-00004F430000}"/>
    <cellStyle name="Output 3 3 10 2" xfId="17718" xr:uid="{00000000-0005-0000-0000-000050430000}"/>
    <cellStyle name="Output 3 3 10 3" xfId="24417" xr:uid="{00000000-0005-0000-0000-000051430000}"/>
    <cellStyle name="Output 3 3 10 4" xfId="29574" xr:uid="{00000000-0005-0000-0000-000052430000}"/>
    <cellStyle name="Output 3 3 10 5" xfId="34463" xr:uid="{00000000-0005-0000-0000-000053430000}"/>
    <cellStyle name="Output 3 3 10 6" xfId="38814" xr:uid="{00000000-0005-0000-0000-000054430000}"/>
    <cellStyle name="Output 3 3 11" xfId="10439" xr:uid="{00000000-0005-0000-0000-000055430000}"/>
    <cellStyle name="Output 3 3 12" xfId="9986" xr:uid="{00000000-0005-0000-0000-000056430000}"/>
    <cellStyle name="Output 3 3 13" xfId="21277" xr:uid="{00000000-0005-0000-0000-000057430000}"/>
    <cellStyle name="Output 3 3 14" xfId="27675" xr:uid="{00000000-0005-0000-0000-000058430000}"/>
    <cellStyle name="Output 3 3 15" xfId="15331" xr:uid="{00000000-0005-0000-0000-000059430000}"/>
    <cellStyle name="Output 3 3 2" xfId="2313" xr:uid="{00000000-0005-0000-0000-00005A430000}"/>
    <cellStyle name="Output 3 3 2 2" xfId="13344" xr:uid="{00000000-0005-0000-0000-00005B430000}"/>
    <cellStyle name="Output 3 3 2 3" xfId="21855" xr:uid="{00000000-0005-0000-0000-00005C430000}"/>
    <cellStyle name="Output 3 3 2 4" xfId="21312" xr:uid="{00000000-0005-0000-0000-00005D430000}"/>
    <cellStyle name="Output 3 3 2 5" xfId="28735" xr:uid="{00000000-0005-0000-0000-00005E430000}"/>
    <cellStyle name="Output 3 3 2 6" xfId="33110" xr:uid="{00000000-0005-0000-0000-00005F430000}"/>
    <cellStyle name="Output 3 3 3" xfId="2683" xr:uid="{00000000-0005-0000-0000-000060430000}"/>
    <cellStyle name="Output 3 3 3 2" xfId="9594" xr:uid="{00000000-0005-0000-0000-000061430000}"/>
    <cellStyle name="Output 3 3 3 3" xfId="22221" xr:uid="{00000000-0005-0000-0000-000062430000}"/>
    <cellStyle name="Output 3 3 3 4" xfId="19296" xr:uid="{00000000-0005-0000-0000-000063430000}"/>
    <cellStyle name="Output 3 3 3 5" xfId="18116" xr:uid="{00000000-0005-0000-0000-000064430000}"/>
    <cellStyle name="Output 3 3 3 6" xfId="21510" xr:uid="{00000000-0005-0000-0000-000065430000}"/>
    <cellStyle name="Output 3 3 4" xfId="3036" xr:uid="{00000000-0005-0000-0000-000066430000}"/>
    <cellStyle name="Output 3 3 4 2" xfId="10968" xr:uid="{00000000-0005-0000-0000-000067430000}"/>
    <cellStyle name="Output 3 3 4 3" xfId="22569" xr:uid="{00000000-0005-0000-0000-000068430000}"/>
    <cellStyle name="Output 3 3 4 4" xfId="27780" xr:uid="{00000000-0005-0000-0000-000069430000}"/>
    <cellStyle name="Output 3 3 4 5" xfId="32766" xr:uid="{00000000-0005-0000-0000-00006A430000}"/>
    <cellStyle name="Output 3 3 4 6" xfId="37418" xr:uid="{00000000-0005-0000-0000-00006B430000}"/>
    <cellStyle name="Output 3 3 5" xfId="3376" xr:uid="{00000000-0005-0000-0000-00006C430000}"/>
    <cellStyle name="Output 3 3 5 2" xfId="16184" xr:uid="{00000000-0005-0000-0000-00006D430000}"/>
    <cellStyle name="Output 3 3 5 3" xfId="22904" xr:uid="{00000000-0005-0000-0000-00006E430000}"/>
    <cellStyle name="Output 3 3 5 4" xfId="28106" xr:uid="{00000000-0005-0000-0000-00006F430000}"/>
    <cellStyle name="Output 3 3 5 5" xfId="33076" xr:uid="{00000000-0005-0000-0000-000070430000}"/>
    <cellStyle name="Output 3 3 5 6" xfId="37673" xr:uid="{00000000-0005-0000-0000-000071430000}"/>
    <cellStyle name="Output 3 3 6" xfId="3688" xr:uid="{00000000-0005-0000-0000-000072430000}"/>
    <cellStyle name="Output 3 3 6 2" xfId="16496" xr:uid="{00000000-0005-0000-0000-000073430000}"/>
    <cellStyle name="Output 3 3 6 3" xfId="23211" xr:uid="{00000000-0005-0000-0000-000074430000}"/>
    <cellStyle name="Output 3 3 6 4" xfId="28406" xr:uid="{00000000-0005-0000-0000-000075430000}"/>
    <cellStyle name="Output 3 3 6 5" xfId="33365" xr:uid="{00000000-0005-0000-0000-000076430000}"/>
    <cellStyle name="Output 3 3 6 6" xfId="37913" xr:uid="{00000000-0005-0000-0000-000077430000}"/>
    <cellStyle name="Output 3 3 7" xfId="3987" xr:uid="{00000000-0005-0000-0000-000078430000}"/>
    <cellStyle name="Output 3 3 7 2" xfId="16795" xr:uid="{00000000-0005-0000-0000-000079430000}"/>
    <cellStyle name="Output 3 3 7 3" xfId="23508" xr:uid="{00000000-0005-0000-0000-00007A430000}"/>
    <cellStyle name="Output 3 3 7 4" xfId="28694" xr:uid="{00000000-0005-0000-0000-00007B430000}"/>
    <cellStyle name="Output 3 3 7 5" xfId="33641" xr:uid="{00000000-0005-0000-0000-00007C430000}"/>
    <cellStyle name="Output 3 3 7 6" xfId="38148" xr:uid="{00000000-0005-0000-0000-00007D430000}"/>
    <cellStyle name="Output 3 3 8" xfId="4240" xr:uid="{00000000-0005-0000-0000-00007E430000}"/>
    <cellStyle name="Output 3 3 8 2" xfId="17048" xr:uid="{00000000-0005-0000-0000-00007F430000}"/>
    <cellStyle name="Output 3 3 8 3" xfId="23759" xr:uid="{00000000-0005-0000-0000-000080430000}"/>
    <cellStyle name="Output 3 3 8 4" xfId="28941" xr:uid="{00000000-0005-0000-0000-000081430000}"/>
    <cellStyle name="Output 3 3 8 5" xfId="33878" xr:uid="{00000000-0005-0000-0000-000082430000}"/>
    <cellStyle name="Output 3 3 8 6" xfId="38350" xr:uid="{00000000-0005-0000-0000-000083430000}"/>
    <cellStyle name="Output 3 3 9" xfId="4485" xr:uid="{00000000-0005-0000-0000-000084430000}"/>
    <cellStyle name="Output 3 3 9 2" xfId="17293" xr:uid="{00000000-0005-0000-0000-000085430000}"/>
    <cellStyle name="Output 3 3 9 3" xfId="24001" xr:uid="{00000000-0005-0000-0000-000086430000}"/>
    <cellStyle name="Output 3 3 9 4" xfId="29176" xr:uid="{00000000-0005-0000-0000-000087430000}"/>
    <cellStyle name="Output 3 3 9 5" xfId="34092" xr:uid="{00000000-0005-0000-0000-000088430000}"/>
    <cellStyle name="Output 3 3 9 6" xfId="38518" xr:uid="{00000000-0005-0000-0000-000089430000}"/>
    <cellStyle name="Output 3 30" xfId="41905" xr:uid="{00000000-0005-0000-0000-00008A430000}"/>
    <cellStyle name="Output 3 31" xfId="42080" xr:uid="{00000000-0005-0000-0000-00008B430000}"/>
    <cellStyle name="Output 3 32" xfId="42196" xr:uid="{00000000-0005-0000-0000-00008C430000}"/>
    <cellStyle name="Output 3 33" xfId="42417" xr:uid="{00000000-0005-0000-0000-00008D430000}"/>
    <cellStyle name="Output 3 4" xfId="1200" xr:uid="{00000000-0005-0000-0000-00008E430000}"/>
    <cellStyle name="Output 3 4 10" xfId="4967" xr:uid="{00000000-0005-0000-0000-00008F430000}"/>
    <cellStyle name="Output 3 4 10 2" xfId="17775" xr:uid="{00000000-0005-0000-0000-000090430000}"/>
    <cellStyle name="Output 3 4 10 3" xfId="24473" xr:uid="{00000000-0005-0000-0000-000091430000}"/>
    <cellStyle name="Output 3 4 10 4" xfId="29630" xr:uid="{00000000-0005-0000-0000-000092430000}"/>
    <cellStyle name="Output 3 4 10 5" xfId="34516" xr:uid="{00000000-0005-0000-0000-000093430000}"/>
    <cellStyle name="Output 3 4 10 6" xfId="38856" xr:uid="{00000000-0005-0000-0000-000094430000}"/>
    <cellStyle name="Output 3 4 11" xfId="9495" xr:uid="{00000000-0005-0000-0000-000095430000}"/>
    <cellStyle name="Output 3 4 12" xfId="9349" xr:uid="{00000000-0005-0000-0000-000096430000}"/>
    <cellStyle name="Output 3 4 13" xfId="17428" xr:uid="{00000000-0005-0000-0000-000097430000}"/>
    <cellStyle name="Output 3 4 14" xfId="22067" xr:uid="{00000000-0005-0000-0000-000098430000}"/>
    <cellStyle name="Output 3 4 15" xfId="36595" xr:uid="{00000000-0005-0000-0000-000099430000}"/>
    <cellStyle name="Output 3 4 2" xfId="2397" xr:uid="{00000000-0005-0000-0000-00009A430000}"/>
    <cellStyle name="Output 3 4 2 2" xfId="9340" xr:uid="{00000000-0005-0000-0000-00009B430000}"/>
    <cellStyle name="Output 3 4 2 3" xfId="21938" xr:uid="{00000000-0005-0000-0000-00009C430000}"/>
    <cellStyle name="Output 3 4 2 4" xfId="21903" xr:uid="{00000000-0005-0000-0000-00009D430000}"/>
    <cellStyle name="Output 3 4 2 5" xfId="22154" xr:uid="{00000000-0005-0000-0000-00009E430000}"/>
    <cellStyle name="Output 3 4 2 6" xfId="34118" xr:uid="{00000000-0005-0000-0000-00009F430000}"/>
    <cellStyle name="Output 3 4 3" xfId="2766" xr:uid="{00000000-0005-0000-0000-0000A0430000}"/>
    <cellStyle name="Output 3 4 3 2" xfId="10360" xr:uid="{00000000-0005-0000-0000-0000A1430000}"/>
    <cellStyle name="Output 3 4 3 3" xfId="22303" xr:uid="{00000000-0005-0000-0000-0000A2430000}"/>
    <cellStyle name="Output 3 4 3 4" xfId="27523" xr:uid="{00000000-0005-0000-0000-0000A3430000}"/>
    <cellStyle name="Output 3 4 3 5" xfId="32523" xr:uid="{00000000-0005-0000-0000-0000A4430000}"/>
    <cellStyle name="Output 3 4 3 6" xfId="37213" xr:uid="{00000000-0005-0000-0000-0000A5430000}"/>
    <cellStyle name="Output 3 4 4" xfId="3117" xr:uid="{00000000-0005-0000-0000-0000A6430000}"/>
    <cellStyle name="Output 3 4 4 2" xfId="12647" xr:uid="{00000000-0005-0000-0000-0000A7430000}"/>
    <cellStyle name="Output 3 4 4 3" xfId="22648" xr:uid="{00000000-0005-0000-0000-0000A8430000}"/>
    <cellStyle name="Output 3 4 4 4" xfId="27859" xr:uid="{00000000-0005-0000-0000-0000A9430000}"/>
    <cellStyle name="Output 3 4 4 5" xfId="32840" xr:uid="{00000000-0005-0000-0000-0000AA430000}"/>
    <cellStyle name="Output 3 4 4 6" xfId="37476" xr:uid="{00000000-0005-0000-0000-0000AB430000}"/>
    <cellStyle name="Output 3 4 5" xfId="3453" xr:uid="{00000000-0005-0000-0000-0000AC430000}"/>
    <cellStyle name="Output 3 4 5 2" xfId="16261" xr:uid="{00000000-0005-0000-0000-0000AD430000}"/>
    <cellStyle name="Output 3 4 5 3" xfId="22979" xr:uid="{00000000-0005-0000-0000-0000AE430000}"/>
    <cellStyle name="Output 3 4 5 4" xfId="28180" xr:uid="{00000000-0005-0000-0000-0000AF430000}"/>
    <cellStyle name="Output 3 4 5 5" xfId="33147" xr:uid="{00000000-0005-0000-0000-0000B0430000}"/>
    <cellStyle name="Output 3 4 5 6" xfId="37730" xr:uid="{00000000-0005-0000-0000-0000B1430000}"/>
    <cellStyle name="Output 3 4 6" xfId="3760" xr:uid="{00000000-0005-0000-0000-0000B2430000}"/>
    <cellStyle name="Output 3 4 6 2" xfId="16568" xr:uid="{00000000-0005-0000-0000-0000B3430000}"/>
    <cellStyle name="Output 3 4 6 3" xfId="23283" xr:uid="{00000000-0005-0000-0000-0000B4430000}"/>
    <cellStyle name="Output 3 4 6 4" xfId="28476" xr:uid="{00000000-0005-0000-0000-0000B5430000}"/>
    <cellStyle name="Output 3 4 6 5" xfId="33431" xr:uid="{00000000-0005-0000-0000-0000B6430000}"/>
    <cellStyle name="Output 3 4 6 6" xfId="37968" xr:uid="{00000000-0005-0000-0000-0000B7430000}"/>
    <cellStyle name="Output 3 4 7" xfId="4052" xr:uid="{00000000-0005-0000-0000-0000B8430000}"/>
    <cellStyle name="Output 3 4 7 2" xfId="16860" xr:uid="{00000000-0005-0000-0000-0000B9430000}"/>
    <cellStyle name="Output 3 4 7 3" xfId="23573" xr:uid="{00000000-0005-0000-0000-0000BA430000}"/>
    <cellStyle name="Output 3 4 7 4" xfId="28758" xr:uid="{00000000-0005-0000-0000-0000BB430000}"/>
    <cellStyle name="Output 3 4 7 5" xfId="33698" xr:uid="{00000000-0005-0000-0000-0000BC430000}"/>
    <cellStyle name="Output 3 4 7 6" xfId="38198" xr:uid="{00000000-0005-0000-0000-0000BD430000}"/>
    <cellStyle name="Output 3 4 8" xfId="4307" xr:uid="{00000000-0005-0000-0000-0000BE430000}"/>
    <cellStyle name="Output 3 4 8 2" xfId="17115" xr:uid="{00000000-0005-0000-0000-0000BF430000}"/>
    <cellStyle name="Output 3 4 8 3" xfId="23824" xr:uid="{00000000-0005-0000-0000-0000C0430000}"/>
    <cellStyle name="Output 3 4 8 4" xfId="29008" xr:uid="{00000000-0005-0000-0000-0000C1430000}"/>
    <cellStyle name="Output 3 4 8 5" xfId="33941" xr:uid="{00000000-0005-0000-0000-0000C2430000}"/>
    <cellStyle name="Output 3 4 8 6" xfId="38402" xr:uid="{00000000-0005-0000-0000-0000C3430000}"/>
    <cellStyle name="Output 3 4 9" xfId="4542" xr:uid="{00000000-0005-0000-0000-0000C4430000}"/>
    <cellStyle name="Output 3 4 9 2" xfId="17350" xr:uid="{00000000-0005-0000-0000-0000C5430000}"/>
    <cellStyle name="Output 3 4 9 3" xfId="24058" xr:uid="{00000000-0005-0000-0000-0000C6430000}"/>
    <cellStyle name="Output 3 4 9 4" xfId="29231" xr:uid="{00000000-0005-0000-0000-0000C7430000}"/>
    <cellStyle name="Output 3 4 9 5" xfId="34144" xr:uid="{00000000-0005-0000-0000-0000C8430000}"/>
    <cellStyle name="Output 3 4 9 6" xfId="38560" xr:uid="{00000000-0005-0000-0000-0000C9430000}"/>
    <cellStyle name="Output 3 5" xfId="904" xr:uid="{00000000-0005-0000-0000-0000CA430000}"/>
    <cellStyle name="Output 3 5 10" xfId="4782" xr:uid="{00000000-0005-0000-0000-0000CB430000}"/>
    <cellStyle name="Output 3 5 10 2" xfId="17590" xr:uid="{00000000-0005-0000-0000-0000CC430000}"/>
    <cellStyle name="Output 3 5 10 3" xfId="24294" xr:uid="{00000000-0005-0000-0000-0000CD430000}"/>
    <cellStyle name="Output 3 5 10 4" xfId="29457" xr:uid="{00000000-0005-0000-0000-0000CE430000}"/>
    <cellStyle name="Output 3 5 10 5" xfId="34357" xr:uid="{00000000-0005-0000-0000-0000CF430000}"/>
    <cellStyle name="Output 3 5 10 6" xfId="38744" xr:uid="{00000000-0005-0000-0000-0000D0430000}"/>
    <cellStyle name="Output 3 5 11" xfId="10718" xr:uid="{00000000-0005-0000-0000-0000D1430000}"/>
    <cellStyle name="Output 3 5 12" xfId="18836" xr:uid="{00000000-0005-0000-0000-0000D2430000}"/>
    <cellStyle name="Output 3 5 13" xfId="27148" xr:uid="{00000000-0005-0000-0000-0000D3430000}"/>
    <cellStyle name="Output 3 5 14" xfId="31559" xr:uid="{00000000-0005-0000-0000-0000D4430000}"/>
    <cellStyle name="Output 3 5 15" xfId="35574" xr:uid="{00000000-0005-0000-0000-0000D5430000}"/>
    <cellStyle name="Output 3 5 2" xfId="2123" xr:uid="{00000000-0005-0000-0000-0000D6430000}"/>
    <cellStyle name="Output 3 5 2 2" xfId="10051" xr:uid="{00000000-0005-0000-0000-0000D7430000}"/>
    <cellStyle name="Output 3 5 2 3" xfId="21667" xr:uid="{00000000-0005-0000-0000-0000D8430000}"/>
    <cellStyle name="Output 3 5 2 4" xfId="21487" xr:uid="{00000000-0005-0000-0000-0000D9430000}"/>
    <cellStyle name="Output 3 5 2 5" xfId="32030" xr:uid="{00000000-0005-0000-0000-0000DA430000}"/>
    <cellStyle name="Output 3 5 2 6" xfId="32912" xr:uid="{00000000-0005-0000-0000-0000DB430000}"/>
    <cellStyle name="Output 3 5 3" xfId="1615" xr:uid="{00000000-0005-0000-0000-0000DC430000}"/>
    <cellStyle name="Output 3 5 3 2" xfId="11024" xr:uid="{00000000-0005-0000-0000-0000DD430000}"/>
    <cellStyle name="Output 3 5 3 3" xfId="21168" xr:uid="{00000000-0005-0000-0000-0000DE430000}"/>
    <cellStyle name="Output 3 5 3 4" xfId="26863" xr:uid="{00000000-0005-0000-0000-0000DF430000}"/>
    <cellStyle name="Output 3 5 3 5" xfId="21968" xr:uid="{00000000-0005-0000-0000-0000E0430000}"/>
    <cellStyle name="Output 3 5 3 6" xfId="26610" xr:uid="{00000000-0005-0000-0000-0000E1430000}"/>
    <cellStyle name="Output 3 5 4" xfId="1908" xr:uid="{00000000-0005-0000-0000-0000E2430000}"/>
    <cellStyle name="Output 3 5 4 2" xfId="10240" xr:uid="{00000000-0005-0000-0000-0000E3430000}"/>
    <cellStyle name="Output 3 5 4 3" xfId="21456" xr:uid="{00000000-0005-0000-0000-0000E4430000}"/>
    <cellStyle name="Output 3 5 4 4" xfId="24346" xr:uid="{00000000-0005-0000-0000-0000E5430000}"/>
    <cellStyle name="Output 3 5 4 5" xfId="27580" xr:uid="{00000000-0005-0000-0000-0000E6430000}"/>
    <cellStyle name="Output 3 5 4 6" xfId="36488" xr:uid="{00000000-0005-0000-0000-0000E7430000}"/>
    <cellStyle name="Output 3 5 5" xfId="2440" xr:uid="{00000000-0005-0000-0000-0000E8430000}"/>
    <cellStyle name="Output 3 5 5 2" xfId="9058" xr:uid="{00000000-0005-0000-0000-0000E9430000}"/>
    <cellStyle name="Output 3 5 5 3" xfId="21981" xr:uid="{00000000-0005-0000-0000-0000EA430000}"/>
    <cellStyle name="Output 3 5 5 4" xfId="21045" xr:uid="{00000000-0005-0000-0000-0000EB430000}"/>
    <cellStyle name="Output 3 5 5 5" xfId="32043" xr:uid="{00000000-0005-0000-0000-0000EC430000}"/>
    <cellStyle name="Output 3 5 5 6" xfId="36369" xr:uid="{00000000-0005-0000-0000-0000ED430000}"/>
    <cellStyle name="Output 3 5 6" xfId="2829" xr:uid="{00000000-0005-0000-0000-0000EE430000}"/>
    <cellStyle name="Output 3 5 6 2" xfId="10040" xr:uid="{00000000-0005-0000-0000-0000EF430000}"/>
    <cellStyle name="Output 3 5 6 3" xfId="22366" xr:uid="{00000000-0005-0000-0000-0000F0430000}"/>
    <cellStyle name="Output 3 5 6 4" xfId="27583" xr:uid="{00000000-0005-0000-0000-0000F1430000}"/>
    <cellStyle name="Output 3 5 6 5" xfId="32581" xr:uid="{00000000-0005-0000-0000-0000F2430000}"/>
    <cellStyle name="Output 3 5 6 6" xfId="37264" xr:uid="{00000000-0005-0000-0000-0000F3430000}"/>
    <cellStyle name="Output 3 5 7" xfId="3177" xr:uid="{00000000-0005-0000-0000-0000F4430000}"/>
    <cellStyle name="Output 3 5 7 2" xfId="15985" xr:uid="{00000000-0005-0000-0000-0000F5430000}"/>
    <cellStyle name="Output 3 5 7 3" xfId="22707" xr:uid="{00000000-0005-0000-0000-0000F6430000}"/>
    <cellStyle name="Output 3 5 7 4" xfId="27919" xr:uid="{00000000-0005-0000-0000-0000F7430000}"/>
    <cellStyle name="Output 3 5 7 5" xfId="32897" xr:uid="{00000000-0005-0000-0000-0000F8430000}"/>
    <cellStyle name="Output 3 5 7 6" xfId="37524" xr:uid="{00000000-0005-0000-0000-0000F9430000}"/>
    <cellStyle name="Output 3 5 8" xfId="3510" xr:uid="{00000000-0005-0000-0000-0000FA430000}"/>
    <cellStyle name="Output 3 5 8 2" xfId="16318" xr:uid="{00000000-0005-0000-0000-0000FB430000}"/>
    <cellStyle name="Output 3 5 8 3" xfId="23035" xr:uid="{00000000-0005-0000-0000-0000FC430000}"/>
    <cellStyle name="Output 3 5 8 4" xfId="28237" xr:uid="{00000000-0005-0000-0000-0000FD430000}"/>
    <cellStyle name="Output 3 5 8 5" xfId="33202" xr:uid="{00000000-0005-0000-0000-0000FE430000}"/>
    <cellStyle name="Output 3 5 8 6" xfId="37777" xr:uid="{00000000-0005-0000-0000-0000FF430000}"/>
    <cellStyle name="Output 3 5 9" xfId="2682" xr:uid="{00000000-0005-0000-0000-000000440000}"/>
    <cellStyle name="Output 3 5 9 2" xfId="9588" xr:uid="{00000000-0005-0000-0000-000001440000}"/>
    <cellStyle name="Output 3 5 9 3" xfId="22220" xr:uid="{00000000-0005-0000-0000-000002440000}"/>
    <cellStyle name="Output 3 5 9 4" xfId="20577" xr:uid="{00000000-0005-0000-0000-000003440000}"/>
    <cellStyle name="Output 3 5 9 5" xfId="24150" xr:uid="{00000000-0005-0000-0000-000004440000}"/>
    <cellStyle name="Output 3 5 9 6" xfId="15692" xr:uid="{00000000-0005-0000-0000-000005440000}"/>
    <cellStyle name="Output 3 6" xfId="284" xr:uid="{00000000-0005-0000-0000-000006440000}"/>
    <cellStyle name="Output 3 6 2" xfId="10493" xr:uid="{00000000-0005-0000-0000-000007440000}"/>
    <cellStyle name="Output 3 6 3" xfId="8538" xr:uid="{00000000-0005-0000-0000-000008440000}"/>
    <cellStyle name="Output 3 6 4" xfId="26492" xr:uid="{00000000-0005-0000-0000-000009440000}"/>
    <cellStyle name="Output 3 6 5" xfId="14327" xr:uid="{00000000-0005-0000-0000-00000A440000}"/>
    <cellStyle name="Output 3 6 6" xfId="35945" xr:uid="{00000000-0005-0000-0000-00000B440000}"/>
    <cellStyle name="Output 3 7" xfId="1370" xr:uid="{00000000-0005-0000-0000-00000C440000}"/>
    <cellStyle name="Output 3 7 2" xfId="9302" xr:uid="{00000000-0005-0000-0000-00000D440000}"/>
    <cellStyle name="Output 3 7 3" xfId="20931" xr:uid="{00000000-0005-0000-0000-00000E440000}"/>
    <cellStyle name="Output 3 7 4" xfId="26703" xr:uid="{00000000-0005-0000-0000-00000F440000}"/>
    <cellStyle name="Output 3 7 5" xfId="28010" xr:uid="{00000000-0005-0000-0000-000010440000}"/>
    <cellStyle name="Output 3 7 6" xfId="36430" xr:uid="{00000000-0005-0000-0000-000011440000}"/>
    <cellStyle name="Output 3 8" xfId="1394" xr:uid="{00000000-0005-0000-0000-000012440000}"/>
    <cellStyle name="Output 3 8 2" xfId="15313" xr:uid="{00000000-0005-0000-0000-000013440000}"/>
    <cellStyle name="Output 3 8 3" xfId="20955" xr:uid="{00000000-0005-0000-0000-000014440000}"/>
    <cellStyle name="Output 3 8 4" xfId="21488" xr:uid="{00000000-0005-0000-0000-000015440000}"/>
    <cellStyle name="Output 3 8 5" xfId="18755" xr:uid="{00000000-0005-0000-0000-000016440000}"/>
    <cellStyle name="Output 3 8 6" xfId="29132" xr:uid="{00000000-0005-0000-0000-000017440000}"/>
    <cellStyle name="Output 3 9" xfId="1899" xr:uid="{00000000-0005-0000-0000-000018440000}"/>
    <cellStyle name="Output 3 9 2" xfId="117" xr:uid="{00000000-0005-0000-0000-000019440000}"/>
    <cellStyle name="Output 3 9 3" xfId="21447" xr:uid="{00000000-0005-0000-0000-00001A440000}"/>
    <cellStyle name="Output 3 9 4" xfId="21419" xr:uid="{00000000-0005-0000-0000-00001B440000}"/>
    <cellStyle name="Output 3 9 5" xfId="26582" xr:uid="{00000000-0005-0000-0000-00001C440000}"/>
    <cellStyle name="Output 3 9 6" xfId="26186" xr:uid="{00000000-0005-0000-0000-00001D440000}"/>
    <cellStyle name="Output 30" xfId="7527" xr:uid="{00000000-0005-0000-0000-00001E440000}"/>
    <cellStyle name="Output 30 2" xfId="20291" xr:uid="{00000000-0005-0000-0000-00001F440000}"/>
    <cellStyle name="Output 30 3" xfId="26924" xr:uid="{00000000-0005-0000-0000-000020440000}"/>
    <cellStyle name="Output 30 4" xfId="31962" xr:uid="{00000000-0005-0000-0000-000021440000}"/>
    <cellStyle name="Output 30 5" xfId="36675" xr:uid="{00000000-0005-0000-0000-000022440000}"/>
    <cellStyle name="Output 30 6" xfId="40748" xr:uid="{00000000-0005-0000-0000-000023440000}"/>
    <cellStyle name="Output 31" xfId="11034" xr:uid="{00000000-0005-0000-0000-000024440000}"/>
    <cellStyle name="Output 32" xfId="11891" xr:uid="{00000000-0005-0000-0000-000025440000}"/>
    <cellStyle name="Output 33" xfId="19709" xr:uid="{00000000-0005-0000-0000-000026440000}"/>
    <cellStyle name="Output 34" xfId="27288" xr:uid="{00000000-0005-0000-0000-000027440000}"/>
    <cellStyle name="Output 35" xfId="31186" xr:uid="{00000000-0005-0000-0000-000028440000}"/>
    <cellStyle name="Output 36" xfId="35278" xr:uid="{00000000-0005-0000-0000-000029440000}"/>
    <cellStyle name="Output 37" xfId="41691" xr:uid="{00000000-0005-0000-0000-00002A440000}"/>
    <cellStyle name="Output 38" xfId="41298" xr:uid="{00000000-0005-0000-0000-00002B440000}"/>
    <cellStyle name="Output 39" xfId="41748" xr:uid="{00000000-0005-0000-0000-00002C440000}"/>
    <cellStyle name="Output 4" xfId="663" xr:uid="{00000000-0005-0000-0000-00002D440000}"/>
    <cellStyle name="Output 4 10" xfId="2078" xr:uid="{00000000-0005-0000-0000-00002E440000}"/>
    <cellStyle name="Output 4 10 2" xfId="13288" xr:uid="{00000000-0005-0000-0000-00002F440000}"/>
    <cellStyle name="Output 4 10 3" xfId="21623" xr:uid="{00000000-0005-0000-0000-000030440000}"/>
    <cellStyle name="Output 4 10 4" xfId="22140" xr:uid="{00000000-0005-0000-0000-000031440000}"/>
    <cellStyle name="Output 4 10 5" xfId="28528" xr:uid="{00000000-0005-0000-0000-000032440000}"/>
    <cellStyle name="Output 4 10 6" xfId="29209" xr:uid="{00000000-0005-0000-0000-000033440000}"/>
    <cellStyle name="Output 4 11" xfId="2843" xr:uid="{00000000-0005-0000-0000-000034440000}"/>
    <cellStyle name="Output 4 11 2" xfId="11769" xr:uid="{00000000-0005-0000-0000-000035440000}"/>
    <cellStyle name="Output 4 11 3" xfId="22380" xr:uid="{00000000-0005-0000-0000-000036440000}"/>
    <cellStyle name="Output 4 11 4" xfId="27596" xr:uid="{00000000-0005-0000-0000-000037440000}"/>
    <cellStyle name="Output 4 11 5" xfId="32593" xr:uid="{00000000-0005-0000-0000-000038440000}"/>
    <cellStyle name="Output 4 11 6" xfId="37274" xr:uid="{00000000-0005-0000-0000-000039440000}"/>
    <cellStyle name="Output 4 12" xfId="3191" xr:uid="{00000000-0005-0000-0000-00003A440000}"/>
    <cellStyle name="Output 4 12 2" xfId="15999" xr:uid="{00000000-0005-0000-0000-00003B440000}"/>
    <cellStyle name="Output 4 12 3" xfId="22721" xr:uid="{00000000-0005-0000-0000-00003C440000}"/>
    <cellStyle name="Output 4 12 4" xfId="27933" xr:uid="{00000000-0005-0000-0000-00003D440000}"/>
    <cellStyle name="Output 4 12 5" xfId="32908" xr:uid="{00000000-0005-0000-0000-00003E440000}"/>
    <cellStyle name="Output 4 12 6" xfId="37534" xr:uid="{00000000-0005-0000-0000-00003F440000}"/>
    <cellStyle name="Output 4 13" xfId="3522" xr:uid="{00000000-0005-0000-0000-000040440000}"/>
    <cellStyle name="Output 4 13 2" xfId="16330" xr:uid="{00000000-0005-0000-0000-000041440000}"/>
    <cellStyle name="Output 4 13 3" xfId="23047" xr:uid="{00000000-0005-0000-0000-000042440000}"/>
    <cellStyle name="Output 4 13 4" xfId="28248" xr:uid="{00000000-0005-0000-0000-000043440000}"/>
    <cellStyle name="Output 4 13 5" xfId="33212" xr:uid="{00000000-0005-0000-0000-000044440000}"/>
    <cellStyle name="Output 4 13 6" xfId="37786" xr:uid="{00000000-0005-0000-0000-000045440000}"/>
    <cellStyle name="Output 4 14" xfId="3828" xr:uid="{00000000-0005-0000-0000-000046440000}"/>
    <cellStyle name="Output 4 14 2" xfId="16636" xr:uid="{00000000-0005-0000-0000-000047440000}"/>
    <cellStyle name="Output 4 14 3" xfId="23350" xr:uid="{00000000-0005-0000-0000-000048440000}"/>
    <cellStyle name="Output 4 14 4" xfId="28542" xr:uid="{00000000-0005-0000-0000-000049440000}"/>
    <cellStyle name="Output 4 14 5" xfId="33495" xr:uid="{00000000-0005-0000-0000-00004A440000}"/>
    <cellStyle name="Output 4 14 6" xfId="38024" xr:uid="{00000000-0005-0000-0000-00004B440000}"/>
    <cellStyle name="Output 4 15" xfId="4105" xr:uid="{00000000-0005-0000-0000-00004C440000}"/>
    <cellStyle name="Output 4 15 2" xfId="16913" xr:uid="{00000000-0005-0000-0000-00004D440000}"/>
    <cellStyle name="Output 4 15 3" xfId="23626" xr:uid="{00000000-0005-0000-0000-00004E440000}"/>
    <cellStyle name="Output 4 15 4" xfId="28811" xr:uid="{00000000-0005-0000-0000-00004F440000}"/>
    <cellStyle name="Output 4 15 5" xfId="33750" xr:uid="{00000000-0005-0000-0000-000050440000}"/>
    <cellStyle name="Output 4 15 6" xfId="38245" xr:uid="{00000000-0005-0000-0000-000051440000}"/>
    <cellStyle name="Output 4 16" xfId="3193" xr:uid="{00000000-0005-0000-0000-000052440000}"/>
    <cellStyle name="Output 4 16 2" xfId="16001" xr:uid="{00000000-0005-0000-0000-000053440000}"/>
    <cellStyle name="Output 4 16 3" xfId="22723" xr:uid="{00000000-0005-0000-0000-000054440000}"/>
    <cellStyle name="Output 4 16 4" xfId="27935" xr:uid="{00000000-0005-0000-0000-000055440000}"/>
    <cellStyle name="Output 4 16 5" xfId="32910" xr:uid="{00000000-0005-0000-0000-000056440000}"/>
    <cellStyle name="Output 4 16 6" xfId="37536" xr:uid="{00000000-0005-0000-0000-000057440000}"/>
    <cellStyle name="Output 4 17" xfId="4716" xr:uid="{00000000-0005-0000-0000-000058440000}"/>
    <cellStyle name="Output 4 17 2" xfId="17524" xr:uid="{00000000-0005-0000-0000-000059440000}"/>
    <cellStyle name="Output 4 17 3" xfId="24228" xr:uid="{00000000-0005-0000-0000-00005A440000}"/>
    <cellStyle name="Output 4 17 4" xfId="29391" xr:uid="{00000000-0005-0000-0000-00005B440000}"/>
    <cellStyle name="Output 4 17 5" xfId="34293" xr:uid="{00000000-0005-0000-0000-00005C440000}"/>
    <cellStyle name="Output 4 17 6" xfId="38687" xr:uid="{00000000-0005-0000-0000-00005D440000}"/>
    <cellStyle name="Output 4 18" xfId="7226" xr:uid="{00000000-0005-0000-0000-00005E440000}"/>
    <cellStyle name="Output 4 18 2" xfId="19991" xr:uid="{00000000-0005-0000-0000-00005F440000}"/>
    <cellStyle name="Output 4 18 3" xfId="26628" xr:uid="{00000000-0005-0000-0000-000060440000}"/>
    <cellStyle name="Output 4 18 4" xfId="31677" xr:uid="{00000000-0005-0000-0000-000061440000}"/>
    <cellStyle name="Output 4 18 5" xfId="36421" xr:uid="{00000000-0005-0000-0000-000062440000}"/>
    <cellStyle name="Output 4 18 6" xfId="40599" xr:uid="{00000000-0005-0000-0000-000063440000}"/>
    <cellStyle name="Output 4 19" xfId="7263" xr:uid="{00000000-0005-0000-0000-000064440000}"/>
    <cellStyle name="Output 4 19 2" xfId="20027" xr:uid="{00000000-0005-0000-0000-000065440000}"/>
    <cellStyle name="Output 4 19 3" xfId="26665" xr:uid="{00000000-0005-0000-0000-000066440000}"/>
    <cellStyle name="Output 4 19 4" xfId="31711" xr:uid="{00000000-0005-0000-0000-000067440000}"/>
    <cellStyle name="Output 4 19 5" xfId="36454" xr:uid="{00000000-0005-0000-0000-000068440000}"/>
    <cellStyle name="Output 4 19 6" xfId="40624" xr:uid="{00000000-0005-0000-0000-000069440000}"/>
    <cellStyle name="Output 4 2" xfId="877" xr:uid="{00000000-0005-0000-0000-00006A440000}"/>
    <cellStyle name="Output 4 2 10" xfId="4768" xr:uid="{00000000-0005-0000-0000-00006B440000}"/>
    <cellStyle name="Output 4 2 10 2" xfId="17576" xr:uid="{00000000-0005-0000-0000-00006C440000}"/>
    <cellStyle name="Output 4 2 10 3" xfId="24280" xr:uid="{00000000-0005-0000-0000-00006D440000}"/>
    <cellStyle name="Output 4 2 10 4" xfId="29443" xr:uid="{00000000-0005-0000-0000-00006E440000}"/>
    <cellStyle name="Output 4 2 10 5" xfId="34344" xr:uid="{00000000-0005-0000-0000-00006F440000}"/>
    <cellStyle name="Output 4 2 10 6" xfId="38731" xr:uid="{00000000-0005-0000-0000-000070440000}"/>
    <cellStyle name="Output 4 2 11" xfId="7409" xr:uid="{00000000-0005-0000-0000-000071440000}"/>
    <cellStyle name="Output 4 2 11 2" xfId="20173" xr:uid="{00000000-0005-0000-0000-000072440000}"/>
    <cellStyle name="Output 4 2 11 3" xfId="26809" xr:uid="{00000000-0005-0000-0000-000073440000}"/>
    <cellStyle name="Output 4 2 11 4" xfId="31849" xr:uid="{00000000-0005-0000-0000-000074440000}"/>
    <cellStyle name="Output 4 2 11 5" xfId="36576" xr:uid="{00000000-0005-0000-0000-000075440000}"/>
    <cellStyle name="Output 4 2 11 6" xfId="40687" xr:uid="{00000000-0005-0000-0000-000076440000}"/>
    <cellStyle name="Output 4 2 12" xfId="7552" xr:uid="{00000000-0005-0000-0000-000077440000}"/>
    <cellStyle name="Output 4 2 12 2" xfId="20316" xr:uid="{00000000-0005-0000-0000-000078440000}"/>
    <cellStyle name="Output 4 2 12 3" xfId="26949" xr:uid="{00000000-0005-0000-0000-000079440000}"/>
    <cellStyle name="Output 4 2 12 4" xfId="31986" xr:uid="{00000000-0005-0000-0000-00007A440000}"/>
    <cellStyle name="Output 4 2 12 5" xfId="36698" xr:uid="{00000000-0005-0000-0000-00007B440000}"/>
    <cellStyle name="Output 4 2 12 6" xfId="40767" xr:uid="{00000000-0005-0000-0000-00007C440000}"/>
    <cellStyle name="Output 4 2 13" xfId="10070" xr:uid="{00000000-0005-0000-0000-00007D440000}"/>
    <cellStyle name="Output 4 2 14" xfId="8752" xr:uid="{00000000-0005-0000-0000-00007E440000}"/>
    <cellStyle name="Output 4 2 15" xfId="18895" xr:uid="{00000000-0005-0000-0000-00007F440000}"/>
    <cellStyle name="Output 4 2 16" xfId="24860" xr:uid="{00000000-0005-0000-0000-000080440000}"/>
    <cellStyle name="Output 4 2 17" xfId="18404" xr:uid="{00000000-0005-0000-0000-000081440000}"/>
    <cellStyle name="Output 4 2 18" xfId="35250" xr:uid="{00000000-0005-0000-0000-000082440000}"/>
    <cellStyle name="Output 4 2 2" xfId="2098" xr:uid="{00000000-0005-0000-0000-000083440000}"/>
    <cellStyle name="Output 4 2 2 2" xfId="8766" xr:uid="{00000000-0005-0000-0000-000084440000}"/>
    <cellStyle name="Output 4 2 2 3" xfId="21642" xr:uid="{00000000-0005-0000-0000-000085440000}"/>
    <cellStyle name="Output 4 2 2 4" xfId="26840" xr:uid="{00000000-0005-0000-0000-000086440000}"/>
    <cellStyle name="Output 4 2 2 5" xfId="21700" xr:uid="{00000000-0005-0000-0000-000087440000}"/>
    <cellStyle name="Output 4 2 2 6" xfId="36737" xr:uid="{00000000-0005-0000-0000-000088440000}"/>
    <cellStyle name="Output 4 2 3" xfId="1637" xr:uid="{00000000-0005-0000-0000-000089440000}"/>
    <cellStyle name="Output 4 2 3 2" xfId="8640" xr:uid="{00000000-0005-0000-0000-00008A440000}"/>
    <cellStyle name="Output 4 2 3 3" xfId="21190" xr:uid="{00000000-0005-0000-0000-00008B440000}"/>
    <cellStyle name="Output 4 2 3 4" xfId="27017" xr:uid="{00000000-0005-0000-0000-00008C440000}"/>
    <cellStyle name="Output 4 2 3 5" xfId="27655" xr:uid="{00000000-0005-0000-0000-00008D440000}"/>
    <cellStyle name="Output 4 2 3 6" xfId="33606" xr:uid="{00000000-0005-0000-0000-00008E440000}"/>
    <cellStyle name="Output 4 2 4" xfId="2549" xr:uid="{00000000-0005-0000-0000-00008F440000}"/>
    <cellStyle name="Output 4 2 4 2" xfId="10021" xr:uid="{00000000-0005-0000-0000-000090440000}"/>
    <cellStyle name="Output 4 2 4 3" xfId="22088" xr:uid="{00000000-0005-0000-0000-000091440000}"/>
    <cellStyle name="Output 4 2 4 4" xfId="19374" xr:uid="{00000000-0005-0000-0000-000092440000}"/>
    <cellStyle name="Output 4 2 4 5" xfId="26109" xr:uid="{00000000-0005-0000-0000-000093440000}"/>
    <cellStyle name="Output 4 2 4 6" xfId="29892" xr:uid="{00000000-0005-0000-0000-000094440000}"/>
    <cellStyle name="Output 4 2 5" xfId="2348" xr:uid="{00000000-0005-0000-0000-000095440000}"/>
    <cellStyle name="Output 4 2 5 2" xfId="10689" xr:uid="{00000000-0005-0000-0000-000096440000}"/>
    <cellStyle name="Output 4 2 5 3" xfId="21890" xr:uid="{00000000-0005-0000-0000-000097440000}"/>
    <cellStyle name="Output 4 2 5 4" xfId="22609" xr:uid="{00000000-0005-0000-0000-000098440000}"/>
    <cellStyle name="Output 4 2 5 5" xfId="28151" xr:uid="{00000000-0005-0000-0000-000099440000}"/>
    <cellStyle name="Output 4 2 5 6" xfId="28659" xr:uid="{00000000-0005-0000-0000-00009A440000}"/>
    <cellStyle name="Output 4 2 6" xfId="2860" xr:uid="{00000000-0005-0000-0000-00009B440000}"/>
    <cellStyle name="Output 4 2 6 2" xfId="13368" xr:uid="{00000000-0005-0000-0000-00009C440000}"/>
    <cellStyle name="Output 4 2 6 3" xfId="22397" xr:uid="{00000000-0005-0000-0000-00009D440000}"/>
    <cellStyle name="Output 4 2 6 4" xfId="27612" xr:uid="{00000000-0005-0000-0000-00009E440000}"/>
    <cellStyle name="Output 4 2 6 5" xfId="32610" xr:uid="{00000000-0005-0000-0000-00009F440000}"/>
    <cellStyle name="Output 4 2 6 6" xfId="37288" xr:uid="{00000000-0005-0000-0000-0000A0440000}"/>
    <cellStyle name="Output 4 2 7" xfId="3206" xr:uid="{00000000-0005-0000-0000-0000A1440000}"/>
    <cellStyle name="Output 4 2 7 2" xfId="16014" xr:uid="{00000000-0005-0000-0000-0000A2440000}"/>
    <cellStyle name="Output 4 2 7 3" xfId="22736" xr:uid="{00000000-0005-0000-0000-0000A3440000}"/>
    <cellStyle name="Output 4 2 7 4" xfId="27946" xr:uid="{00000000-0005-0000-0000-0000A4440000}"/>
    <cellStyle name="Output 4 2 7 5" xfId="32921" xr:uid="{00000000-0005-0000-0000-0000A5440000}"/>
    <cellStyle name="Output 4 2 7 6" xfId="37546" xr:uid="{00000000-0005-0000-0000-0000A6440000}"/>
    <cellStyle name="Output 4 2 8" xfId="3536" xr:uid="{00000000-0005-0000-0000-0000A7440000}"/>
    <cellStyle name="Output 4 2 8 2" xfId="16344" xr:uid="{00000000-0005-0000-0000-0000A8440000}"/>
    <cellStyle name="Output 4 2 8 3" xfId="23061" xr:uid="{00000000-0005-0000-0000-0000A9440000}"/>
    <cellStyle name="Output 4 2 8 4" xfId="28260" xr:uid="{00000000-0005-0000-0000-0000AA440000}"/>
    <cellStyle name="Output 4 2 8 5" xfId="33226" xr:uid="{00000000-0005-0000-0000-0000AB440000}"/>
    <cellStyle name="Output 4 2 8 6" xfId="37797" xr:uid="{00000000-0005-0000-0000-0000AC440000}"/>
    <cellStyle name="Output 4 2 9" xfId="2360" xr:uid="{00000000-0005-0000-0000-0000AD440000}"/>
    <cellStyle name="Output 4 2 9 2" xfId="10273" xr:uid="{00000000-0005-0000-0000-0000AE440000}"/>
    <cellStyle name="Output 4 2 9 3" xfId="21902" xr:uid="{00000000-0005-0000-0000-0000AF440000}"/>
    <cellStyle name="Output 4 2 9 4" xfId="22872" xr:uid="{00000000-0005-0000-0000-0000B0440000}"/>
    <cellStyle name="Output 4 2 9 5" xfId="24045" xr:uid="{00000000-0005-0000-0000-0000B1440000}"/>
    <cellStyle name="Output 4 2 9 6" xfId="24263" xr:uid="{00000000-0005-0000-0000-0000B2440000}"/>
    <cellStyle name="Output 4 20" xfId="10417" xr:uid="{00000000-0005-0000-0000-0000B3440000}"/>
    <cellStyle name="Output 4 21" xfId="14977" xr:uid="{00000000-0005-0000-0000-0000B4440000}"/>
    <cellStyle name="Output 4 22" xfId="8139" xr:uid="{00000000-0005-0000-0000-0000B5440000}"/>
    <cellStyle name="Output 4 23" xfId="26452" xr:uid="{00000000-0005-0000-0000-0000B6440000}"/>
    <cellStyle name="Output 4 24" xfId="19901" xr:uid="{00000000-0005-0000-0000-0000B7440000}"/>
    <cellStyle name="Output 4 25" xfId="35457" xr:uid="{00000000-0005-0000-0000-0000B8440000}"/>
    <cellStyle name="Output 4 26" xfId="41696" xr:uid="{00000000-0005-0000-0000-0000B9440000}"/>
    <cellStyle name="Output 4 27" xfId="41293" xr:uid="{00000000-0005-0000-0000-0000BA440000}"/>
    <cellStyle name="Output 4 28" xfId="41753" xr:uid="{00000000-0005-0000-0000-0000BB440000}"/>
    <cellStyle name="Output 4 29" xfId="41976" xr:uid="{00000000-0005-0000-0000-0000BC440000}"/>
    <cellStyle name="Output 4 3" xfId="953" xr:uid="{00000000-0005-0000-0000-0000BD440000}"/>
    <cellStyle name="Output 4 3 10" xfId="4809" xr:uid="{00000000-0005-0000-0000-0000BE440000}"/>
    <cellStyle name="Output 4 3 10 2" xfId="17617" xr:uid="{00000000-0005-0000-0000-0000BF440000}"/>
    <cellStyle name="Output 4 3 10 3" xfId="24320" xr:uid="{00000000-0005-0000-0000-0000C0440000}"/>
    <cellStyle name="Output 4 3 10 4" xfId="29483" xr:uid="{00000000-0005-0000-0000-0000C1440000}"/>
    <cellStyle name="Output 4 3 10 5" xfId="34384" xr:uid="{00000000-0005-0000-0000-0000C2440000}"/>
    <cellStyle name="Output 4 3 10 6" xfId="38767" xr:uid="{00000000-0005-0000-0000-0000C3440000}"/>
    <cellStyle name="Output 4 3 11" xfId="9036" xr:uid="{00000000-0005-0000-0000-0000C4440000}"/>
    <cellStyle name="Output 4 3 12" xfId="18134" xr:uid="{00000000-0005-0000-0000-0000C5440000}"/>
    <cellStyle name="Output 4 3 13" xfId="14228" xr:uid="{00000000-0005-0000-0000-0000C6440000}"/>
    <cellStyle name="Output 4 3 14" xfId="30204" xr:uid="{00000000-0005-0000-0000-0000C7440000}"/>
    <cellStyle name="Output 4 3 15" xfId="34716" xr:uid="{00000000-0005-0000-0000-0000C8440000}"/>
    <cellStyle name="Output 4 3 2" xfId="2169" xr:uid="{00000000-0005-0000-0000-0000C9440000}"/>
    <cellStyle name="Output 4 3 2 2" xfId="8440" xr:uid="{00000000-0005-0000-0000-0000CA440000}"/>
    <cellStyle name="Output 4 3 2 3" xfId="21713" xr:uid="{00000000-0005-0000-0000-0000CB440000}"/>
    <cellStyle name="Output 4 3 2 4" xfId="11444" xr:uid="{00000000-0005-0000-0000-0000CC440000}"/>
    <cellStyle name="Output 4 3 2 5" xfId="21886" xr:uid="{00000000-0005-0000-0000-0000CD440000}"/>
    <cellStyle name="Output 4 3 2 6" xfId="33831" xr:uid="{00000000-0005-0000-0000-0000CE440000}"/>
    <cellStyle name="Output 4 3 3" xfId="1465" xr:uid="{00000000-0005-0000-0000-0000CF440000}"/>
    <cellStyle name="Output 4 3 3 2" xfId="8497" xr:uid="{00000000-0005-0000-0000-0000D0440000}"/>
    <cellStyle name="Output 4 3 3 3" xfId="21022" xr:uid="{00000000-0005-0000-0000-0000D1440000}"/>
    <cellStyle name="Output 4 3 3 4" xfId="21317" xr:uid="{00000000-0005-0000-0000-0000D2440000}"/>
    <cellStyle name="Output 4 3 3 5" xfId="21374" xr:uid="{00000000-0005-0000-0000-0000D3440000}"/>
    <cellStyle name="Output 4 3 3 6" xfId="33222" xr:uid="{00000000-0005-0000-0000-0000D4440000}"/>
    <cellStyle name="Output 4 3 4" xfId="1929" xr:uid="{00000000-0005-0000-0000-0000D5440000}"/>
    <cellStyle name="Output 4 3 4 2" xfId="11225" xr:uid="{00000000-0005-0000-0000-0000D6440000}"/>
    <cellStyle name="Output 4 3 4 3" xfId="21477" xr:uid="{00000000-0005-0000-0000-0000D7440000}"/>
    <cellStyle name="Output 4 3 4 4" xfId="22510" xr:uid="{00000000-0005-0000-0000-0000D8440000}"/>
    <cellStyle name="Output 4 3 4 5" xfId="32029" xr:uid="{00000000-0005-0000-0000-0000D9440000}"/>
    <cellStyle name="Output 4 3 4 6" xfId="33695" xr:uid="{00000000-0005-0000-0000-0000DA440000}"/>
    <cellStyle name="Output 4 3 5" xfId="2087" xr:uid="{00000000-0005-0000-0000-0000DB440000}"/>
    <cellStyle name="Output 4 3 5 2" xfId="10927" xr:uid="{00000000-0005-0000-0000-0000DC440000}"/>
    <cellStyle name="Output 4 3 5 3" xfId="21631" xr:uid="{00000000-0005-0000-0000-0000DD440000}"/>
    <cellStyle name="Output 4 3 5 4" xfId="23952" xr:uid="{00000000-0005-0000-0000-0000DE440000}"/>
    <cellStyle name="Output 4 3 5 5" xfId="21003" xr:uid="{00000000-0005-0000-0000-0000DF440000}"/>
    <cellStyle name="Output 4 3 5 6" xfId="34403" xr:uid="{00000000-0005-0000-0000-0000E0440000}"/>
    <cellStyle name="Output 4 3 6" xfId="1672" xr:uid="{00000000-0005-0000-0000-0000E1440000}"/>
    <cellStyle name="Output 4 3 6 2" xfId="9938" xr:uid="{00000000-0005-0000-0000-0000E2440000}"/>
    <cellStyle name="Output 4 3 6 3" xfId="21225" xr:uid="{00000000-0005-0000-0000-0000E3440000}"/>
    <cellStyle name="Output 4 3 6 4" xfId="23461" xr:uid="{00000000-0005-0000-0000-0000E4440000}"/>
    <cellStyle name="Output 4 3 6 5" xfId="28716" xr:uid="{00000000-0005-0000-0000-0000E5440000}"/>
    <cellStyle name="Output 4 3 6 6" xfId="25874" xr:uid="{00000000-0005-0000-0000-0000E6440000}"/>
    <cellStyle name="Output 4 3 7" xfId="2342" xr:uid="{00000000-0005-0000-0000-0000E7440000}"/>
    <cellStyle name="Output 4 3 7 2" xfId="9921" xr:uid="{00000000-0005-0000-0000-0000E8440000}"/>
    <cellStyle name="Output 4 3 7 3" xfId="21884" xr:uid="{00000000-0005-0000-0000-0000E9440000}"/>
    <cellStyle name="Output 4 3 7 4" xfId="24448" xr:uid="{00000000-0005-0000-0000-0000EA440000}"/>
    <cellStyle name="Output 4 3 7 5" xfId="29599" xr:uid="{00000000-0005-0000-0000-0000EB440000}"/>
    <cellStyle name="Output 4 3 7 6" xfId="33856" xr:uid="{00000000-0005-0000-0000-0000EC440000}"/>
    <cellStyle name="Output 4 3 8" xfId="2898" xr:uid="{00000000-0005-0000-0000-0000ED440000}"/>
    <cellStyle name="Output 4 3 8 2" xfId="11737" xr:uid="{00000000-0005-0000-0000-0000EE440000}"/>
    <cellStyle name="Output 4 3 8 3" xfId="22434" xr:uid="{00000000-0005-0000-0000-0000EF440000}"/>
    <cellStyle name="Output 4 3 8 4" xfId="27649" xr:uid="{00000000-0005-0000-0000-0000F0440000}"/>
    <cellStyle name="Output 4 3 8 5" xfId="32648" xr:uid="{00000000-0005-0000-0000-0000F1440000}"/>
    <cellStyle name="Output 4 3 8 6" xfId="37323" xr:uid="{00000000-0005-0000-0000-0000F2440000}"/>
    <cellStyle name="Output 4 3 9" xfId="3786" xr:uid="{00000000-0005-0000-0000-0000F3440000}"/>
    <cellStyle name="Output 4 3 9 2" xfId="16594" xr:uid="{00000000-0005-0000-0000-0000F4440000}"/>
    <cellStyle name="Output 4 3 9 3" xfId="23308" xr:uid="{00000000-0005-0000-0000-0000F5440000}"/>
    <cellStyle name="Output 4 3 9 4" xfId="28501" xr:uid="{00000000-0005-0000-0000-0000F6440000}"/>
    <cellStyle name="Output 4 3 9 5" xfId="33456" xr:uid="{00000000-0005-0000-0000-0000F7440000}"/>
    <cellStyle name="Output 4 3 9 6" xfId="37991" xr:uid="{00000000-0005-0000-0000-0000F8440000}"/>
    <cellStyle name="Output 4 30" xfId="41915" xr:uid="{00000000-0005-0000-0000-0000F9440000}"/>
    <cellStyle name="Output 4 31" xfId="42085" xr:uid="{00000000-0005-0000-0000-0000FA440000}"/>
    <cellStyle name="Output 4 32" xfId="42197" xr:uid="{00000000-0005-0000-0000-0000FB440000}"/>
    <cellStyle name="Output 4 33" xfId="42420" xr:uid="{00000000-0005-0000-0000-0000FC440000}"/>
    <cellStyle name="Output 4 4" xfId="502" xr:uid="{00000000-0005-0000-0000-0000FD440000}"/>
    <cellStyle name="Output 4 4 10" xfId="4662" xr:uid="{00000000-0005-0000-0000-0000FE440000}"/>
    <cellStyle name="Output 4 4 10 2" xfId="17470" xr:uid="{00000000-0005-0000-0000-0000FF440000}"/>
    <cellStyle name="Output 4 4 10 3" xfId="24174" xr:uid="{00000000-0005-0000-0000-000000450000}"/>
    <cellStyle name="Output 4 4 10 4" xfId="29339" xr:uid="{00000000-0005-0000-0000-000001450000}"/>
    <cellStyle name="Output 4 4 10 5" xfId="34242" xr:uid="{00000000-0005-0000-0000-000002450000}"/>
    <cellStyle name="Output 4 4 10 6" xfId="38645" xr:uid="{00000000-0005-0000-0000-000003450000}"/>
    <cellStyle name="Output 4 4 11" xfId="10177" xr:uid="{00000000-0005-0000-0000-000004450000}"/>
    <cellStyle name="Output 4 4 12" xfId="19620" xr:uid="{00000000-0005-0000-0000-000005450000}"/>
    <cellStyle name="Output 4 4 13" xfId="25057" xr:uid="{00000000-0005-0000-0000-000006450000}"/>
    <cellStyle name="Output 4 4 14" xfId="29874" xr:uid="{00000000-0005-0000-0000-000007450000}"/>
    <cellStyle name="Output 4 4 15" xfId="21425" xr:uid="{00000000-0005-0000-0000-000008450000}"/>
    <cellStyle name="Output 4 4 2" xfId="1748" xr:uid="{00000000-0005-0000-0000-000009450000}"/>
    <cellStyle name="Output 4 4 2 2" xfId="15264" xr:uid="{00000000-0005-0000-0000-00000A450000}"/>
    <cellStyle name="Output 4 4 2 3" xfId="21299" xr:uid="{00000000-0005-0000-0000-00000B450000}"/>
    <cellStyle name="Output 4 4 2 4" xfId="21735" xr:uid="{00000000-0005-0000-0000-00000C450000}"/>
    <cellStyle name="Output 4 4 2 5" xfId="31748" xr:uid="{00000000-0005-0000-0000-00000D450000}"/>
    <cellStyle name="Output 4 4 2 6" xfId="27519" xr:uid="{00000000-0005-0000-0000-00000E450000}"/>
    <cellStyle name="Output 4 4 3" xfId="2197" xr:uid="{00000000-0005-0000-0000-00000F450000}"/>
    <cellStyle name="Output 4 4 3 2" xfId="10450" xr:uid="{00000000-0005-0000-0000-000010450000}"/>
    <cellStyle name="Output 4 4 3 3" xfId="21741" xr:uid="{00000000-0005-0000-0000-000011450000}"/>
    <cellStyle name="Output 4 4 3 4" xfId="21978" xr:uid="{00000000-0005-0000-0000-000012450000}"/>
    <cellStyle name="Output 4 4 3 5" xfId="31640" xr:uid="{00000000-0005-0000-0000-000013450000}"/>
    <cellStyle name="Output 4 4 3 6" xfId="23187" xr:uid="{00000000-0005-0000-0000-000014450000}"/>
    <cellStyle name="Output 4 4 4" xfId="2626" xr:uid="{00000000-0005-0000-0000-000015450000}"/>
    <cellStyle name="Output 4 4 4 2" xfId="12053" xr:uid="{00000000-0005-0000-0000-000016450000}"/>
    <cellStyle name="Output 4 4 4 3" xfId="22164" xr:uid="{00000000-0005-0000-0000-000017450000}"/>
    <cellStyle name="Output 4 4 4 4" xfId="15226" xr:uid="{00000000-0005-0000-0000-000018450000}"/>
    <cellStyle name="Output 4 4 4 5" xfId="10538" xr:uid="{00000000-0005-0000-0000-000019450000}"/>
    <cellStyle name="Output 4 4 4 6" xfId="24768" xr:uid="{00000000-0005-0000-0000-00001A450000}"/>
    <cellStyle name="Output 4 4 5" xfId="2983" xr:uid="{00000000-0005-0000-0000-00001B450000}"/>
    <cellStyle name="Output 4 4 5 2" xfId="12464" xr:uid="{00000000-0005-0000-0000-00001C450000}"/>
    <cellStyle name="Output 4 4 5 3" xfId="22518" xr:uid="{00000000-0005-0000-0000-00001D450000}"/>
    <cellStyle name="Output 4 4 5 4" xfId="27730" xr:uid="{00000000-0005-0000-0000-00001E450000}"/>
    <cellStyle name="Output 4 4 5 5" xfId="32720" xr:uid="{00000000-0005-0000-0000-00001F450000}"/>
    <cellStyle name="Output 4 4 5 6" xfId="37380" xr:uid="{00000000-0005-0000-0000-000020450000}"/>
    <cellStyle name="Output 4 4 6" xfId="3322" xr:uid="{00000000-0005-0000-0000-000021450000}"/>
    <cellStyle name="Output 4 4 6 2" xfId="16130" xr:uid="{00000000-0005-0000-0000-000022450000}"/>
    <cellStyle name="Output 4 4 6 3" xfId="22851" xr:uid="{00000000-0005-0000-0000-000023450000}"/>
    <cellStyle name="Output 4 4 6 4" xfId="28055" xr:uid="{00000000-0005-0000-0000-000024450000}"/>
    <cellStyle name="Output 4 4 6 5" xfId="33026" xr:uid="{00000000-0005-0000-0000-000025450000}"/>
    <cellStyle name="Output 4 4 6 6" xfId="37633" xr:uid="{00000000-0005-0000-0000-000026450000}"/>
    <cellStyle name="Output 4 4 7" xfId="3640" xr:uid="{00000000-0005-0000-0000-000027450000}"/>
    <cellStyle name="Output 4 4 7 2" xfId="16448" xr:uid="{00000000-0005-0000-0000-000028450000}"/>
    <cellStyle name="Output 4 4 7 3" xfId="23164" xr:uid="{00000000-0005-0000-0000-000029450000}"/>
    <cellStyle name="Output 4 4 7 4" xfId="28359" xr:uid="{00000000-0005-0000-0000-00002A450000}"/>
    <cellStyle name="Output 4 4 7 5" xfId="33322" xr:uid="{00000000-0005-0000-0000-00002B450000}"/>
    <cellStyle name="Output 4 4 7 6" xfId="37876" xr:uid="{00000000-0005-0000-0000-00002C450000}"/>
    <cellStyle name="Output 4 4 8" xfId="3939" xr:uid="{00000000-0005-0000-0000-00002D450000}"/>
    <cellStyle name="Output 4 4 8 2" xfId="16747" xr:uid="{00000000-0005-0000-0000-00002E450000}"/>
    <cellStyle name="Output 4 4 8 3" xfId="23460" xr:uid="{00000000-0005-0000-0000-00002F450000}"/>
    <cellStyle name="Output 4 4 8 4" xfId="28648" xr:uid="{00000000-0005-0000-0000-000030450000}"/>
    <cellStyle name="Output 4 4 8 5" xfId="33596" xr:uid="{00000000-0005-0000-0000-000031450000}"/>
    <cellStyle name="Output 4 4 8 6" xfId="38112" xr:uid="{00000000-0005-0000-0000-000032450000}"/>
    <cellStyle name="Output 4 4 9" xfId="1795" xr:uid="{00000000-0005-0000-0000-000033450000}"/>
    <cellStyle name="Output 4 4 9 2" xfId="15296" xr:uid="{00000000-0005-0000-0000-000034450000}"/>
    <cellStyle name="Output 4 4 9 3" xfId="21345" xr:uid="{00000000-0005-0000-0000-000035450000}"/>
    <cellStyle name="Output 4 4 9 4" xfId="22149" xr:uid="{00000000-0005-0000-0000-000036450000}"/>
    <cellStyle name="Output 4 4 9 5" xfId="31764" xr:uid="{00000000-0005-0000-0000-000037450000}"/>
    <cellStyle name="Output 4 4 9 6" xfId="32974" xr:uid="{00000000-0005-0000-0000-000038450000}"/>
    <cellStyle name="Output 4 5" xfId="999" xr:uid="{00000000-0005-0000-0000-000039450000}"/>
    <cellStyle name="Output 4 5 10" xfId="4843" xr:uid="{00000000-0005-0000-0000-00003A450000}"/>
    <cellStyle name="Output 4 5 10 2" xfId="17651" xr:uid="{00000000-0005-0000-0000-00003B450000}"/>
    <cellStyle name="Output 4 5 10 3" xfId="24354" xr:uid="{00000000-0005-0000-0000-00003C450000}"/>
    <cellStyle name="Output 4 5 10 4" xfId="29512" xr:uid="{00000000-0005-0000-0000-00003D450000}"/>
    <cellStyle name="Output 4 5 10 5" xfId="34410" xr:uid="{00000000-0005-0000-0000-00003E450000}"/>
    <cellStyle name="Output 4 5 10 6" xfId="38778" xr:uid="{00000000-0005-0000-0000-00003F450000}"/>
    <cellStyle name="Output 4 5 11" xfId="9966" xr:uid="{00000000-0005-0000-0000-000040450000}"/>
    <cellStyle name="Output 4 5 12" xfId="20473" xr:uid="{00000000-0005-0000-0000-000041450000}"/>
    <cellStyle name="Output 4 5 13" xfId="24134" xr:uid="{00000000-0005-0000-0000-000042450000}"/>
    <cellStyle name="Output 4 5 14" xfId="31625" xr:uid="{00000000-0005-0000-0000-000043450000}"/>
    <cellStyle name="Output 4 5 15" xfId="22830" xr:uid="{00000000-0005-0000-0000-000044450000}"/>
    <cellStyle name="Output 4 5 2" xfId="2212" xr:uid="{00000000-0005-0000-0000-000045450000}"/>
    <cellStyle name="Output 4 5 2 2" xfId="10170" xr:uid="{00000000-0005-0000-0000-000046450000}"/>
    <cellStyle name="Output 4 5 2 3" xfId="21756" xr:uid="{00000000-0005-0000-0000-000047450000}"/>
    <cellStyle name="Output 4 5 2 4" xfId="21313" xr:uid="{00000000-0005-0000-0000-000048450000}"/>
    <cellStyle name="Output 4 5 2 5" xfId="24400" xr:uid="{00000000-0005-0000-0000-000049450000}"/>
    <cellStyle name="Output 4 5 2 6" xfId="33172" xr:uid="{00000000-0005-0000-0000-00004A450000}"/>
    <cellStyle name="Output 4 5 3" xfId="1531" xr:uid="{00000000-0005-0000-0000-00004B450000}"/>
    <cellStyle name="Output 4 5 3 2" xfId="15275" xr:uid="{00000000-0005-0000-0000-00004C450000}"/>
    <cellStyle name="Output 4 5 3 3" xfId="21086" xr:uid="{00000000-0005-0000-0000-00004D450000}"/>
    <cellStyle name="Output 4 5 3 4" xfId="21090" xr:uid="{00000000-0005-0000-0000-00004E450000}"/>
    <cellStyle name="Output 4 5 3 5" xfId="31649" xr:uid="{00000000-0005-0000-0000-00004F450000}"/>
    <cellStyle name="Output 4 5 3 6" xfId="32836" xr:uid="{00000000-0005-0000-0000-000050450000}"/>
    <cellStyle name="Output 4 5 4" xfId="1954" xr:uid="{00000000-0005-0000-0000-000051450000}"/>
    <cellStyle name="Output 4 5 4 2" xfId="15463" xr:uid="{00000000-0005-0000-0000-000052450000}"/>
    <cellStyle name="Output 4 5 4 3" xfId="21501" xr:uid="{00000000-0005-0000-0000-000053450000}"/>
    <cellStyle name="Output 4 5 4 4" xfId="26930" xr:uid="{00000000-0005-0000-0000-000054450000}"/>
    <cellStyle name="Output 4 5 4 5" xfId="28755" xr:uid="{00000000-0005-0000-0000-000055450000}"/>
    <cellStyle name="Output 4 5 4 6" xfId="26999" xr:uid="{00000000-0005-0000-0000-000056450000}"/>
    <cellStyle name="Output 4 5 5" xfId="2335" xr:uid="{00000000-0005-0000-0000-000057450000}"/>
    <cellStyle name="Output 4 5 5 2" xfId="10494" xr:uid="{00000000-0005-0000-0000-000058450000}"/>
    <cellStyle name="Output 4 5 5 3" xfId="21877" xr:uid="{00000000-0005-0000-0000-000059450000}"/>
    <cellStyle name="Output 4 5 5 4" xfId="23799" xr:uid="{00000000-0005-0000-0000-00005A450000}"/>
    <cellStyle name="Output 4 5 5 5" xfId="28972" xr:uid="{00000000-0005-0000-0000-00005B450000}"/>
    <cellStyle name="Output 4 5 5 6" xfId="28683" xr:uid="{00000000-0005-0000-0000-00005C450000}"/>
    <cellStyle name="Output 4 5 6" xfId="1532" xr:uid="{00000000-0005-0000-0000-00005D450000}"/>
    <cellStyle name="Output 4 5 6 2" xfId="10483" xr:uid="{00000000-0005-0000-0000-00005E450000}"/>
    <cellStyle name="Output 4 5 6 3" xfId="21087" xr:uid="{00000000-0005-0000-0000-00005F450000}"/>
    <cellStyle name="Output 4 5 6 4" xfId="21752" xr:uid="{00000000-0005-0000-0000-000060450000}"/>
    <cellStyle name="Output 4 5 6 5" xfId="31739" xr:uid="{00000000-0005-0000-0000-000061450000}"/>
    <cellStyle name="Output 4 5 6 6" xfId="32519" xr:uid="{00000000-0005-0000-0000-000062450000}"/>
    <cellStyle name="Output 4 5 7" xfId="2600" xr:uid="{00000000-0005-0000-0000-000063450000}"/>
    <cellStyle name="Output 4 5 7 2" xfId="9488" xr:uid="{00000000-0005-0000-0000-000064450000}"/>
    <cellStyle name="Output 4 5 7 3" xfId="22138" xr:uid="{00000000-0005-0000-0000-000065450000}"/>
    <cellStyle name="Output 4 5 7 4" xfId="19603" xr:uid="{00000000-0005-0000-0000-000066450000}"/>
    <cellStyle name="Output 4 5 7 5" xfId="20978" xr:uid="{00000000-0005-0000-0000-000067450000}"/>
    <cellStyle name="Output 4 5 7 6" xfId="17929" xr:uid="{00000000-0005-0000-0000-000068450000}"/>
    <cellStyle name="Output 4 5 8" xfId="1729" xr:uid="{00000000-0005-0000-0000-000069450000}"/>
    <cellStyle name="Output 4 5 8 2" xfId="15394" xr:uid="{00000000-0005-0000-0000-00006A450000}"/>
    <cellStyle name="Output 4 5 8 3" xfId="21281" xr:uid="{00000000-0005-0000-0000-00006B450000}"/>
    <cellStyle name="Output 4 5 8 4" xfId="21051" xr:uid="{00000000-0005-0000-0000-00006C450000}"/>
    <cellStyle name="Output 4 5 8 5" xfId="31880" xr:uid="{00000000-0005-0000-0000-00006D450000}"/>
    <cellStyle name="Output 4 5 8 6" xfId="32864" xr:uid="{00000000-0005-0000-0000-00006E450000}"/>
    <cellStyle name="Output 4 5 9" xfId="4418" xr:uid="{00000000-0005-0000-0000-00006F450000}"/>
    <cellStyle name="Output 4 5 9 2" xfId="17226" xr:uid="{00000000-0005-0000-0000-000070450000}"/>
    <cellStyle name="Output 4 5 9 3" xfId="23934" xr:uid="{00000000-0005-0000-0000-000071450000}"/>
    <cellStyle name="Output 4 5 9 4" xfId="29111" xr:uid="{00000000-0005-0000-0000-000072450000}"/>
    <cellStyle name="Output 4 5 9 5" xfId="34040" xr:uid="{00000000-0005-0000-0000-000073450000}"/>
    <cellStyle name="Output 4 5 9 6" xfId="38482" xr:uid="{00000000-0005-0000-0000-000074450000}"/>
    <cellStyle name="Output 4 6" xfId="1210" xr:uid="{00000000-0005-0000-0000-000075450000}"/>
    <cellStyle name="Output 4 6 2" xfId="15314" xr:uid="{00000000-0005-0000-0000-000076450000}"/>
    <cellStyle name="Output 4 6 3" xfId="14409" xr:uid="{00000000-0005-0000-0000-000077450000}"/>
    <cellStyle name="Output 4 6 4" xfId="21583" xr:uid="{00000000-0005-0000-0000-000078450000}"/>
    <cellStyle name="Output 4 6 5" xfId="10295" xr:uid="{00000000-0005-0000-0000-000079450000}"/>
    <cellStyle name="Output 4 6 6" xfId="19479" xr:uid="{00000000-0005-0000-0000-00007A450000}"/>
    <cellStyle name="Output 4 7" xfId="1340" xr:uid="{00000000-0005-0000-0000-00007B450000}"/>
    <cellStyle name="Output 4 7 2" xfId="10127" xr:uid="{00000000-0005-0000-0000-00007C450000}"/>
    <cellStyle name="Output 4 7 3" xfId="20902" xr:uid="{00000000-0005-0000-0000-00007D450000}"/>
    <cellStyle name="Output 4 7 4" xfId="23937" xr:uid="{00000000-0005-0000-0000-00007E450000}"/>
    <cellStyle name="Output 4 7 5" xfId="24055" xr:uid="{00000000-0005-0000-0000-00007F450000}"/>
    <cellStyle name="Output 4 7 6" xfId="34408" xr:uid="{00000000-0005-0000-0000-000080450000}"/>
    <cellStyle name="Output 4 8" xfId="1395" xr:uid="{00000000-0005-0000-0000-000081450000}"/>
    <cellStyle name="Output 4 8 2" xfId="15259" xr:uid="{00000000-0005-0000-0000-000082450000}"/>
    <cellStyle name="Output 4 8 3" xfId="20956" xr:uid="{00000000-0005-0000-0000-000083450000}"/>
    <cellStyle name="Output 4 8 4" xfId="21114" xr:uid="{00000000-0005-0000-0000-000084450000}"/>
    <cellStyle name="Output 4 8 5" xfId="31688" xr:uid="{00000000-0005-0000-0000-000085450000}"/>
    <cellStyle name="Output 4 8 6" xfId="31830" xr:uid="{00000000-0005-0000-0000-000086450000}"/>
    <cellStyle name="Output 4 9" xfId="1900" xr:uid="{00000000-0005-0000-0000-000087450000}"/>
    <cellStyle name="Output 4 9 2" xfId="9489" xr:uid="{00000000-0005-0000-0000-000088450000}"/>
    <cellStyle name="Output 4 9 3" xfId="21448" xr:uid="{00000000-0005-0000-0000-000089450000}"/>
    <cellStyle name="Output 4 9 4" xfId="21015" xr:uid="{00000000-0005-0000-0000-00008A450000}"/>
    <cellStyle name="Output 4 9 5" xfId="31650" xr:uid="{00000000-0005-0000-0000-00008B450000}"/>
    <cellStyle name="Output 4 9 6" xfId="24721" xr:uid="{00000000-0005-0000-0000-00008C450000}"/>
    <cellStyle name="Output 40" xfId="41970" xr:uid="{00000000-0005-0000-0000-00008D450000}"/>
    <cellStyle name="Output 41" xfId="41900" xr:uid="{00000000-0005-0000-0000-00008E450000}"/>
    <cellStyle name="Output 42" xfId="42074" xr:uid="{00000000-0005-0000-0000-00008F450000}"/>
    <cellStyle name="Output 43" xfId="42191" xr:uid="{00000000-0005-0000-0000-000090450000}"/>
    <cellStyle name="Output 44" xfId="42413" xr:uid="{00000000-0005-0000-0000-000091450000}"/>
    <cellStyle name="Output 5" xfId="664" xr:uid="{00000000-0005-0000-0000-000092450000}"/>
    <cellStyle name="Output 5 10" xfId="2030" xr:uid="{00000000-0005-0000-0000-000093450000}"/>
    <cellStyle name="Output 5 10 2" xfId="8641" xr:uid="{00000000-0005-0000-0000-000094450000}"/>
    <cellStyle name="Output 5 10 3" xfId="21575" xr:uid="{00000000-0005-0000-0000-000095450000}"/>
    <cellStyle name="Output 5 10 4" xfId="23737" xr:uid="{00000000-0005-0000-0000-000096450000}"/>
    <cellStyle name="Output 5 10 5" xfId="28986" xr:uid="{00000000-0005-0000-0000-000097450000}"/>
    <cellStyle name="Output 5 10 6" xfId="32565" xr:uid="{00000000-0005-0000-0000-000098450000}"/>
    <cellStyle name="Output 5 11" xfId="1479" xr:uid="{00000000-0005-0000-0000-000099450000}"/>
    <cellStyle name="Output 5 11 2" xfId="9463" xr:uid="{00000000-0005-0000-0000-00009A450000}"/>
    <cellStyle name="Output 5 11 3" xfId="21036" xr:uid="{00000000-0005-0000-0000-00009B450000}"/>
    <cellStyle name="Output 5 11 4" xfId="23360" xr:uid="{00000000-0005-0000-0000-00009C450000}"/>
    <cellStyle name="Output 5 11 5" xfId="26687" xr:uid="{00000000-0005-0000-0000-00009D450000}"/>
    <cellStyle name="Output 5 11 6" xfId="34487" xr:uid="{00000000-0005-0000-0000-00009E450000}"/>
    <cellStyle name="Output 5 12" xfId="2566" xr:uid="{00000000-0005-0000-0000-00009F450000}"/>
    <cellStyle name="Output 5 12 2" xfId="13270" xr:uid="{00000000-0005-0000-0000-0000A0450000}"/>
    <cellStyle name="Output 5 12 3" xfId="22105" xr:uid="{00000000-0005-0000-0000-0000A1450000}"/>
    <cellStyle name="Output 5 12 4" xfId="17907" xr:uid="{00000000-0005-0000-0000-0000A2450000}"/>
    <cellStyle name="Output 5 12 5" xfId="24850" xr:uid="{00000000-0005-0000-0000-0000A3450000}"/>
    <cellStyle name="Output 5 12 6" xfId="32373" xr:uid="{00000000-0005-0000-0000-0000A4450000}"/>
    <cellStyle name="Output 5 13" xfId="2886" xr:uid="{00000000-0005-0000-0000-0000A5450000}"/>
    <cellStyle name="Output 5 13 2" xfId="12919" xr:uid="{00000000-0005-0000-0000-0000A6450000}"/>
    <cellStyle name="Output 5 13 3" xfId="22423" xr:uid="{00000000-0005-0000-0000-0000A7450000}"/>
    <cellStyle name="Output 5 13 4" xfId="27638" xr:uid="{00000000-0005-0000-0000-0000A8450000}"/>
    <cellStyle name="Output 5 13 5" xfId="32636" xr:uid="{00000000-0005-0000-0000-0000A9450000}"/>
    <cellStyle name="Output 5 13 6" xfId="37312" xr:uid="{00000000-0005-0000-0000-0000AA450000}"/>
    <cellStyle name="Output 5 14" xfId="3232" xr:uid="{00000000-0005-0000-0000-0000AB450000}"/>
    <cellStyle name="Output 5 14 2" xfId="16040" xr:uid="{00000000-0005-0000-0000-0000AC450000}"/>
    <cellStyle name="Output 5 14 3" xfId="22762" xr:uid="{00000000-0005-0000-0000-0000AD450000}"/>
    <cellStyle name="Output 5 14 4" xfId="27971" xr:uid="{00000000-0005-0000-0000-0000AE450000}"/>
    <cellStyle name="Output 5 14 5" xfId="32947" xr:uid="{00000000-0005-0000-0000-0000AF450000}"/>
    <cellStyle name="Output 5 14 6" xfId="37570" xr:uid="{00000000-0005-0000-0000-0000B0450000}"/>
    <cellStyle name="Output 5 15" xfId="3560" xr:uid="{00000000-0005-0000-0000-0000B1450000}"/>
    <cellStyle name="Output 5 15 2" xfId="16368" xr:uid="{00000000-0005-0000-0000-0000B2450000}"/>
    <cellStyle name="Output 5 15 3" xfId="23085" xr:uid="{00000000-0005-0000-0000-0000B3450000}"/>
    <cellStyle name="Output 5 15 4" xfId="28283" xr:uid="{00000000-0005-0000-0000-0000B4450000}"/>
    <cellStyle name="Output 5 15 5" xfId="33249" xr:uid="{00000000-0005-0000-0000-0000B5450000}"/>
    <cellStyle name="Output 5 15 6" xfId="37819" xr:uid="{00000000-0005-0000-0000-0000B6450000}"/>
    <cellStyle name="Output 5 16" xfId="4259" xr:uid="{00000000-0005-0000-0000-0000B7450000}"/>
    <cellStyle name="Output 5 16 2" xfId="17067" xr:uid="{00000000-0005-0000-0000-0000B8450000}"/>
    <cellStyle name="Output 5 16 3" xfId="23778" xr:uid="{00000000-0005-0000-0000-0000B9450000}"/>
    <cellStyle name="Output 5 16 4" xfId="28960" xr:uid="{00000000-0005-0000-0000-0000BA450000}"/>
    <cellStyle name="Output 5 16 5" xfId="33897" xr:uid="{00000000-0005-0000-0000-0000BB450000}"/>
    <cellStyle name="Output 5 16 6" xfId="38368" xr:uid="{00000000-0005-0000-0000-0000BC450000}"/>
    <cellStyle name="Output 5 17" xfId="4717" xr:uid="{00000000-0005-0000-0000-0000BD450000}"/>
    <cellStyle name="Output 5 17 2" xfId="17525" xr:uid="{00000000-0005-0000-0000-0000BE450000}"/>
    <cellStyle name="Output 5 17 3" xfId="24229" xr:uid="{00000000-0005-0000-0000-0000BF450000}"/>
    <cellStyle name="Output 5 17 4" xfId="29392" xr:uid="{00000000-0005-0000-0000-0000C0450000}"/>
    <cellStyle name="Output 5 17 5" xfId="34294" xr:uid="{00000000-0005-0000-0000-0000C1450000}"/>
    <cellStyle name="Output 5 17 6" xfId="38688" xr:uid="{00000000-0005-0000-0000-0000C2450000}"/>
    <cellStyle name="Output 5 18" xfId="7240" xr:uid="{00000000-0005-0000-0000-0000C3450000}"/>
    <cellStyle name="Output 5 18 2" xfId="20005" xr:uid="{00000000-0005-0000-0000-0000C4450000}"/>
    <cellStyle name="Output 5 18 3" xfId="26642" xr:uid="{00000000-0005-0000-0000-0000C5450000}"/>
    <cellStyle name="Output 5 18 4" xfId="31691" xr:uid="{00000000-0005-0000-0000-0000C6450000}"/>
    <cellStyle name="Output 5 18 5" xfId="36433" xr:uid="{00000000-0005-0000-0000-0000C7450000}"/>
    <cellStyle name="Output 5 18 6" xfId="40608" xr:uid="{00000000-0005-0000-0000-0000C8450000}"/>
    <cellStyle name="Output 5 19" xfId="7232" xr:uid="{00000000-0005-0000-0000-0000C9450000}"/>
    <cellStyle name="Output 5 19 2" xfId="19997" xr:uid="{00000000-0005-0000-0000-0000CA450000}"/>
    <cellStyle name="Output 5 19 3" xfId="26634" xr:uid="{00000000-0005-0000-0000-0000CB450000}"/>
    <cellStyle name="Output 5 19 4" xfId="31683" xr:uid="{00000000-0005-0000-0000-0000CC450000}"/>
    <cellStyle name="Output 5 19 5" xfId="36426" xr:uid="{00000000-0005-0000-0000-0000CD450000}"/>
    <cellStyle name="Output 5 19 6" xfId="40603" xr:uid="{00000000-0005-0000-0000-0000CE450000}"/>
    <cellStyle name="Output 5 2" xfId="907" xr:uid="{00000000-0005-0000-0000-0000CF450000}"/>
    <cellStyle name="Output 5 2 10" xfId="4785" xr:uid="{00000000-0005-0000-0000-0000D0450000}"/>
    <cellStyle name="Output 5 2 10 2" xfId="17593" xr:uid="{00000000-0005-0000-0000-0000D1450000}"/>
    <cellStyle name="Output 5 2 10 3" xfId="24297" xr:uid="{00000000-0005-0000-0000-0000D2450000}"/>
    <cellStyle name="Output 5 2 10 4" xfId="29460" xr:uid="{00000000-0005-0000-0000-0000D3450000}"/>
    <cellStyle name="Output 5 2 10 5" xfId="34360" xr:uid="{00000000-0005-0000-0000-0000D4450000}"/>
    <cellStyle name="Output 5 2 10 6" xfId="38747" xr:uid="{00000000-0005-0000-0000-0000D5450000}"/>
    <cellStyle name="Output 5 2 11" xfId="7415" xr:uid="{00000000-0005-0000-0000-0000D6450000}"/>
    <cellStyle name="Output 5 2 11 2" xfId="20179" xr:uid="{00000000-0005-0000-0000-0000D7450000}"/>
    <cellStyle name="Output 5 2 11 3" xfId="26815" xr:uid="{00000000-0005-0000-0000-0000D8450000}"/>
    <cellStyle name="Output 5 2 11 4" xfId="31855" xr:uid="{00000000-0005-0000-0000-0000D9450000}"/>
    <cellStyle name="Output 5 2 11 5" xfId="36582" xr:uid="{00000000-0005-0000-0000-0000DA450000}"/>
    <cellStyle name="Output 5 2 11 6" xfId="40692" xr:uid="{00000000-0005-0000-0000-0000DB450000}"/>
    <cellStyle name="Output 5 2 12" xfId="7558" xr:uid="{00000000-0005-0000-0000-0000DC450000}"/>
    <cellStyle name="Output 5 2 12 2" xfId="20322" xr:uid="{00000000-0005-0000-0000-0000DD450000}"/>
    <cellStyle name="Output 5 2 12 3" xfId="26955" xr:uid="{00000000-0005-0000-0000-0000DE450000}"/>
    <cellStyle name="Output 5 2 12 4" xfId="31992" xr:uid="{00000000-0005-0000-0000-0000DF450000}"/>
    <cellStyle name="Output 5 2 12 5" xfId="36704" xr:uid="{00000000-0005-0000-0000-0000E0450000}"/>
    <cellStyle name="Output 5 2 12 6" xfId="40772" xr:uid="{00000000-0005-0000-0000-0000E1450000}"/>
    <cellStyle name="Output 5 2 13" xfId="8869" xr:uid="{00000000-0005-0000-0000-0000E2450000}"/>
    <cellStyle name="Output 5 2 14" xfId="9623" xr:uid="{00000000-0005-0000-0000-0000E3450000}"/>
    <cellStyle name="Output 5 2 15" xfId="13481" xr:uid="{00000000-0005-0000-0000-0000E4450000}"/>
    <cellStyle name="Output 5 2 16" xfId="24731" xr:uid="{00000000-0005-0000-0000-0000E5450000}"/>
    <cellStyle name="Output 5 2 17" xfId="19406" xr:uid="{00000000-0005-0000-0000-0000E6450000}"/>
    <cellStyle name="Output 5 2 18" xfId="35976" xr:uid="{00000000-0005-0000-0000-0000E7450000}"/>
    <cellStyle name="Output 5 2 2" xfId="2126" xr:uid="{00000000-0005-0000-0000-0000E8450000}"/>
    <cellStyle name="Output 5 2 2 2" xfId="11035" xr:uid="{00000000-0005-0000-0000-0000E9450000}"/>
    <cellStyle name="Output 5 2 2 3" xfId="21670" xr:uid="{00000000-0005-0000-0000-0000EA450000}"/>
    <cellStyle name="Output 5 2 2 4" xfId="21108" xr:uid="{00000000-0005-0000-0000-0000EB450000}"/>
    <cellStyle name="Output 5 2 2 5" xfId="31684" xr:uid="{00000000-0005-0000-0000-0000EC450000}"/>
    <cellStyle name="Output 5 2 2 6" xfId="26586" xr:uid="{00000000-0005-0000-0000-0000ED450000}"/>
    <cellStyle name="Output 5 2 3" xfId="1612" xr:uid="{00000000-0005-0000-0000-0000EE450000}"/>
    <cellStyle name="Output 5 2 3 2" xfId="9993" xr:uid="{00000000-0005-0000-0000-0000EF450000}"/>
    <cellStyle name="Output 5 2 3 3" xfId="21165" xr:uid="{00000000-0005-0000-0000-0000F0450000}"/>
    <cellStyle name="Output 5 2 3 4" xfId="21785" xr:uid="{00000000-0005-0000-0000-0000F1450000}"/>
    <cellStyle name="Output 5 2 3 5" xfId="31743" xr:uid="{00000000-0005-0000-0000-0000F2450000}"/>
    <cellStyle name="Output 5 2 3 6" xfId="32653" xr:uid="{00000000-0005-0000-0000-0000F3450000}"/>
    <cellStyle name="Output 5 2 4" xfId="1911" xr:uid="{00000000-0005-0000-0000-0000F4450000}"/>
    <cellStyle name="Output 5 2 4 2" xfId="10803" xr:uid="{00000000-0005-0000-0000-0000F5450000}"/>
    <cellStyle name="Output 5 2 4 3" xfId="21459" xr:uid="{00000000-0005-0000-0000-0000F6450000}"/>
    <cellStyle name="Output 5 2 4 4" xfId="20476" xr:uid="{00000000-0005-0000-0000-0000F7450000}"/>
    <cellStyle name="Output 5 2 4 5" xfId="8832" xr:uid="{00000000-0005-0000-0000-0000F8450000}"/>
    <cellStyle name="Output 5 2 4 6" xfId="22597" xr:uid="{00000000-0005-0000-0000-0000F9450000}"/>
    <cellStyle name="Output 5 2 5" xfId="2439" xr:uid="{00000000-0005-0000-0000-0000FA450000}"/>
    <cellStyle name="Output 5 2 5 2" xfId="11026" xr:uid="{00000000-0005-0000-0000-0000FB450000}"/>
    <cellStyle name="Output 5 2 5 3" xfId="21980" xr:uid="{00000000-0005-0000-0000-0000FC450000}"/>
    <cellStyle name="Output 5 2 5 4" xfId="21001" xr:uid="{00000000-0005-0000-0000-0000FD450000}"/>
    <cellStyle name="Output 5 2 5 5" xfId="23443" xr:uid="{00000000-0005-0000-0000-0000FE450000}"/>
    <cellStyle name="Output 5 2 5 6" xfId="36373" xr:uid="{00000000-0005-0000-0000-0000FF450000}"/>
    <cellStyle name="Output 5 2 6" xfId="1668" xr:uid="{00000000-0005-0000-0000-000000460000}"/>
    <cellStyle name="Output 5 2 6 2" xfId="10760" xr:uid="{00000000-0005-0000-0000-000001460000}"/>
    <cellStyle name="Output 5 2 6 3" xfId="21221" xr:uid="{00000000-0005-0000-0000-000002460000}"/>
    <cellStyle name="Output 5 2 6 4" xfId="24433" xr:uid="{00000000-0005-0000-0000-000003460000}"/>
    <cellStyle name="Output 5 2 6 5" xfId="29545" xr:uid="{00000000-0005-0000-0000-000004460000}"/>
    <cellStyle name="Output 5 2 6 6" xfId="33487" xr:uid="{00000000-0005-0000-0000-000005460000}"/>
    <cellStyle name="Output 5 2 7" xfId="2068" xr:uid="{00000000-0005-0000-0000-000006460000}"/>
    <cellStyle name="Output 5 2 7 2" xfId="9773" xr:uid="{00000000-0005-0000-0000-000007460000}"/>
    <cellStyle name="Output 5 2 7 3" xfId="21613" xr:uid="{00000000-0005-0000-0000-000008460000}"/>
    <cellStyle name="Output 5 2 7 4" xfId="23336" xr:uid="{00000000-0005-0000-0000-000009460000}"/>
    <cellStyle name="Output 5 2 7 5" xfId="23790" xr:uid="{00000000-0005-0000-0000-00000A460000}"/>
    <cellStyle name="Output 5 2 7 6" xfId="29942" xr:uid="{00000000-0005-0000-0000-00000B460000}"/>
    <cellStyle name="Output 5 2 8" xfId="2748" xr:uid="{00000000-0005-0000-0000-00000C460000}"/>
    <cellStyle name="Output 5 2 8 2" xfId="9067" xr:uid="{00000000-0005-0000-0000-00000D460000}"/>
    <cellStyle name="Output 5 2 8 3" xfId="22285" xr:uid="{00000000-0005-0000-0000-00000E460000}"/>
    <cellStyle name="Output 5 2 8 4" xfId="27506" xr:uid="{00000000-0005-0000-0000-00000F460000}"/>
    <cellStyle name="Output 5 2 8 5" xfId="32508" xr:uid="{00000000-0005-0000-0000-000010460000}"/>
    <cellStyle name="Output 5 2 8 6" xfId="37200" xr:uid="{00000000-0005-0000-0000-000011460000}"/>
    <cellStyle name="Output 5 2 9" xfId="3286" xr:uid="{00000000-0005-0000-0000-000012460000}"/>
    <cellStyle name="Output 5 2 9 2" xfId="16094" xr:uid="{00000000-0005-0000-0000-000013460000}"/>
    <cellStyle name="Output 5 2 9 3" xfId="22816" xr:uid="{00000000-0005-0000-0000-000014460000}"/>
    <cellStyle name="Output 5 2 9 4" xfId="28021" xr:uid="{00000000-0005-0000-0000-000015460000}"/>
    <cellStyle name="Output 5 2 9 5" xfId="32997" xr:uid="{00000000-0005-0000-0000-000016460000}"/>
    <cellStyle name="Output 5 2 9 6" xfId="37613" xr:uid="{00000000-0005-0000-0000-000017460000}"/>
    <cellStyle name="Output 5 20" xfId="8364" xr:uid="{00000000-0005-0000-0000-000018460000}"/>
    <cellStyle name="Output 5 21" xfId="14204" xr:uid="{00000000-0005-0000-0000-000019460000}"/>
    <cellStyle name="Output 5 22" xfId="13660" xr:uid="{00000000-0005-0000-0000-00001A460000}"/>
    <cellStyle name="Output 5 23" xfId="24776" xr:uid="{00000000-0005-0000-0000-00001B460000}"/>
    <cellStyle name="Output 5 24" xfId="29303" xr:uid="{00000000-0005-0000-0000-00001C460000}"/>
    <cellStyle name="Output 5 25" xfId="35222" xr:uid="{00000000-0005-0000-0000-00001D460000}"/>
    <cellStyle name="Output 5 26" xfId="41697" xr:uid="{00000000-0005-0000-0000-00001E460000}"/>
    <cellStyle name="Output 5 27" xfId="41292" xr:uid="{00000000-0005-0000-0000-00001F460000}"/>
    <cellStyle name="Output 5 28" xfId="41754" xr:uid="{00000000-0005-0000-0000-000020460000}"/>
    <cellStyle name="Output 5 29" xfId="41978" xr:uid="{00000000-0005-0000-0000-000021460000}"/>
    <cellStyle name="Output 5 3" xfId="892" xr:uid="{00000000-0005-0000-0000-000022460000}"/>
    <cellStyle name="Output 5 3 10" xfId="4775" xr:uid="{00000000-0005-0000-0000-000023460000}"/>
    <cellStyle name="Output 5 3 10 2" xfId="17583" xr:uid="{00000000-0005-0000-0000-000024460000}"/>
    <cellStyle name="Output 5 3 10 3" xfId="24287" xr:uid="{00000000-0005-0000-0000-000025460000}"/>
    <cellStyle name="Output 5 3 10 4" xfId="29450" xr:uid="{00000000-0005-0000-0000-000026460000}"/>
    <cellStyle name="Output 5 3 10 5" xfId="34350" xr:uid="{00000000-0005-0000-0000-000027460000}"/>
    <cellStyle name="Output 5 3 10 6" xfId="38737" xr:uid="{00000000-0005-0000-0000-000028460000}"/>
    <cellStyle name="Output 5 3 11" xfId="8511" xr:uid="{00000000-0005-0000-0000-000029460000}"/>
    <cellStyle name="Output 5 3 12" xfId="17928" xr:uid="{00000000-0005-0000-0000-00002A460000}"/>
    <cellStyle name="Output 5 3 13" xfId="25305" xr:uid="{00000000-0005-0000-0000-00002B460000}"/>
    <cellStyle name="Output 5 3 14" xfId="31251" xr:uid="{00000000-0005-0000-0000-00002C460000}"/>
    <cellStyle name="Output 5 3 15" xfId="34756" xr:uid="{00000000-0005-0000-0000-00002D460000}"/>
    <cellStyle name="Output 5 3 2" xfId="2111" xr:uid="{00000000-0005-0000-0000-00002E460000}"/>
    <cellStyle name="Output 5 3 2 2" xfId="8914" xr:uid="{00000000-0005-0000-0000-00002F460000}"/>
    <cellStyle name="Output 5 3 2 3" xfId="21655" xr:uid="{00000000-0005-0000-0000-000030460000}"/>
    <cellStyle name="Output 5 3 2 4" xfId="21775" xr:uid="{00000000-0005-0000-0000-000031460000}"/>
    <cellStyle name="Output 5 3 2 5" xfId="31732" xr:uid="{00000000-0005-0000-0000-000032460000}"/>
    <cellStyle name="Output 5 3 2 6" xfId="28753" xr:uid="{00000000-0005-0000-0000-000033460000}"/>
    <cellStyle name="Output 5 3 3" xfId="1626" xr:uid="{00000000-0005-0000-0000-000034460000}"/>
    <cellStyle name="Output 5 3 3 2" xfId="8808" xr:uid="{00000000-0005-0000-0000-000035460000}"/>
    <cellStyle name="Output 5 3 3 3" xfId="21179" xr:uid="{00000000-0005-0000-0000-000036460000}"/>
    <cellStyle name="Output 5 3 3 4" xfId="21245" xr:uid="{00000000-0005-0000-0000-000037460000}"/>
    <cellStyle name="Output 5 3 3 5" xfId="23482" xr:uid="{00000000-0005-0000-0000-000038460000}"/>
    <cellStyle name="Output 5 3 3 6" xfId="36516" xr:uid="{00000000-0005-0000-0000-000039460000}"/>
    <cellStyle name="Output 5 3 4" xfId="2485" xr:uid="{00000000-0005-0000-0000-00003A460000}"/>
    <cellStyle name="Output 5 3 4 2" xfId="10319" xr:uid="{00000000-0005-0000-0000-00003B460000}"/>
    <cellStyle name="Output 5 3 4 3" xfId="22026" xr:uid="{00000000-0005-0000-0000-00003C460000}"/>
    <cellStyle name="Output 5 3 4 4" xfId="18785" xr:uid="{00000000-0005-0000-0000-00003D460000}"/>
    <cellStyle name="Output 5 3 4 5" xfId="26485" xr:uid="{00000000-0005-0000-0000-00003E460000}"/>
    <cellStyle name="Output 5 3 4 6" xfId="26496" xr:uid="{00000000-0005-0000-0000-00003F460000}"/>
    <cellStyle name="Output 5 3 5" xfId="2938" xr:uid="{00000000-0005-0000-0000-000040460000}"/>
    <cellStyle name="Output 5 3 5 2" xfId="8993" xr:uid="{00000000-0005-0000-0000-000041460000}"/>
    <cellStyle name="Output 5 3 5 3" xfId="22474" xr:uid="{00000000-0005-0000-0000-000042460000}"/>
    <cellStyle name="Output 5 3 5 4" xfId="27687" xr:uid="{00000000-0005-0000-0000-000043460000}"/>
    <cellStyle name="Output 5 3 5 5" xfId="32683" xr:uid="{00000000-0005-0000-0000-000044460000}"/>
    <cellStyle name="Output 5 3 5 6" xfId="37353" xr:uid="{00000000-0005-0000-0000-000045460000}"/>
    <cellStyle name="Output 5 3 6" xfId="3279" xr:uid="{00000000-0005-0000-0000-000046460000}"/>
    <cellStyle name="Output 5 3 6 2" xfId="16087" xr:uid="{00000000-0005-0000-0000-000047460000}"/>
    <cellStyle name="Output 5 3 6 3" xfId="22809" xr:uid="{00000000-0005-0000-0000-000048460000}"/>
    <cellStyle name="Output 5 3 6 4" xfId="28014" xr:uid="{00000000-0005-0000-0000-000049460000}"/>
    <cellStyle name="Output 5 3 6 5" xfId="32990" xr:uid="{00000000-0005-0000-0000-00004A460000}"/>
    <cellStyle name="Output 5 3 6 6" xfId="37607" xr:uid="{00000000-0005-0000-0000-00004B460000}"/>
    <cellStyle name="Output 5 3 7" xfId="3604" xr:uid="{00000000-0005-0000-0000-00004C460000}"/>
    <cellStyle name="Output 5 3 7 2" xfId="16412" xr:uid="{00000000-0005-0000-0000-00004D460000}"/>
    <cellStyle name="Output 5 3 7 3" xfId="23129" xr:uid="{00000000-0005-0000-0000-00004E460000}"/>
    <cellStyle name="Output 5 3 7 4" xfId="28325" xr:uid="{00000000-0005-0000-0000-00004F460000}"/>
    <cellStyle name="Output 5 3 7 5" xfId="33292" xr:uid="{00000000-0005-0000-0000-000050460000}"/>
    <cellStyle name="Output 5 3 7 6" xfId="37855" xr:uid="{00000000-0005-0000-0000-000051460000}"/>
    <cellStyle name="Output 5 3 8" xfId="3902" xr:uid="{00000000-0005-0000-0000-000052460000}"/>
    <cellStyle name="Output 5 3 8 2" xfId="16710" xr:uid="{00000000-0005-0000-0000-000053460000}"/>
    <cellStyle name="Output 5 3 8 3" xfId="23424" xr:uid="{00000000-0005-0000-0000-000054460000}"/>
    <cellStyle name="Output 5 3 8 4" xfId="28615" xr:uid="{00000000-0005-0000-0000-000055460000}"/>
    <cellStyle name="Output 5 3 8 5" xfId="33564" xr:uid="{00000000-0005-0000-0000-000056460000}"/>
    <cellStyle name="Output 5 3 8 6" xfId="38088" xr:uid="{00000000-0005-0000-0000-000057460000}"/>
    <cellStyle name="Output 5 3 9" xfId="3778" xr:uid="{00000000-0005-0000-0000-000058460000}"/>
    <cellStyle name="Output 5 3 9 2" xfId="16586" xr:uid="{00000000-0005-0000-0000-000059460000}"/>
    <cellStyle name="Output 5 3 9 3" xfId="23301" xr:uid="{00000000-0005-0000-0000-00005A460000}"/>
    <cellStyle name="Output 5 3 9 4" xfId="28494" xr:uid="{00000000-0005-0000-0000-00005B460000}"/>
    <cellStyle name="Output 5 3 9 5" xfId="33448" xr:uid="{00000000-0005-0000-0000-00005C460000}"/>
    <cellStyle name="Output 5 3 9 6" xfId="37985" xr:uid="{00000000-0005-0000-0000-00005D460000}"/>
    <cellStyle name="Output 5 30" xfId="41916" xr:uid="{00000000-0005-0000-0000-00005E460000}"/>
    <cellStyle name="Output 5 31" xfId="42086" xr:uid="{00000000-0005-0000-0000-00005F460000}"/>
    <cellStyle name="Output 5 32" xfId="42201" xr:uid="{00000000-0005-0000-0000-000060460000}"/>
    <cellStyle name="Output 5 33" xfId="42422" xr:uid="{00000000-0005-0000-0000-000061460000}"/>
    <cellStyle name="Output 5 4" xfId="1066" xr:uid="{00000000-0005-0000-0000-000062460000}"/>
    <cellStyle name="Output 5 4 10" xfId="4884" xr:uid="{00000000-0005-0000-0000-000063460000}"/>
    <cellStyle name="Output 5 4 10 2" xfId="17692" xr:uid="{00000000-0005-0000-0000-000064460000}"/>
    <cellStyle name="Output 5 4 10 3" xfId="24391" xr:uid="{00000000-0005-0000-0000-000065460000}"/>
    <cellStyle name="Output 5 4 10 4" xfId="29548" xr:uid="{00000000-0005-0000-0000-000066460000}"/>
    <cellStyle name="Output 5 4 10 5" xfId="34440" xr:uid="{00000000-0005-0000-0000-000067460000}"/>
    <cellStyle name="Output 5 4 10 6" xfId="38794" xr:uid="{00000000-0005-0000-0000-000068460000}"/>
    <cellStyle name="Output 5 4 11" xfId="13469" xr:uid="{00000000-0005-0000-0000-000069460000}"/>
    <cellStyle name="Output 5 4 12" xfId="14932" xr:uid="{00000000-0005-0000-0000-00006A460000}"/>
    <cellStyle name="Output 5 4 13" xfId="26644" xr:uid="{00000000-0005-0000-0000-00006B460000}"/>
    <cellStyle name="Output 5 4 14" xfId="28669" xr:uid="{00000000-0005-0000-0000-00006C460000}"/>
    <cellStyle name="Output 5 4 15" xfId="32826" xr:uid="{00000000-0005-0000-0000-00006D460000}"/>
    <cellStyle name="Output 5 4 2" xfId="2274" xr:uid="{00000000-0005-0000-0000-00006E460000}"/>
    <cellStyle name="Output 5 4 2 2" xfId="10924" xr:uid="{00000000-0005-0000-0000-00006F460000}"/>
    <cellStyle name="Output 5 4 2 3" xfId="21817" xr:uid="{00000000-0005-0000-0000-000070460000}"/>
    <cellStyle name="Output 5 4 2 4" xfId="22531" xr:uid="{00000000-0005-0000-0000-000071460000}"/>
    <cellStyle name="Output 5 4 2 5" xfId="27916" xr:uid="{00000000-0005-0000-0000-000072460000}"/>
    <cellStyle name="Output 5 4 2 6" xfId="32017" xr:uid="{00000000-0005-0000-0000-000073460000}"/>
    <cellStyle name="Output 5 4 3" xfId="2641" xr:uid="{00000000-0005-0000-0000-000074460000}"/>
    <cellStyle name="Output 5 4 3 2" xfId="15354" xr:uid="{00000000-0005-0000-0000-000075460000}"/>
    <cellStyle name="Output 5 4 3 3" xfId="22179" xr:uid="{00000000-0005-0000-0000-000076460000}"/>
    <cellStyle name="Output 5 4 3 4" xfId="8402" xr:uid="{00000000-0005-0000-0000-000077460000}"/>
    <cellStyle name="Output 5 4 3 5" xfId="26436" xr:uid="{00000000-0005-0000-0000-000078460000}"/>
    <cellStyle name="Output 5 4 3 6" xfId="19654" xr:uid="{00000000-0005-0000-0000-000079460000}"/>
    <cellStyle name="Output 5 4 4" xfId="2998" xr:uid="{00000000-0005-0000-0000-00007A460000}"/>
    <cellStyle name="Output 5 4 4 2" xfId="8608" xr:uid="{00000000-0005-0000-0000-00007B460000}"/>
    <cellStyle name="Output 5 4 4 3" xfId="22532" xr:uid="{00000000-0005-0000-0000-00007C460000}"/>
    <cellStyle name="Output 5 4 4 4" xfId="27744" xr:uid="{00000000-0005-0000-0000-00007D460000}"/>
    <cellStyle name="Output 5 4 4 5" xfId="32732" xr:uid="{00000000-0005-0000-0000-00007E460000}"/>
    <cellStyle name="Output 5 4 4 6" xfId="37389" xr:uid="{00000000-0005-0000-0000-00007F460000}"/>
    <cellStyle name="Output 5 4 5" xfId="3337" xr:uid="{00000000-0005-0000-0000-000080460000}"/>
    <cellStyle name="Output 5 4 5 2" xfId="16145" xr:uid="{00000000-0005-0000-0000-000081460000}"/>
    <cellStyle name="Output 5 4 5 3" xfId="22865" xr:uid="{00000000-0005-0000-0000-000082460000}"/>
    <cellStyle name="Output 5 4 5 4" xfId="28068" xr:uid="{00000000-0005-0000-0000-000083460000}"/>
    <cellStyle name="Output 5 4 5 5" xfId="33038" xr:uid="{00000000-0005-0000-0000-000084460000}"/>
    <cellStyle name="Output 5 4 5 6" xfId="37643" xr:uid="{00000000-0005-0000-0000-000085460000}"/>
    <cellStyle name="Output 5 4 6" xfId="3653" xr:uid="{00000000-0005-0000-0000-000086460000}"/>
    <cellStyle name="Output 5 4 6 2" xfId="16461" xr:uid="{00000000-0005-0000-0000-000087460000}"/>
    <cellStyle name="Output 5 4 6 3" xfId="23176" xr:uid="{00000000-0005-0000-0000-000088460000}"/>
    <cellStyle name="Output 5 4 6 4" xfId="28372" xr:uid="{00000000-0005-0000-0000-000089460000}"/>
    <cellStyle name="Output 5 4 6 5" xfId="33333" xr:uid="{00000000-0005-0000-0000-00008A460000}"/>
    <cellStyle name="Output 5 4 6 6" xfId="37885" xr:uid="{00000000-0005-0000-0000-00008B460000}"/>
    <cellStyle name="Output 5 4 7" xfId="3952" xr:uid="{00000000-0005-0000-0000-00008C460000}"/>
    <cellStyle name="Output 5 4 7 2" xfId="16760" xr:uid="{00000000-0005-0000-0000-00008D460000}"/>
    <cellStyle name="Output 5 4 7 3" xfId="23473" xr:uid="{00000000-0005-0000-0000-00008E460000}"/>
    <cellStyle name="Output 5 4 7 4" xfId="28660" xr:uid="{00000000-0005-0000-0000-00008F460000}"/>
    <cellStyle name="Output 5 4 7 5" xfId="33609" xr:uid="{00000000-0005-0000-0000-000090460000}"/>
    <cellStyle name="Output 5 4 7 6" xfId="38121" xr:uid="{00000000-0005-0000-0000-000091460000}"/>
    <cellStyle name="Output 5 4 8" xfId="4209" xr:uid="{00000000-0005-0000-0000-000092460000}"/>
    <cellStyle name="Output 5 4 8 2" xfId="17017" xr:uid="{00000000-0005-0000-0000-000093460000}"/>
    <cellStyle name="Output 5 4 8 3" xfId="23730" xr:uid="{00000000-0005-0000-0000-000094460000}"/>
    <cellStyle name="Output 5 4 8 4" xfId="28912" xr:uid="{00000000-0005-0000-0000-000095460000}"/>
    <cellStyle name="Output 5 4 8 5" xfId="33850" xr:uid="{00000000-0005-0000-0000-000096460000}"/>
    <cellStyle name="Output 5 4 8 6" xfId="38326" xr:uid="{00000000-0005-0000-0000-000097460000}"/>
    <cellStyle name="Output 5 4 9" xfId="4459" xr:uid="{00000000-0005-0000-0000-000098460000}"/>
    <cellStyle name="Output 5 4 9 2" xfId="17267" xr:uid="{00000000-0005-0000-0000-000099460000}"/>
    <cellStyle name="Output 5 4 9 3" xfId="23975" xr:uid="{00000000-0005-0000-0000-00009A460000}"/>
    <cellStyle name="Output 5 4 9 4" xfId="29150" xr:uid="{00000000-0005-0000-0000-00009B460000}"/>
    <cellStyle name="Output 5 4 9 5" xfId="34070" xr:uid="{00000000-0005-0000-0000-00009C460000}"/>
    <cellStyle name="Output 5 4 9 6" xfId="38498" xr:uid="{00000000-0005-0000-0000-00009D460000}"/>
    <cellStyle name="Output 5 5" xfId="919" xr:uid="{00000000-0005-0000-0000-00009E460000}"/>
    <cellStyle name="Output 5 5 10" xfId="4790" xr:uid="{00000000-0005-0000-0000-00009F460000}"/>
    <cellStyle name="Output 5 5 10 2" xfId="17598" xr:uid="{00000000-0005-0000-0000-0000A0460000}"/>
    <cellStyle name="Output 5 5 10 3" xfId="24302" xr:uid="{00000000-0005-0000-0000-0000A1460000}"/>
    <cellStyle name="Output 5 5 10 4" xfId="29465" xr:uid="{00000000-0005-0000-0000-0000A2460000}"/>
    <cellStyle name="Output 5 5 10 5" xfId="34365" xr:uid="{00000000-0005-0000-0000-0000A3460000}"/>
    <cellStyle name="Output 5 5 10 6" xfId="38752" xr:uid="{00000000-0005-0000-0000-0000A4460000}"/>
    <cellStyle name="Output 5 5 11" xfId="10440" xr:uid="{00000000-0005-0000-0000-0000A5460000}"/>
    <cellStyle name="Output 5 5 12" xfId="19372" xr:uid="{00000000-0005-0000-0000-0000A6460000}"/>
    <cellStyle name="Output 5 5 13" xfId="25677" xr:uid="{00000000-0005-0000-0000-0000A7460000}"/>
    <cellStyle name="Output 5 5 14" xfId="30970" xr:uid="{00000000-0005-0000-0000-0000A8460000}"/>
    <cellStyle name="Output 5 5 15" xfId="35778" xr:uid="{00000000-0005-0000-0000-0000A9460000}"/>
    <cellStyle name="Output 5 5 2" xfId="2138" xr:uid="{00000000-0005-0000-0000-0000AA460000}"/>
    <cellStyle name="Output 5 5 2 2" xfId="9255" xr:uid="{00000000-0005-0000-0000-0000AB460000}"/>
    <cellStyle name="Output 5 5 2 3" xfId="21682" xr:uid="{00000000-0005-0000-0000-0000AC460000}"/>
    <cellStyle name="Output 5 5 2 4" xfId="22725" xr:uid="{00000000-0005-0000-0000-0000AD460000}"/>
    <cellStyle name="Output 5 5 2 5" xfId="22846" xr:uid="{00000000-0005-0000-0000-0000AE460000}"/>
    <cellStyle name="Output 5 5 2 6" xfId="32169" xr:uid="{00000000-0005-0000-0000-0000AF460000}"/>
    <cellStyle name="Output 5 5 3" xfId="1602" xr:uid="{00000000-0005-0000-0000-0000B0460000}"/>
    <cellStyle name="Output 5 5 3 2" xfId="8460" xr:uid="{00000000-0005-0000-0000-0000B1460000}"/>
    <cellStyle name="Output 5 5 3 3" xfId="21156" xr:uid="{00000000-0005-0000-0000-0000B2460000}"/>
    <cellStyle name="Output 5 5 3 4" xfId="26700" xr:uid="{00000000-0005-0000-0000-0000B3460000}"/>
    <cellStyle name="Output 5 5 3 5" xfId="151" xr:uid="{00000000-0005-0000-0000-0000B4460000}"/>
    <cellStyle name="Output 5 5 3 6" xfId="36492" xr:uid="{00000000-0005-0000-0000-0000B5460000}"/>
    <cellStyle name="Output 5 5 4" xfId="2583" xr:uid="{00000000-0005-0000-0000-0000B6460000}"/>
    <cellStyle name="Output 5 5 4 2" xfId="15356" xr:uid="{00000000-0005-0000-0000-0000B7460000}"/>
    <cellStyle name="Output 5 5 4 3" xfId="22121" xr:uid="{00000000-0005-0000-0000-0000B8460000}"/>
    <cellStyle name="Output 5 5 4 4" xfId="8110" xr:uid="{00000000-0005-0000-0000-0000B9460000}"/>
    <cellStyle name="Output 5 5 4 5" xfId="12747" xr:uid="{00000000-0005-0000-0000-0000BA460000}"/>
    <cellStyle name="Output 5 5 4 6" xfId="32133" xr:uid="{00000000-0005-0000-0000-0000BB460000}"/>
    <cellStyle name="Output 5 5 5" xfId="2893" xr:uid="{00000000-0005-0000-0000-0000BC460000}"/>
    <cellStyle name="Output 5 5 5 2" xfId="9304" xr:uid="{00000000-0005-0000-0000-0000BD460000}"/>
    <cellStyle name="Output 5 5 5 3" xfId="22430" xr:uid="{00000000-0005-0000-0000-0000BE460000}"/>
    <cellStyle name="Output 5 5 5 4" xfId="27645" xr:uid="{00000000-0005-0000-0000-0000BF460000}"/>
    <cellStyle name="Output 5 5 5 5" xfId="32643" xr:uid="{00000000-0005-0000-0000-0000C0460000}"/>
    <cellStyle name="Output 5 5 5 6" xfId="37319" xr:uid="{00000000-0005-0000-0000-0000C1460000}"/>
    <cellStyle name="Output 5 5 6" xfId="3239" xr:uid="{00000000-0005-0000-0000-0000C2460000}"/>
    <cellStyle name="Output 5 5 6 2" xfId="16047" xr:uid="{00000000-0005-0000-0000-0000C3460000}"/>
    <cellStyle name="Output 5 5 6 3" xfId="22769" xr:uid="{00000000-0005-0000-0000-0000C4460000}"/>
    <cellStyle name="Output 5 5 6 4" xfId="27978" xr:uid="{00000000-0005-0000-0000-0000C5460000}"/>
    <cellStyle name="Output 5 5 6 5" xfId="32954" xr:uid="{00000000-0005-0000-0000-0000C6460000}"/>
    <cellStyle name="Output 5 5 6 6" xfId="37577" xr:uid="{00000000-0005-0000-0000-0000C7460000}"/>
    <cellStyle name="Output 5 5 7" xfId="3566" xr:uid="{00000000-0005-0000-0000-0000C8460000}"/>
    <cellStyle name="Output 5 5 7 2" xfId="16374" xr:uid="{00000000-0005-0000-0000-0000C9460000}"/>
    <cellStyle name="Output 5 5 7 3" xfId="23091" xr:uid="{00000000-0005-0000-0000-0000CA460000}"/>
    <cellStyle name="Output 5 5 7 4" xfId="28289" xr:uid="{00000000-0005-0000-0000-0000CB460000}"/>
    <cellStyle name="Output 5 5 7 5" xfId="33255" xr:uid="{00000000-0005-0000-0000-0000CC460000}"/>
    <cellStyle name="Output 5 5 7 6" xfId="37825" xr:uid="{00000000-0005-0000-0000-0000CD460000}"/>
    <cellStyle name="Output 5 5 8" xfId="3867" xr:uid="{00000000-0005-0000-0000-0000CE460000}"/>
    <cellStyle name="Output 5 5 8 2" xfId="16675" xr:uid="{00000000-0005-0000-0000-0000CF460000}"/>
    <cellStyle name="Output 5 5 8 3" xfId="23389" xr:uid="{00000000-0005-0000-0000-0000D0460000}"/>
    <cellStyle name="Output 5 5 8 4" xfId="28581" xr:uid="{00000000-0005-0000-0000-0000D1460000}"/>
    <cellStyle name="Output 5 5 8 5" xfId="33532" xr:uid="{00000000-0005-0000-0000-0000D2460000}"/>
    <cellStyle name="Output 5 5 8 6" xfId="38060" xr:uid="{00000000-0005-0000-0000-0000D3460000}"/>
    <cellStyle name="Output 5 5 9" xfId="1856" xr:uid="{00000000-0005-0000-0000-0000D4460000}"/>
    <cellStyle name="Output 5 5 9 2" xfId="9933" xr:uid="{00000000-0005-0000-0000-0000D5460000}"/>
    <cellStyle name="Output 5 5 9 3" xfId="21404" xr:uid="{00000000-0005-0000-0000-0000D6460000}"/>
    <cellStyle name="Output 5 5 9 4" xfId="23666" xr:uid="{00000000-0005-0000-0000-0000D7460000}"/>
    <cellStyle name="Output 5 5 9 5" xfId="28328" xr:uid="{00000000-0005-0000-0000-0000D8460000}"/>
    <cellStyle name="Output 5 5 9 6" xfId="25624" xr:uid="{00000000-0005-0000-0000-0000D9460000}"/>
    <cellStyle name="Output 5 6" xfId="1188" xr:uid="{00000000-0005-0000-0000-0000DA460000}"/>
    <cellStyle name="Output 5 6 2" xfId="9299" xr:uid="{00000000-0005-0000-0000-0000DB460000}"/>
    <cellStyle name="Output 5 6 3" xfId="14879" xr:uid="{00000000-0005-0000-0000-0000DC460000}"/>
    <cellStyle name="Output 5 6 4" xfId="23945" xr:uid="{00000000-0005-0000-0000-0000DD460000}"/>
    <cellStyle name="Output 5 6 5" xfId="21585" xr:uid="{00000000-0005-0000-0000-0000DE460000}"/>
    <cellStyle name="Output 5 6 6" xfId="34401" xr:uid="{00000000-0005-0000-0000-0000DF460000}"/>
    <cellStyle name="Output 5 7" xfId="1341" xr:uid="{00000000-0005-0000-0000-0000E0460000}"/>
    <cellStyle name="Output 5 7 2" xfId="9013" xr:uid="{00000000-0005-0000-0000-0000E1460000}"/>
    <cellStyle name="Output 5 7 3" xfId="20903" xr:uid="{00000000-0005-0000-0000-0000E2460000}"/>
    <cellStyle name="Output 5 7 4" xfId="22470" xr:uid="{00000000-0005-0000-0000-0000E3460000}"/>
    <cellStyle name="Output 5 7 5" xfId="21244" xr:uid="{00000000-0005-0000-0000-0000E4460000}"/>
    <cellStyle name="Output 5 7 6" xfId="34039" xr:uid="{00000000-0005-0000-0000-0000E5460000}"/>
    <cellStyle name="Output 5 8" xfId="1396" xr:uid="{00000000-0005-0000-0000-0000E6460000}"/>
    <cellStyle name="Output 5 8 2" xfId="10896" xr:uid="{00000000-0005-0000-0000-0000E7460000}"/>
    <cellStyle name="Output 5 8 3" xfId="20957" xr:uid="{00000000-0005-0000-0000-0000E8460000}"/>
    <cellStyle name="Output 5 8 4" xfId="21727" xr:uid="{00000000-0005-0000-0000-0000E9460000}"/>
    <cellStyle name="Output 5 8 5" xfId="31727" xr:uid="{00000000-0005-0000-0000-0000EA460000}"/>
    <cellStyle name="Output 5 8 6" xfId="28238" xr:uid="{00000000-0005-0000-0000-0000EB460000}"/>
    <cellStyle name="Output 5 9" xfId="1901" xr:uid="{00000000-0005-0000-0000-0000EC460000}"/>
    <cellStyle name="Output 5 9 2" xfId="9387" xr:uid="{00000000-0005-0000-0000-0000ED460000}"/>
    <cellStyle name="Output 5 9 3" xfId="21449" xr:uid="{00000000-0005-0000-0000-0000EE460000}"/>
    <cellStyle name="Output 5 9 4" xfId="21746" xr:uid="{00000000-0005-0000-0000-0000EF460000}"/>
    <cellStyle name="Output 5 9 5" xfId="31752" xr:uid="{00000000-0005-0000-0000-0000F0460000}"/>
    <cellStyle name="Output 5 9 6" xfId="31995" xr:uid="{00000000-0005-0000-0000-0000F1460000}"/>
    <cellStyle name="Output 6" xfId="665" xr:uid="{00000000-0005-0000-0000-0000F2460000}"/>
    <cellStyle name="Output 6 10" xfId="2299" xr:uid="{00000000-0005-0000-0000-0000F3460000}"/>
    <cellStyle name="Output 6 10 2" xfId="13321" xr:uid="{00000000-0005-0000-0000-0000F4460000}"/>
    <cellStyle name="Output 6 10 3" xfId="21842" xr:uid="{00000000-0005-0000-0000-0000F5460000}"/>
    <cellStyle name="Output 6 10 4" xfId="24496" xr:uid="{00000000-0005-0000-0000-0000F6460000}"/>
    <cellStyle name="Output 6 10 5" xfId="22805" xr:uid="{00000000-0005-0000-0000-0000F7460000}"/>
    <cellStyle name="Output 6 10 6" xfId="34188" xr:uid="{00000000-0005-0000-0000-0000F8460000}"/>
    <cellStyle name="Output 6 11" xfId="1704" xr:uid="{00000000-0005-0000-0000-0000F9460000}"/>
    <cellStyle name="Output 6 11 2" xfId="9087" xr:uid="{00000000-0005-0000-0000-0000FA460000}"/>
    <cellStyle name="Output 6 11 3" xfId="21257" xr:uid="{00000000-0005-0000-0000-0000FB460000}"/>
    <cellStyle name="Output 6 11 4" xfId="19413" xr:uid="{00000000-0005-0000-0000-0000FC460000}"/>
    <cellStyle name="Output 6 11 5" xfId="19355" xr:uid="{00000000-0005-0000-0000-0000FD460000}"/>
    <cellStyle name="Output 6 11 6" xfId="36605" xr:uid="{00000000-0005-0000-0000-0000FE460000}"/>
    <cellStyle name="Output 6 12" xfId="2158" xr:uid="{00000000-0005-0000-0000-0000FF460000}"/>
    <cellStyle name="Output 6 12 2" xfId="10129" xr:uid="{00000000-0005-0000-0000-000000470000}"/>
    <cellStyle name="Output 6 12 3" xfId="21702" xr:uid="{00000000-0005-0000-0000-000001470000}"/>
    <cellStyle name="Output 6 12 4" xfId="21081" xr:uid="{00000000-0005-0000-0000-000002470000}"/>
    <cellStyle name="Output 6 12 5" xfId="31769" xr:uid="{00000000-0005-0000-0000-000003470000}"/>
    <cellStyle name="Output 6 12 6" xfId="32712" xr:uid="{00000000-0005-0000-0000-000004470000}"/>
    <cellStyle name="Output 6 13" xfId="2024" xr:uid="{00000000-0005-0000-0000-000005470000}"/>
    <cellStyle name="Output 6 13 2" xfId="9663" xr:uid="{00000000-0005-0000-0000-000006470000}"/>
    <cellStyle name="Output 6 13 3" xfId="21569" xr:uid="{00000000-0005-0000-0000-000007470000}"/>
    <cellStyle name="Output 6 13 4" xfId="22620" xr:uid="{00000000-0005-0000-0000-000008470000}"/>
    <cellStyle name="Output 6 13 5" xfId="19657" xr:uid="{00000000-0005-0000-0000-000009470000}"/>
    <cellStyle name="Output 6 13 6" xfId="34166" xr:uid="{00000000-0005-0000-0000-00000A470000}"/>
    <cellStyle name="Output 6 14" xfId="2008" xr:uid="{00000000-0005-0000-0000-00000B470000}"/>
    <cellStyle name="Output 6 14 2" xfId="10771" xr:uid="{00000000-0005-0000-0000-00000C470000}"/>
    <cellStyle name="Output 6 14 3" xfId="21553" xr:uid="{00000000-0005-0000-0000-00000D470000}"/>
    <cellStyle name="Output 6 14 4" xfId="11070" xr:uid="{00000000-0005-0000-0000-00000E470000}"/>
    <cellStyle name="Output 6 14 5" xfId="14831" xr:uid="{00000000-0005-0000-0000-00000F470000}"/>
    <cellStyle name="Output 6 14 6" xfId="33127" xr:uid="{00000000-0005-0000-0000-000010470000}"/>
    <cellStyle name="Output 6 15" xfId="1721" xr:uid="{00000000-0005-0000-0000-000011470000}"/>
    <cellStyle name="Output 6 15 2" xfId="9724" xr:uid="{00000000-0005-0000-0000-000012470000}"/>
    <cellStyle name="Output 6 15 3" xfId="21273" xr:uid="{00000000-0005-0000-0000-000013470000}"/>
    <cellStyle name="Output 6 15 4" xfId="26621" xr:uid="{00000000-0005-0000-0000-000014470000}"/>
    <cellStyle name="Output 6 15 5" xfId="28339" xr:uid="{00000000-0005-0000-0000-000015470000}"/>
    <cellStyle name="Output 6 15 6" xfId="30908" xr:uid="{00000000-0005-0000-0000-000016470000}"/>
    <cellStyle name="Output 6 16" xfId="2707" xr:uid="{00000000-0005-0000-0000-000017470000}"/>
    <cellStyle name="Output 6 16 2" xfId="15444" xr:uid="{00000000-0005-0000-0000-000018470000}"/>
    <cellStyle name="Output 6 16 3" xfId="22244" xr:uid="{00000000-0005-0000-0000-000019470000}"/>
    <cellStyle name="Output 6 16 4" xfId="19221" xr:uid="{00000000-0005-0000-0000-00001A470000}"/>
    <cellStyle name="Output 6 16 5" xfId="25915" xr:uid="{00000000-0005-0000-0000-00001B470000}"/>
    <cellStyle name="Output 6 16 6" xfId="31221" xr:uid="{00000000-0005-0000-0000-00001C470000}"/>
    <cellStyle name="Output 6 17" xfId="4718" xr:uid="{00000000-0005-0000-0000-00001D470000}"/>
    <cellStyle name="Output 6 17 2" xfId="17526" xr:uid="{00000000-0005-0000-0000-00001E470000}"/>
    <cellStyle name="Output 6 17 3" xfId="24230" xr:uid="{00000000-0005-0000-0000-00001F470000}"/>
    <cellStyle name="Output 6 17 4" xfId="29393" xr:uid="{00000000-0005-0000-0000-000020470000}"/>
    <cellStyle name="Output 6 17 5" xfId="34295" xr:uid="{00000000-0005-0000-0000-000021470000}"/>
    <cellStyle name="Output 6 17 6" xfId="38689" xr:uid="{00000000-0005-0000-0000-000022470000}"/>
    <cellStyle name="Output 6 18" xfId="7256" xr:uid="{00000000-0005-0000-0000-000023470000}"/>
    <cellStyle name="Output 6 18 2" xfId="20020" xr:uid="{00000000-0005-0000-0000-000024470000}"/>
    <cellStyle name="Output 6 18 3" xfId="26658" xr:uid="{00000000-0005-0000-0000-000025470000}"/>
    <cellStyle name="Output 6 18 4" xfId="31704" xr:uid="{00000000-0005-0000-0000-000026470000}"/>
    <cellStyle name="Output 6 18 5" xfId="36447" xr:uid="{00000000-0005-0000-0000-000027470000}"/>
    <cellStyle name="Output 6 18 6" xfId="40618" xr:uid="{00000000-0005-0000-0000-000028470000}"/>
    <cellStyle name="Output 6 19" xfId="7331" xr:uid="{00000000-0005-0000-0000-000029470000}"/>
    <cellStyle name="Output 6 19 2" xfId="20095" xr:uid="{00000000-0005-0000-0000-00002A470000}"/>
    <cellStyle name="Output 6 19 3" xfId="26732" xr:uid="{00000000-0005-0000-0000-00002B470000}"/>
    <cellStyle name="Output 6 19 4" xfId="31775" xr:uid="{00000000-0005-0000-0000-00002C470000}"/>
    <cellStyle name="Output 6 19 5" xfId="36507" xr:uid="{00000000-0005-0000-0000-00002D470000}"/>
    <cellStyle name="Output 6 19 6" xfId="40634" xr:uid="{00000000-0005-0000-0000-00002E470000}"/>
    <cellStyle name="Output 6 2" xfId="937" xr:uid="{00000000-0005-0000-0000-00002F470000}"/>
    <cellStyle name="Output 6 2 10" xfId="4801" xr:uid="{00000000-0005-0000-0000-000030470000}"/>
    <cellStyle name="Output 6 2 10 2" xfId="17609" xr:uid="{00000000-0005-0000-0000-000031470000}"/>
    <cellStyle name="Output 6 2 10 3" xfId="24313" xr:uid="{00000000-0005-0000-0000-000032470000}"/>
    <cellStyle name="Output 6 2 10 4" xfId="29475" xr:uid="{00000000-0005-0000-0000-000033470000}"/>
    <cellStyle name="Output 6 2 10 5" xfId="34376" xr:uid="{00000000-0005-0000-0000-000034470000}"/>
    <cellStyle name="Output 6 2 10 6" xfId="38760" xr:uid="{00000000-0005-0000-0000-000035470000}"/>
    <cellStyle name="Output 6 2 11" xfId="7421" xr:uid="{00000000-0005-0000-0000-000036470000}"/>
    <cellStyle name="Output 6 2 11 2" xfId="20185" xr:uid="{00000000-0005-0000-0000-000037470000}"/>
    <cellStyle name="Output 6 2 11 3" xfId="26821" xr:uid="{00000000-0005-0000-0000-000038470000}"/>
    <cellStyle name="Output 6 2 11 4" xfId="31860" xr:uid="{00000000-0005-0000-0000-000039470000}"/>
    <cellStyle name="Output 6 2 11 5" xfId="36587" xr:uid="{00000000-0005-0000-0000-00003A470000}"/>
    <cellStyle name="Output 6 2 11 6" xfId="40697" xr:uid="{00000000-0005-0000-0000-00003B470000}"/>
    <cellStyle name="Output 6 2 12" xfId="7564" xr:uid="{00000000-0005-0000-0000-00003C470000}"/>
    <cellStyle name="Output 6 2 12 2" xfId="20328" xr:uid="{00000000-0005-0000-0000-00003D470000}"/>
    <cellStyle name="Output 6 2 12 3" xfId="26961" xr:uid="{00000000-0005-0000-0000-00003E470000}"/>
    <cellStyle name="Output 6 2 12 4" xfId="31998" xr:uid="{00000000-0005-0000-0000-00003F470000}"/>
    <cellStyle name="Output 6 2 12 5" xfId="36709" xr:uid="{00000000-0005-0000-0000-000040470000}"/>
    <cellStyle name="Output 6 2 12 6" xfId="40777" xr:uid="{00000000-0005-0000-0000-000041470000}"/>
    <cellStyle name="Output 6 2 13" xfId="8499" xr:uid="{00000000-0005-0000-0000-000042470000}"/>
    <cellStyle name="Output 6 2 14" xfId="15509" xr:uid="{00000000-0005-0000-0000-000043470000}"/>
    <cellStyle name="Output 6 2 15" xfId="18844" xr:uid="{00000000-0005-0000-0000-000044470000}"/>
    <cellStyle name="Output 6 2 16" xfId="26381" xr:uid="{00000000-0005-0000-0000-000045470000}"/>
    <cellStyle name="Output 6 2 17" xfId="30373" xr:uid="{00000000-0005-0000-0000-000046470000}"/>
    <cellStyle name="Output 6 2 18" xfId="35673" xr:uid="{00000000-0005-0000-0000-000047470000}"/>
    <cellStyle name="Output 6 2 2" xfId="2154" xr:uid="{00000000-0005-0000-0000-000048470000}"/>
    <cellStyle name="Output 6 2 2 2" xfId="9717" xr:uid="{00000000-0005-0000-0000-000049470000}"/>
    <cellStyle name="Output 6 2 2 3" xfId="21698" xr:uid="{00000000-0005-0000-0000-00004A470000}"/>
    <cellStyle name="Output 6 2 2 4" xfId="22596" xr:uid="{00000000-0005-0000-0000-00004B470000}"/>
    <cellStyle name="Output 6 2 2 5" xfId="20531" xr:uid="{00000000-0005-0000-0000-00004C470000}"/>
    <cellStyle name="Output 6 2 2 6" xfId="103" xr:uid="{00000000-0005-0000-0000-00004D470000}"/>
    <cellStyle name="Output 6 2 3" xfId="1586" xr:uid="{00000000-0005-0000-0000-00004E470000}"/>
    <cellStyle name="Output 6 2 3 2" xfId="9110" xr:uid="{00000000-0005-0000-0000-00004F470000}"/>
    <cellStyle name="Output 6 2 3 3" xfId="21141" xr:uid="{00000000-0005-0000-0000-000050470000}"/>
    <cellStyle name="Output 6 2 3 4" xfId="26673" xr:uid="{00000000-0005-0000-0000-000051470000}"/>
    <cellStyle name="Output 6 2 3 5" xfId="21654" xr:uid="{00000000-0005-0000-0000-000052470000}"/>
    <cellStyle name="Output 6 2 3 6" xfId="36495" xr:uid="{00000000-0005-0000-0000-000053470000}"/>
    <cellStyle name="Output 6 2 4" xfId="2588" xr:uid="{00000000-0005-0000-0000-000054470000}"/>
    <cellStyle name="Output 6 2 4 2" xfId="13312" xr:uid="{00000000-0005-0000-0000-000055470000}"/>
    <cellStyle name="Output 6 2 4 3" xfId="22126" xr:uid="{00000000-0005-0000-0000-000056470000}"/>
    <cellStyle name="Output 6 2 4 4" xfId="10284" xr:uid="{00000000-0005-0000-0000-000057470000}"/>
    <cellStyle name="Output 6 2 4 5" xfId="24932" xr:uid="{00000000-0005-0000-0000-000058470000}"/>
    <cellStyle name="Output 6 2 4 6" xfId="20472" xr:uid="{00000000-0005-0000-0000-000059470000}"/>
    <cellStyle name="Output 6 2 5" xfId="1644" xr:uid="{00000000-0005-0000-0000-00005A470000}"/>
    <cellStyle name="Output 6 2 5 2" xfId="9897" xr:uid="{00000000-0005-0000-0000-00005B470000}"/>
    <cellStyle name="Output 6 2 5 3" xfId="21197" xr:uid="{00000000-0005-0000-0000-00005C470000}"/>
    <cellStyle name="Output 6 2 5 4" xfId="21218" xr:uid="{00000000-0005-0000-0000-00005D470000}"/>
    <cellStyle name="Output 6 2 5 5" xfId="22441" xr:uid="{00000000-0005-0000-0000-00005E470000}"/>
    <cellStyle name="Output 6 2 5 6" xfId="29502" xr:uid="{00000000-0005-0000-0000-00005F470000}"/>
    <cellStyle name="Output 6 2 6" xfId="1988" xr:uid="{00000000-0005-0000-0000-000060470000}"/>
    <cellStyle name="Output 6 2 6 2" xfId="8681" xr:uid="{00000000-0005-0000-0000-000061470000}"/>
    <cellStyle name="Output 6 2 6 3" xfId="21533" xr:uid="{00000000-0005-0000-0000-000062470000}"/>
    <cellStyle name="Output 6 2 6 4" xfId="24375" xr:uid="{00000000-0005-0000-0000-000063470000}"/>
    <cellStyle name="Output 6 2 6 5" xfId="28043" xr:uid="{00000000-0005-0000-0000-000064470000}"/>
    <cellStyle name="Output 6 2 6 6" xfId="22202" xr:uid="{00000000-0005-0000-0000-000065470000}"/>
    <cellStyle name="Output 6 2 7" xfId="1738" xr:uid="{00000000-0005-0000-0000-000066470000}"/>
    <cellStyle name="Output 6 2 7 2" xfId="10374" xr:uid="{00000000-0005-0000-0000-000067470000}"/>
    <cellStyle name="Output 6 2 7 3" xfId="21289" xr:uid="{00000000-0005-0000-0000-000068470000}"/>
    <cellStyle name="Output 6 2 7 4" xfId="26704" xr:uid="{00000000-0005-0000-0000-000069470000}"/>
    <cellStyle name="Output 6 2 7 5" xfId="22256" xr:uid="{00000000-0005-0000-0000-00006A470000}"/>
    <cellStyle name="Output 6 2 7 6" xfId="36380" xr:uid="{00000000-0005-0000-0000-00006B470000}"/>
    <cellStyle name="Output 6 2 8" xfId="2380" xr:uid="{00000000-0005-0000-0000-00006C470000}"/>
    <cellStyle name="Output 6 2 8 2" xfId="13328" xr:uid="{00000000-0005-0000-0000-00006D470000}"/>
    <cellStyle name="Output 6 2 8 3" xfId="21922" xr:uid="{00000000-0005-0000-0000-00006E470000}"/>
    <cellStyle name="Output 6 2 8 4" xfId="23698" xr:uid="{00000000-0005-0000-0000-00006F470000}"/>
    <cellStyle name="Output 6 2 8 5" xfId="29351" xr:uid="{00000000-0005-0000-0000-000070470000}"/>
    <cellStyle name="Output 6 2 8 6" xfId="32812" xr:uid="{00000000-0005-0000-0000-000071470000}"/>
    <cellStyle name="Output 6 2 9" xfId="3834" xr:uid="{00000000-0005-0000-0000-000072470000}"/>
    <cellStyle name="Output 6 2 9 2" xfId="16642" xr:uid="{00000000-0005-0000-0000-000073470000}"/>
    <cellStyle name="Output 6 2 9 3" xfId="23356" xr:uid="{00000000-0005-0000-0000-000074470000}"/>
    <cellStyle name="Output 6 2 9 4" xfId="28548" xr:uid="{00000000-0005-0000-0000-000075470000}"/>
    <cellStyle name="Output 6 2 9 5" xfId="33501" xr:uid="{00000000-0005-0000-0000-000076470000}"/>
    <cellStyle name="Output 6 2 9 6" xfId="38030" xr:uid="{00000000-0005-0000-0000-000077470000}"/>
    <cellStyle name="Output 6 20" xfId="10605" xr:uid="{00000000-0005-0000-0000-000078470000}"/>
    <cellStyle name="Output 6 21" xfId="11080" xr:uid="{00000000-0005-0000-0000-000079470000}"/>
    <cellStyle name="Output 6 22" xfId="17424" xr:uid="{00000000-0005-0000-0000-00007A470000}"/>
    <cellStyle name="Output 6 23" xfId="26007" xr:uid="{00000000-0005-0000-0000-00007B470000}"/>
    <cellStyle name="Output 6 24" xfId="31469" xr:uid="{00000000-0005-0000-0000-00007C470000}"/>
    <cellStyle name="Output 6 25" xfId="35143" xr:uid="{00000000-0005-0000-0000-00007D470000}"/>
    <cellStyle name="Output 6 26" xfId="41698" xr:uid="{00000000-0005-0000-0000-00007E470000}"/>
    <cellStyle name="Output 6 27" xfId="41291" xr:uid="{00000000-0005-0000-0000-00007F470000}"/>
    <cellStyle name="Output 6 28" xfId="41762" xr:uid="{00000000-0005-0000-0000-000080470000}"/>
    <cellStyle name="Output 6 29" xfId="41979" xr:uid="{00000000-0005-0000-0000-000081470000}"/>
    <cellStyle name="Output 6 3" xfId="827" xr:uid="{00000000-0005-0000-0000-000082470000}"/>
    <cellStyle name="Output 6 3 10" xfId="4742" xr:uid="{00000000-0005-0000-0000-000083470000}"/>
    <cellStyle name="Output 6 3 10 2" xfId="17550" xr:uid="{00000000-0005-0000-0000-000084470000}"/>
    <cellStyle name="Output 6 3 10 3" xfId="24254" xr:uid="{00000000-0005-0000-0000-000085470000}"/>
    <cellStyle name="Output 6 3 10 4" xfId="29417" xr:uid="{00000000-0005-0000-0000-000086470000}"/>
    <cellStyle name="Output 6 3 10 5" xfId="34318" xr:uid="{00000000-0005-0000-0000-000087470000}"/>
    <cellStyle name="Output 6 3 10 6" xfId="38710" xr:uid="{00000000-0005-0000-0000-000088470000}"/>
    <cellStyle name="Output 6 3 11" xfId="9028" xr:uid="{00000000-0005-0000-0000-000089470000}"/>
    <cellStyle name="Output 6 3 12" xfId="15256" xr:uid="{00000000-0005-0000-0000-00008A470000}"/>
    <cellStyle name="Output 6 3 13" xfId="20576" xr:uid="{00000000-0005-0000-0000-00008B470000}"/>
    <cellStyle name="Output 6 3 14" xfId="27234" xr:uid="{00000000-0005-0000-0000-00008C470000}"/>
    <cellStyle name="Output 6 3 15" xfId="36234" xr:uid="{00000000-0005-0000-0000-00008D470000}"/>
    <cellStyle name="Output 6 3 2" xfId="2051" xr:uid="{00000000-0005-0000-0000-00008E470000}"/>
    <cellStyle name="Output 6 3 2 2" xfId="11023" xr:uid="{00000000-0005-0000-0000-00008F470000}"/>
    <cellStyle name="Output 6 3 2 3" xfId="21596" xr:uid="{00000000-0005-0000-0000-000090470000}"/>
    <cellStyle name="Output 6 3 2 4" xfId="24011" xr:uid="{00000000-0005-0000-0000-000091470000}"/>
    <cellStyle name="Output 6 3 2 5" xfId="28791" xr:uid="{00000000-0005-0000-0000-000092470000}"/>
    <cellStyle name="Output 6 3 2 6" xfId="34215" xr:uid="{00000000-0005-0000-0000-000093470000}"/>
    <cellStyle name="Output 6 3 3" xfId="1683" xr:uid="{00000000-0005-0000-0000-000094470000}"/>
    <cellStyle name="Output 6 3 3 2" xfId="15449" xr:uid="{00000000-0005-0000-0000-000095470000}"/>
    <cellStyle name="Output 6 3 3 3" xfId="21236" xr:uid="{00000000-0005-0000-0000-000096470000}"/>
    <cellStyle name="Output 6 3 3 4" xfId="23342" xr:uid="{00000000-0005-0000-0000-000097470000}"/>
    <cellStyle name="Output 6 3 3 5" xfId="28360" xr:uid="{00000000-0005-0000-0000-000098470000}"/>
    <cellStyle name="Output 6 3 3 6" xfId="31943" xr:uid="{00000000-0005-0000-0000-000099470000}"/>
    <cellStyle name="Output 6 3 4" xfId="1879" xr:uid="{00000000-0005-0000-0000-00009A470000}"/>
    <cellStyle name="Output 6 3 4 2" xfId="8843" xr:uid="{00000000-0005-0000-0000-00009B470000}"/>
    <cellStyle name="Output 6 3 4 3" xfId="21427" xr:uid="{00000000-0005-0000-0000-00009C470000}"/>
    <cellStyle name="Output 6 3 4 4" xfId="26921" xr:uid="{00000000-0005-0000-0000-00009D470000}"/>
    <cellStyle name="Output 6 3 4 5" xfId="28069" xr:uid="{00000000-0005-0000-0000-00009E470000}"/>
    <cellStyle name="Output 6 3 4 6" xfId="32504" xr:uid="{00000000-0005-0000-0000-00009F470000}"/>
    <cellStyle name="Output 6 3 5" xfId="2237" xr:uid="{00000000-0005-0000-0000-0000A0470000}"/>
    <cellStyle name="Output 6 3 5 2" xfId="8490" xr:uid="{00000000-0005-0000-0000-0000A1470000}"/>
    <cellStyle name="Output 6 3 5 3" xfId="21780" xr:uid="{00000000-0005-0000-0000-0000A2470000}"/>
    <cellStyle name="Output 6 3 5 4" xfId="22893" xr:uid="{00000000-0005-0000-0000-0000A3470000}"/>
    <cellStyle name="Output 6 3 5 5" xfId="28205" xr:uid="{00000000-0005-0000-0000-0000A4470000}"/>
    <cellStyle name="Output 6 3 5 6" xfId="31632" xr:uid="{00000000-0005-0000-0000-0000A5470000}"/>
    <cellStyle name="Output 6 3 6" xfId="2714" xr:uid="{00000000-0005-0000-0000-0000A6470000}"/>
    <cellStyle name="Output 6 3 6 2" xfId="8755" xr:uid="{00000000-0005-0000-0000-0000A7470000}"/>
    <cellStyle name="Output 6 3 6 3" xfId="22251" xr:uid="{00000000-0005-0000-0000-0000A8470000}"/>
    <cellStyle name="Output 6 3 6 4" xfId="20541" xr:uid="{00000000-0005-0000-0000-0000A9470000}"/>
    <cellStyle name="Output 6 3 6 5" xfId="15234" xr:uid="{00000000-0005-0000-0000-0000AA470000}"/>
    <cellStyle name="Output 6 3 6 6" xfId="37179" xr:uid="{00000000-0005-0000-0000-0000AB470000}"/>
    <cellStyle name="Output 6 3 7" xfId="3066" xr:uid="{00000000-0005-0000-0000-0000AC470000}"/>
    <cellStyle name="Output 6 3 7 2" xfId="8136" xr:uid="{00000000-0005-0000-0000-0000AD470000}"/>
    <cellStyle name="Output 6 3 7 3" xfId="22599" xr:uid="{00000000-0005-0000-0000-0000AE470000}"/>
    <cellStyle name="Output 6 3 7 4" xfId="27810" xr:uid="{00000000-0005-0000-0000-0000AF470000}"/>
    <cellStyle name="Output 6 3 7 5" xfId="32795" xr:uid="{00000000-0005-0000-0000-0000B0470000}"/>
    <cellStyle name="Output 6 3 7 6" xfId="37444" xr:uid="{00000000-0005-0000-0000-0000B1470000}"/>
    <cellStyle name="Output 6 3 8" xfId="3404" xr:uid="{00000000-0005-0000-0000-0000B2470000}"/>
    <cellStyle name="Output 6 3 8 2" xfId="16212" xr:uid="{00000000-0005-0000-0000-0000B3470000}"/>
    <cellStyle name="Output 6 3 8 3" xfId="22931" xr:uid="{00000000-0005-0000-0000-0000B4470000}"/>
    <cellStyle name="Output 6 3 8 4" xfId="28134" xr:uid="{00000000-0005-0000-0000-0000B5470000}"/>
    <cellStyle name="Output 6 3 8 5" xfId="33103" xr:uid="{00000000-0005-0000-0000-0000B6470000}"/>
    <cellStyle name="Output 6 3 8 6" xfId="37698" xr:uid="{00000000-0005-0000-0000-0000B7470000}"/>
    <cellStyle name="Output 6 3 9" xfId="4043" xr:uid="{00000000-0005-0000-0000-0000B8470000}"/>
    <cellStyle name="Output 6 3 9 2" xfId="16851" xr:uid="{00000000-0005-0000-0000-0000B9470000}"/>
    <cellStyle name="Output 6 3 9 3" xfId="23564" xr:uid="{00000000-0005-0000-0000-0000BA470000}"/>
    <cellStyle name="Output 6 3 9 4" xfId="28749" xr:uid="{00000000-0005-0000-0000-0000BB470000}"/>
    <cellStyle name="Output 6 3 9 5" xfId="33690" xr:uid="{00000000-0005-0000-0000-0000BC470000}"/>
    <cellStyle name="Output 6 3 9 6" xfId="38192" xr:uid="{00000000-0005-0000-0000-0000BD470000}"/>
    <cellStyle name="Output 6 30" xfId="41918" xr:uid="{00000000-0005-0000-0000-0000BE470000}"/>
    <cellStyle name="Output 6 31" xfId="42087" xr:uid="{00000000-0005-0000-0000-0000BF470000}"/>
    <cellStyle name="Output 6 32" xfId="42202" xr:uid="{00000000-0005-0000-0000-0000C0470000}"/>
    <cellStyle name="Output 6 33" xfId="42423" xr:uid="{00000000-0005-0000-0000-0000C1470000}"/>
    <cellStyle name="Output 6 4" xfId="1036" xr:uid="{00000000-0005-0000-0000-0000C2470000}"/>
    <cellStyle name="Output 6 4 10" xfId="4869" xr:uid="{00000000-0005-0000-0000-0000C3470000}"/>
    <cellStyle name="Output 6 4 10 2" xfId="17677" xr:uid="{00000000-0005-0000-0000-0000C4470000}"/>
    <cellStyle name="Output 6 4 10 3" xfId="24376" xr:uid="{00000000-0005-0000-0000-0000C5470000}"/>
    <cellStyle name="Output 6 4 10 4" xfId="29534" xr:uid="{00000000-0005-0000-0000-0000C6470000}"/>
    <cellStyle name="Output 6 4 10 5" xfId="34426" xr:uid="{00000000-0005-0000-0000-0000C7470000}"/>
    <cellStyle name="Output 6 4 10 6" xfId="38783" xr:uid="{00000000-0005-0000-0000-0000C8470000}"/>
    <cellStyle name="Output 6 4 11" xfId="11072" xr:uid="{00000000-0005-0000-0000-0000C9470000}"/>
    <cellStyle name="Output 6 4 12" xfId="8953" xr:uid="{00000000-0005-0000-0000-0000CA470000}"/>
    <cellStyle name="Output 6 4 13" xfId="22969" xr:uid="{00000000-0005-0000-0000-0000CB470000}"/>
    <cellStyle name="Output 6 4 14" xfId="21919" xr:uid="{00000000-0005-0000-0000-0000CC470000}"/>
    <cellStyle name="Output 6 4 15" xfId="28091" xr:uid="{00000000-0005-0000-0000-0000CD470000}"/>
    <cellStyle name="Output 6 4 2" xfId="2246" xr:uid="{00000000-0005-0000-0000-0000CE470000}"/>
    <cellStyle name="Output 6 4 2 2" xfId="9565" xr:uid="{00000000-0005-0000-0000-0000CF470000}"/>
    <cellStyle name="Output 6 4 2 3" xfId="21789" xr:uid="{00000000-0005-0000-0000-0000D0470000}"/>
    <cellStyle name="Output 6 4 2 4" xfId="23811" xr:uid="{00000000-0005-0000-0000-0000D1470000}"/>
    <cellStyle name="Output 6 4 2 5" xfId="28396" xr:uid="{00000000-0005-0000-0000-0000D2470000}"/>
    <cellStyle name="Output 6 4 2 6" xfId="33742" xr:uid="{00000000-0005-0000-0000-0000D3470000}"/>
    <cellStyle name="Output 6 4 3" xfId="2615" xr:uid="{00000000-0005-0000-0000-0000D4470000}"/>
    <cellStyle name="Output 6 4 3 2" xfId="11049" xr:uid="{00000000-0005-0000-0000-0000D5470000}"/>
    <cellStyle name="Output 6 4 3 3" xfId="22153" xr:uid="{00000000-0005-0000-0000-0000D6470000}"/>
    <cellStyle name="Output 6 4 3 4" xfId="14887" xr:uid="{00000000-0005-0000-0000-0000D7470000}"/>
    <cellStyle name="Output 6 4 3 5" xfId="19978" xr:uid="{00000000-0005-0000-0000-0000D8470000}"/>
    <cellStyle name="Output 6 4 3 6" xfId="31067" xr:uid="{00000000-0005-0000-0000-0000D9470000}"/>
    <cellStyle name="Output 6 4 4" xfId="2973" xr:uid="{00000000-0005-0000-0000-0000DA470000}"/>
    <cellStyle name="Output 6 4 4 2" xfId="12664" xr:uid="{00000000-0005-0000-0000-0000DB470000}"/>
    <cellStyle name="Output 6 4 4 3" xfId="22508" xr:uid="{00000000-0005-0000-0000-0000DC470000}"/>
    <cellStyle name="Output 6 4 4 4" xfId="27720" xr:uid="{00000000-0005-0000-0000-0000DD470000}"/>
    <cellStyle name="Output 6 4 4 5" xfId="32711" xr:uid="{00000000-0005-0000-0000-0000DE470000}"/>
    <cellStyle name="Output 6 4 4 6" xfId="37373" xr:uid="{00000000-0005-0000-0000-0000DF470000}"/>
    <cellStyle name="Output 6 4 5" xfId="3312" xr:uid="{00000000-0005-0000-0000-0000E0470000}"/>
    <cellStyle name="Output 6 4 5 2" xfId="16120" xr:uid="{00000000-0005-0000-0000-0000E1470000}"/>
    <cellStyle name="Output 6 4 5 3" xfId="22841" xr:uid="{00000000-0005-0000-0000-0000E2470000}"/>
    <cellStyle name="Output 6 4 5 4" xfId="28046" xr:uid="{00000000-0005-0000-0000-0000E3470000}"/>
    <cellStyle name="Output 6 4 5 5" xfId="33017" xr:uid="{00000000-0005-0000-0000-0000E4470000}"/>
    <cellStyle name="Output 6 4 5 6" xfId="37626" xr:uid="{00000000-0005-0000-0000-0000E5470000}"/>
    <cellStyle name="Output 6 4 6" xfId="3630" xr:uid="{00000000-0005-0000-0000-0000E6470000}"/>
    <cellStyle name="Output 6 4 6 2" xfId="16438" xr:uid="{00000000-0005-0000-0000-0000E7470000}"/>
    <cellStyle name="Output 6 4 6 3" xfId="23154" xr:uid="{00000000-0005-0000-0000-0000E8470000}"/>
    <cellStyle name="Output 6 4 6 4" xfId="28350" xr:uid="{00000000-0005-0000-0000-0000E9470000}"/>
    <cellStyle name="Output 6 4 6 5" xfId="33314" xr:uid="{00000000-0005-0000-0000-0000EA470000}"/>
    <cellStyle name="Output 6 4 6 6" xfId="37868" xr:uid="{00000000-0005-0000-0000-0000EB470000}"/>
    <cellStyle name="Output 6 4 7" xfId="3930" xr:uid="{00000000-0005-0000-0000-0000EC470000}"/>
    <cellStyle name="Output 6 4 7 2" xfId="16738" xr:uid="{00000000-0005-0000-0000-0000ED470000}"/>
    <cellStyle name="Output 6 4 7 3" xfId="23451" xr:uid="{00000000-0005-0000-0000-0000EE470000}"/>
    <cellStyle name="Output 6 4 7 4" xfId="28640" xr:uid="{00000000-0005-0000-0000-0000EF470000}"/>
    <cellStyle name="Output 6 4 7 5" xfId="33587" xr:uid="{00000000-0005-0000-0000-0000F0470000}"/>
    <cellStyle name="Output 6 4 7 6" xfId="38104" xr:uid="{00000000-0005-0000-0000-0000F1470000}"/>
    <cellStyle name="Output 6 4 8" xfId="4189" xr:uid="{00000000-0005-0000-0000-0000F2470000}"/>
    <cellStyle name="Output 6 4 8 2" xfId="16997" xr:uid="{00000000-0005-0000-0000-0000F3470000}"/>
    <cellStyle name="Output 6 4 8 3" xfId="23710" xr:uid="{00000000-0005-0000-0000-0000F4470000}"/>
    <cellStyle name="Output 6 4 8 4" xfId="28893" xr:uid="{00000000-0005-0000-0000-0000F5470000}"/>
    <cellStyle name="Output 6 4 8 5" xfId="33830" xr:uid="{00000000-0005-0000-0000-0000F6470000}"/>
    <cellStyle name="Output 6 4 8 6" xfId="38310" xr:uid="{00000000-0005-0000-0000-0000F7470000}"/>
    <cellStyle name="Output 6 4 9" xfId="4444" xr:uid="{00000000-0005-0000-0000-0000F8470000}"/>
    <cellStyle name="Output 6 4 9 2" xfId="17252" xr:uid="{00000000-0005-0000-0000-0000F9470000}"/>
    <cellStyle name="Output 6 4 9 3" xfId="23960" xr:uid="{00000000-0005-0000-0000-0000FA470000}"/>
    <cellStyle name="Output 6 4 9 4" xfId="29135" xr:uid="{00000000-0005-0000-0000-0000FB470000}"/>
    <cellStyle name="Output 6 4 9 5" xfId="34057" xr:uid="{00000000-0005-0000-0000-0000FC470000}"/>
    <cellStyle name="Output 6 4 9 6" xfId="38487" xr:uid="{00000000-0005-0000-0000-0000FD470000}"/>
    <cellStyle name="Output 6 5" xfId="1172" xr:uid="{00000000-0005-0000-0000-0000FE470000}"/>
    <cellStyle name="Output 6 5 10" xfId="4950" xr:uid="{00000000-0005-0000-0000-0000FF470000}"/>
    <cellStyle name="Output 6 5 10 2" xfId="17758" xr:uid="{00000000-0005-0000-0000-000000480000}"/>
    <cellStyle name="Output 6 5 10 3" xfId="24456" xr:uid="{00000000-0005-0000-0000-000001480000}"/>
    <cellStyle name="Output 6 5 10 4" xfId="29614" xr:uid="{00000000-0005-0000-0000-000002480000}"/>
    <cellStyle name="Output 6 5 10 5" xfId="34503" xr:uid="{00000000-0005-0000-0000-000003480000}"/>
    <cellStyle name="Output 6 5 10 6" xfId="38844" xr:uid="{00000000-0005-0000-0000-000004480000}"/>
    <cellStyle name="Output 6 5 11" xfId="9103" xr:uid="{00000000-0005-0000-0000-000005480000}"/>
    <cellStyle name="Output 6 5 12" xfId="14126" xr:uid="{00000000-0005-0000-0000-000006480000}"/>
    <cellStyle name="Output 6 5 13" xfId="23933" xr:uid="{00000000-0005-0000-0000-000007480000}"/>
    <cellStyle name="Output 6 5 14" xfId="26905" xr:uid="{00000000-0005-0000-0000-000008480000}"/>
    <cellStyle name="Output 6 5 15" xfId="34418" xr:uid="{00000000-0005-0000-0000-000009480000}"/>
    <cellStyle name="Output 6 5 2" xfId="2371" xr:uid="{00000000-0005-0000-0000-00000A480000}"/>
    <cellStyle name="Output 6 5 2 2" xfId="8542" xr:uid="{00000000-0005-0000-0000-00000B480000}"/>
    <cellStyle name="Output 6 5 2 3" xfId="21913" xr:uid="{00000000-0005-0000-0000-00000C480000}"/>
    <cellStyle name="Output 6 5 2 4" xfId="21337" xr:uid="{00000000-0005-0000-0000-00000D480000}"/>
    <cellStyle name="Output 6 5 2 5" xfId="27750" xr:uid="{00000000-0005-0000-0000-00000E480000}"/>
    <cellStyle name="Output 6 5 2 6" xfId="29003" xr:uid="{00000000-0005-0000-0000-00000F480000}"/>
    <cellStyle name="Output 6 5 3" xfId="2742" xr:uid="{00000000-0005-0000-0000-000010480000}"/>
    <cellStyle name="Output 6 5 3 2" xfId="11120" xr:uid="{00000000-0005-0000-0000-000011480000}"/>
    <cellStyle name="Output 6 5 3 3" xfId="22279" xr:uid="{00000000-0005-0000-0000-000012480000}"/>
    <cellStyle name="Output 6 5 3 4" xfId="27500" xr:uid="{00000000-0005-0000-0000-000013480000}"/>
    <cellStyle name="Output 6 5 3 5" xfId="32503" xr:uid="{00000000-0005-0000-0000-000014480000}"/>
    <cellStyle name="Output 6 5 3 6" xfId="37196" xr:uid="{00000000-0005-0000-0000-000015480000}"/>
    <cellStyle name="Output 6 5 4" xfId="3093" xr:uid="{00000000-0005-0000-0000-000016480000}"/>
    <cellStyle name="Output 6 5 4 2" xfId="8931" xr:uid="{00000000-0005-0000-0000-000017480000}"/>
    <cellStyle name="Output 6 5 4 3" xfId="22624" xr:uid="{00000000-0005-0000-0000-000018480000}"/>
    <cellStyle name="Output 6 5 4 4" xfId="27836" xr:uid="{00000000-0005-0000-0000-000019480000}"/>
    <cellStyle name="Output 6 5 4 5" xfId="32821" xr:uid="{00000000-0005-0000-0000-00001A480000}"/>
    <cellStyle name="Output 6 5 4 6" xfId="37460" xr:uid="{00000000-0005-0000-0000-00001B480000}"/>
    <cellStyle name="Output 6 5 5" xfId="3432" xr:uid="{00000000-0005-0000-0000-00001C480000}"/>
    <cellStyle name="Output 6 5 5 2" xfId="16240" xr:uid="{00000000-0005-0000-0000-00001D480000}"/>
    <cellStyle name="Output 6 5 5 3" xfId="22959" xr:uid="{00000000-0005-0000-0000-00001E480000}"/>
    <cellStyle name="Output 6 5 5 4" xfId="28160" xr:uid="{00000000-0005-0000-0000-00001F480000}"/>
    <cellStyle name="Output 6 5 5 5" xfId="33131" xr:uid="{00000000-0005-0000-0000-000020480000}"/>
    <cellStyle name="Output 6 5 5 6" xfId="37715" xr:uid="{00000000-0005-0000-0000-000021480000}"/>
    <cellStyle name="Output 6 5 6" xfId="3740" xr:uid="{00000000-0005-0000-0000-000022480000}"/>
    <cellStyle name="Output 6 5 6 2" xfId="16548" xr:uid="{00000000-0005-0000-0000-000023480000}"/>
    <cellStyle name="Output 6 5 6 3" xfId="23263" xr:uid="{00000000-0005-0000-0000-000024480000}"/>
    <cellStyle name="Output 6 5 6 4" xfId="28457" xr:uid="{00000000-0005-0000-0000-000025480000}"/>
    <cellStyle name="Output 6 5 6 5" xfId="33414" xr:uid="{00000000-0005-0000-0000-000026480000}"/>
    <cellStyle name="Output 6 5 6 6" xfId="37954" xr:uid="{00000000-0005-0000-0000-000027480000}"/>
    <cellStyle name="Output 6 5 7" xfId="4034" xr:uid="{00000000-0005-0000-0000-000028480000}"/>
    <cellStyle name="Output 6 5 7 2" xfId="16842" xr:uid="{00000000-0005-0000-0000-000029480000}"/>
    <cellStyle name="Output 6 5 7 3" xfId="23555" xr:uid="{00000000-0005-0000-0000-00002A480000}"/>
    <cellStyle name="Output 6 5 7 4" xfId="28740" xr:uid="{00000000-0005-0000-0000-00002B480000}"/>
    <cellStyle name="Output 6 5 7 5" xfId="33683" xr:uid="{00000000-0005-0000-0000-00002C480000}"/>
    <cellStyle name="Output 6 5 7 6" xfId="38185" xr:uid="{00000000-0005-0000-0000-00002D480000}"/>
    <cellStyle name="Output 6 5 8" xfId="4289" xr:uid="{00000000-0005-0000-0000-00002E480000}"/>
    <cellStyle name="Output 6 5 8 2" xfId="17097" xr:uid="{00000000-0005-0000-0000-00002F480000}"/>
    <cellStyle name="Output 6 5 8 3" xfId="23807" xr:uid="{00000000-0005-0000-0000-000030480000}"/>
    <cellStyle name="Output 6 5 8 4" xfId="28990" xr:uid="{00000000-0005-0000-0000-000031480000}"/>
    <cellStyle name="Output 6 5 8 5" xfId="33927" xr:uid="{00000000-0005-0000-0000-000032480000}"/>
    <cellStyle name="Output 6 5 8 6" xfId="38389" xr:uid="{00000000-0005-0000-0000-000033480000}"/>
    <cellStyle name="Output 6 5 9" xfId="4525" xr:uid="{00000000-0005-0000-0000-000034480000}"/>
    <cellStyle name="Output 6 5 9 2" xfId="17333" xr:uid="{00000000-0005-0000-0000-000035480000}"/>
    <cellStyle name="Output 6 5 9 3" xfId="24041" xr:uid="{00000000-0005-0000-0000-000036480000}"/>
    <cellStyle name="Output 6 5 9 4" xfId="29214" xr:uid="{00000000-0005-0000-0000-000037480000}"/>
    <cellStyle name="Output 6 5 9 5" xfId="34128" xr:uid="{00000000-0005-0000-0000-000038480000}"/>
    <cellStyle name="Output 6 5 9 6" xfId="38548" xr:uid="{00000000-0005-0000-0000-000039480000}"/>
    <cellStyle name="Output 6 6" xfId="1083" xr:uid="{00000000-0005-0000-0000-00003A480000}"/>
    <cellStyle name="Output 6 6 2" xfId="8501" xr:uid="{00000000-0005-0000-0000-00003B480000}"/>
    <cellStyle name="Output 6 6 3" xfId="14322" xr:uid="{00000000-0005-0000-0000-00003C480000}"/>
    <cellStyle name="Output 6 6 4" xfId="22079" xr:uid="{00000000-0005-0000-0000-00003D480000}"/>
    <cellStyle name="Output 6 6 5" xfId="23706" xr:uid="{00000000-0005-0000-0000-00003E480000}"/>
    <cellStyle name="Output 6 6 6" xfId="32698" xr:uid="{00000000-0005-0000-0000-00003F480000}"/>
    <cellStyle name="Output 6 7" xfId="1367" xr:uid="{00000000-0005-0000-0000-000040480000}"/>
    <cellStyle name="Output 6 7 2" xfId="9533" xr:uid="{00000000-0005-0000-0000-000041480000}"/>
    <cellStyle name="Output 6 7 3" xfId="20928" xr:uid="{00000000-0005-0000-0000-000042480000}"/>
    <cellStyle name="Output 6 7 4" xfId="26854" xr:uid="{00000000-0005-0000-0000-000043480000}"/>
    <cellStyle name="Output 6 7 5" xfId="28144" xr:uid="{00000000-0005-0000-0000-000044480000}"/>
    <cellStyle name="Output 6 7 6" xfId="36723" xr:uid="{00000000-0005-0000-0000-000045480000}"/>
    <cellStyle name="Output 6 8" xfId="1398" xr:uid="{00000000-0005-0000-0000-000046480000}"/>
    <cellStyle name="Output 6 8 2" xfId="13232" xr:uid="{00000000-0005-0000-0000-000047480000}"/>
    <cellStyle name="Output 6 8 3" xfId="20959" xr:uid="{00000000-0005-0000-0000-000048480000}"/>
    <cellStyle name="Output 6 8 4" xfId="26970" xr:uid="{00000000-0005-0000-0000-000049480000}"/>
    <cellStyle name="Output 6 8 5" xfId="29100" xr:uid="{00000000-0005-0000-0000-00004A480000}"/>
    <cellStyle name="Output 6 8 6" xfId="31757" xr:uid="{00000000-0005-0000-0000-00004B480000}"/>
    <cellStyle name="Output 6 9" xfId="1902" xr:uid="{00000000-0005-0000-0000-00004C480000}"/>
    <cellStyle name="Output 6 9 2" xfId="10750" xr:uid="{00000000-0005-0000-0000-00004D480000}"/>
    <cellStyle name="Output 6 9 3" xfId="21450" xr:uid="{00000000-0005-0000-0000-00004E480000}"/>
    <cellStyle name="Output 6 9 4" xfId="13951" xr:uid="{00000000-0005-0000-0000-00004F480000}"/>
    <cellStyle name="Output 6 9 5" xfId="29526" xr:uid="{00000000-0005-0000-0000-000050480000}"/>
    <cellStyle name="Output 6 9 6" xfId="21883" xr:uid="{00000000-0005-0000-0000-000051480000}"/>
    <cellStyle name="Output 7" xfId="666" xr:uid="{00000000-0005-0000-0000-000052480000}"/>
    <cellStyle name="Output 7 10" xfId="2476" xr:uid="{00000000-0005-0000-0000-000053480000}"/>
    <cellStyle name="Output 7 10 2" xfId="10202" xr:uid="{00000000-0005-0000-0000-000054480000}"/>
    <cellStyle name="Output 7 10 3" xfId="22017" xr:uid="{00000000-0005-0000-0000-000055480000}"/>
    <cellStyle name="Output 7 10 4" xfId="15670" xr:uid="{00000000-0005-0000-0000-000056480000}"/>
    <cellStyle name="Output 7 10 5" xfId="25554" xr:uid="{00000000-0005-0000-0000-000057480000}"/>
    <cellStyle name="Output 7 10 6" xfId="29708" xr:uid="{00000000-0005-0000-0000-000058480000}"/>
    <cellStyle name="Output 7 11" xfId="2668" xr:uid="{00000000-0005-0000-0000-000059480000}"/>
    <cellStyle name="Output 7 11 2" xfId="8805" xr:uid="{00000000-0005-0000-0000-00005A480000}"/>
    <cellStyle name="Output 7 11 3" xfId="22206" xr:uid="{00000000-0005-0000-0000-00005B480000}"/>
    <cellStyle name="Output 7 11 4" xfId="15579" xr:uid="{00000000-0005-0000-0000-00005C480000}"/>
    <cellStyle name="Output 7 11 5" xfId="15249" xr:uid="{00000000-0005-0000-0000-00005D480000}"/>
    <cellStyle name="Output 7 11 6" xfId="30546" xr:uid="{00000000-0005-0000-0000-00005E480000}"/>
    <cellStyle name="Output 7 12" xfId="3022" xr:uid="{00000000-0005-0000-0000-00005F480000}"/>
    <cellStyle name="Output 7 12 2" xfId="13813" xr:uid="{00000000-0005-0000-0000-000060480000}"/>
    <cellStyle name="Output 7 12 3" xfId="22555" xr:uid="{00000000-0005-0000-0000-000061480000}"/>
    <cellStyle name="Output 7 12 4" xfId="27766" xr:uid="{00000000-0005-0000-0000-000062480000}"/>
    <cellStyle name="Output 7 12 5" xfId="32753" xr:uid="{00000000-0005-0000-0000-000063480000}"/>
    <cellStyle name="Output 7 12 6" xfId="37405" xr:uid="{00000000-0005-0000-0000-000064480000}"/>
    <cellStyle name="Output 7 13" xfId="3362" xr:uid="{00000000-0005-0000-0000-000065480000}"/>
    <cellStyle name="Output 7 13 2" xfId="16170" xr:uid="{00000000-0005-0000-0000-000066480000}"/>
    <cellStyle name="Output 7 13 3" xfId="22890" xr:uid="{00000000-0005-0000-0000-000067480000}"/>
    <cellStyle name="Output 7 13 4" xfId="28092" xr:uid="{00000000-0005-0000-0000-000068480000}"/>
    <cellStyle name="Output 7 13 5" xfId="33062" xr:uid="{00000000-0005-0000-0000-000069480000}"/>
    <cellStyle name="Output 7 13 6" xfId="37660" xr:uid="{00000000-0005-0000-0000-00006A480000}"/>
    <cellStyle name="Output 7 14" xfId="3675" xr:uid="{00000000-0005-0000-0000-00006B480000}"/>
    <cellStyle name="Output 7 14 2" xfId="16483" xr:uid="{00000000-0005-0000-0000-00006C480000}"/>
    <cellStyle name="Output 7 14 3" xfId="23198" xr:uid="{00000000-0005-0000-0000-00006D480000}"/>
    <cellStyle name="Output 7 14 4" xfId="28393" xr:uid="{00000000-0005-0000-0000-00006E480000}"/>
    <cellStyle name="Output 7 14 5" xfId="33353" xr:uid="{00000000-0005-0000-0000-00006F480000}"/>
    <cellStyle name="Output 7 14 6" xfId="37901" xr:uid="{00000000-0005-0000-0000-000070480000}"/>
    <cellStyle name="Output 7 15" xfId="3973" xr:uid="{00000000-0005-0000-0000-000071480000}"/>
    <cellStyle name="Output 7 15 2" xfId="16781" xr:uid="{00000000-0005-0000-0000-000072480000}"/>
    <cellStyle name="Output 7 15 3" xfId="23494" xr:uid="{00000000-0005-0000-0000-000073480000}"/>
    <cellStyle name="Output 7 15 4" xfId="28680" xr:uid="{00000000-0005-0000-0000-000074480000}"/>
    <cellStyle name="Output 7 15 5" xfId="33628" xr:uid="{00000000-0005-0000-0000-000075480000}"/>
    <cellStyle name="Output 7 15 6" xfId="38136" xr:uid="{00000000-0005-0000-0000-000076480000}"/>
    <cellStyle name="Output 7 16" xfId="3899" xr:uid="{00000000-0005-0000-0000-000077480000}"/>
    <cellStyle name="Output 7 16 2" xfId="16707" xr:uid="{00000000-0005-0000-0000-000078480000}"/>
    <cellStyle name="Output 7 16 3" xfId="23421" xr:uid="{00000000-0005-0000-0000-000079480000}"/>
    <cellStyle name="Output 7 16 4" xfId="28612" xr:uid="{00000000-0005-0000-0000-00007A480000}"/>
    <cellStyle name="Output 7 16 5" xfId="33561" xr:uid="{00000000-0005-0000-0000-00007B480000}"/>
    <cellStyle name="Output 7 16 6" xfId="38085" xr:uid="{00000000-0005-0000-0000-00007C480000}"/>
    <cellStyle name="Output 7 17" xfId="4719" xr:uid="{00000000-0005-0000-0000-00007D480000}"/>
    <cellStyle name="Output 7 17 2" xfId="17527" xr:uid="{00000000-0005-0000-0000-00007E480000}"/>
    <cellStyle name="Output 7 17 3" xfId="24231" xr:uid="{00000000-0005-0000-0000-00007F480000}"/>
    <cellStyle name="Output 7 17 4" xfId="29394" xr:uid="{00000000-0005-0000-0000-000080480000}"/>
    <cellStyle name="Output 7 17 5" xfId="34296" xr:uid="{00000000-0005-0000-0000-000081480000}"/>
    <cellStyle name="Output 7 17 6" xfId="38690" xr:uid="{00000000-0005-0000-0000-000082480000}"/>
    <cellStyle name="Output 7 18" xfId="7267" xr:uid="{00000000-0005-0000-0000-000083480000}"/>
    <cellStyle name="Output 7 18 2" xfId="20031" xr:uid="{00000000-0005-0000-0000-000084480000}"/>
    <cellStyle name="Output 7 18 3" xfId="26669" xr:uid="{00000000-0005-0000-0000-000085480000}"/>
    <cellStyle name="Output 7 18 4" xfId="31715" xr:uid="{00000000-0005-0000-0000-000086480000}"/>
    <cellStyle name="Output 7 18 5" xfId="36457" xr:uid="{00000000-0005-0000-0000-000087480000}"/>
    <cellStyle name="Output 7 18 6" xfId="40627" xr:uid="{00000000-0005-0000-0000-000088480000}"/>
    <cellStyle name="Output 7 19" xfId="7224" xr:uid="{00000000-0005-0000-0000-000089480000}"/>
    <cellStyle name="Output 7 19 2" xfId="19989" xr:uid="{00000000-0005-0000-0000-00008A480000}"/>
    <cellStyle name="Output 7 19 3" xfId="26626" xr:uid="{00000000-0005-0000-0000-00008B480000}"/>
    <cellStyle name="Output 7 19 4" xfId="31675" xr:uid="{00000000-0005-0000-0000-00008C480000}"/>
    <cellStyle name="Output 7 19 5" xfId="36419" xr:uid="{00000000-0005-0000-0000-00008D480000}"/>
    <cellStyle name="Output 7 19 6" xfId="40597" xr:uid="{00000000-0005-0000-0000-00008E480000}"/>
    <cellStyle name="Output 7 2" xfId="959" xr:uid="{00000000-0005-0000-0000-00008F480000}"/>
    <cellStyle name="Output 7 2 10" xfId="4812" xr:uid="{00000000-0005-0000-0000-000090480000}"/>
    <cellStyle name="Output 7 2 10 2" xfId="17620" xr:uid="{00000000-0005-0000-0000-000091480000}"/>
    <cellStyle name="Output 7 2 10 3" xfId="24323" xr:uid="{00000000-0005-0000-0000-000092480000}"/>
    <cellStyle name="Output 7 2 10 4" xfId="29486" xr:uid="{00000000-0005-0000-0000-000093480000}"/>
    <cellStyle name="Output 7 2 10 5" xfId="34387" xr:uid="{00000000-0005-0000-0000-000094480000}"/>
    <cellStyle name="Output 7 2 10 6" xfId="38770" xr:uid="{00000000-0005-0000-0000-000095480000}"/>
    <cellStyle name="Output 7 2 11" xfId="7427" xr:uid="{00000000-0005-0000-0000-000096480000}"/>
    <cellStyle name="Output 7 2 11 2" xfId="20191" xr:uid="{00000000-0005-0000-0000-000097480000}"/>
    <cellStyle name="Output 7 2 11 3" xfId="26827" xr:uid="{00000000-0005-0000-0000-000098480000}"/>
    <cellStyle name="Output 7 2 11 4" xfId="31866" xr:uid="{00000000-0005-0000-0000-000099480000}"/>
    <cellStyle name="Output 7 2 11 5" xfId="36593" xr:uid="{00000000-0005-0000-0000-00009A480000}"/>
    <cellStyle name="Output 7 2 11 6" xfId="40702" xr:uid="{00000000-0005-0000-0000-00009B480000}"/>
    <cellStyle name="Output 7 2 12" xfId="7570" xr:uid="{00000000-0005-0000-0000-00009C480000}"/>
    <cellStyle name="Output 7 2 12 2" xfId="20334" xr:uid="{00000000-0005-0000-0000-00009D480000}"/>
    <cellStyle name="Output 7 2 12 3" xfId="26967" xr:uid="{00000000-0005-0000-0000-00009E480000}"/>
    <cellStyle name="Output 7 2 12 4" xfId="32004" xr:uid="{00000000-0005-0000-0000-00009F480000}"/>
    <cellStyle name="Output 7 2 12 5" xfId="36714" xr:uid="{00000000-0005-0000-0000-0000A0480000}"/>
    <cellStyle name="Output 7 2 12 6" xfId="40782" xr:uid="{00000000-0005-0000-0000-0000A1480000}"/>
    <cellStyle name="Output 7 2 13" xfId="9681" xr:uid="{00000000-0005-0000-0000-0000A2480000}"/>
    <cellStyle name="Output 7 2 14" xfId="15520" xr:uid="{00000000-0005-0000-0000-0000A3480000}"/>
    <cellStyle name="Output 7 2 15" xfId="19346" xr:uid="{00000000-0005-0000-0000-0000A4480000}"/>
    <cellStyle name="Output 7 2 16" xfId="9559" xr:uid="{00000000-0005-0000-0000-0000A5480000}"/>
    <cellStyle name="Output 7 2 17" xfId="30334" xr:uid="{00000000-0005-0000-0000-0000A6480000}"/>
    <cellStyle name="Output 7 2 18" xfId="34952" xr:uid="{00000000-0005-0000-0000-0000A7480000}"/>
    <cellStyle name="Output 7 2 2" xfId="2173" xr:uid="{00000000-0005-0000-0000-0000A8480000}"/>
    <cellStyle name="Output 7 2 2 2" xfId="15502" xr:uid="{00000000-0005-0000-0000-0000A9480000}"/>
    <cellStyle name="Output 7 2 2 3" xfId="21717" xr:uid="{00000000-0005-0000-0000-0000AA480000}"/>
    <cellStyle name="Output 7 2 2 4" xfId="22509" xr:uid="{00000000-0005-0000-0000-0000AB480000}"/>
    <cellStyle name="Output 7 2 2 5" xfId="21117" xr:uid="{00000000-0005-0000-0000-0000AC480000}"/>
    <cellStyle name="Output 7 2 2 6" xfId="34255" xr:uid="{00000000-0005-0000-0000-0000AD480000}"/>
    <cellStyle name="Output 7 2 3" xfId="1568" xr:uid="{00000000-0005-0000-0000-0000AE480000}"/>
    <cellStyle name="Output 7 2 3 2" xfId="10425" xr:uid="{00000000-0005-0000-0000-0000AF480000}"/>
    <cellStyle name="Output 7 2 3 3" xfId="21123" xr:uid="{00000000-0005-0000-0000-0000B0480000}"/>
    <cellStyle name="Output 7 2 3 4" xfId="14350" xr:uid="{00000000-0005-0000-0000-0000B1480000}"/>
    <cellStyle name="Output 7 2 3 5" xfId="21101" xr:uid="{00000000-0005-0000-0000-0000B2480000}"/>
    <cellStyle name="Output 7 2 3 6" xfId="36597" xr:uid="{00000000-0005-0000-0000-0000B3480000}"/>
    <cellStyle name="Output 7 2 4" xfId="1933" xr:uid="{00000000-0005-0000-0000-0000B4480000}"/>
    <cellStyle name="Output 7 2 4 2" xfId="9562" xr:uid="{00000000-0005-0000-0000-0000B5480000}"/>
    <cellStyle name="Output 7 2 4 3" xfId="21481" xr:uid="{00000000-0005-0000-0000-0000B6480000}"/>
    <cellStyle name="Output 7 2 4 4" xfId="21734" xr:uid="{00000000-0005-0000-0000-0000B7480000}"/>
    <cellStyle name="Output 7 2 4 5" xfId="31749" xr:uid="{00000000-0005-0000-0000-0000B8480000}"/>
    <cellStyle name="Output 7 2 4 6" xfId="32520" xr:uid="{00000000-0005-0000-0000-0000B9480000}"/>
    <cellStyle name="Output 7 2 5" xfId="2032" xr:uid="{00000000-0005-0000-0000-0000BA480000}"/>
    <cellStyle name="Output 7 2 5 2" xfId="8785" xr:uid="{00000000-0005-0000-0000-0000BB480000}"/>
    <cellStyle name="Output 7 2 5 3" xfId="21577" xr:uid="{00000000-0005-0000-0000-0000BC480000}"/>
    <cellStyle name="Output 7 2 5 4" xfId="23185" xr:uid="{00000000-0005-0000-0000-0000BD480000}"/>
    <cellStyle name="Output 7 2 5 5" xfId="28453" xr:uid="{00000000-0005-0000-0000-0000BE480000}"/>
    <cellStyle name="Output 7 2 5 6" xfId="34538" xr:uid="{00000000-0005-0000-0000-0000BF480000}"/>
    <cellStyle name="Output 7 2 6" xfId="1481" xr:uid="{00000000-0005-0000-0000-0000C0480000}"/>
    <cellStyle name="Output 7 2 6 2" xfId="10126" xr:uid="{00000000-0005-0000-0000-0000C1480000}"/>
    <cellStyle name="Output 7 2 6 3" xfId="21038" xr:uid="{00000000-0005-0000-0000-0000C2480000}"/>
    <cellStyle name="Output 7 2 6 4" xfId="22732" xr:uid="{00000000-0005-0000-0000-0000C3480000}"/>
    <cellStyle name="Output 7 2 6 5" xfId="21764" xr:uid="{00000000-0005-0000-0000-0000C4480000}"/>
    <cellStyle name="Output 7 2 6 6" xfId="30955" xr:uid="{00000000-0005-0000-0000-0000C5480000}"/>
    <cellStyle name="Output 7 2 7" xfId="1445" xr:uid="{00000000-0005-0000-0000-0000C6480000}"/>
    <cellStyle name="Output 7 2 7 2" xfId="10810" xr:uid="{00000000-0005-0000-0000-0000C7480000}"/>
    <cellStyle name="Output 7 2 7 3" xfId="21002" xr:uid="{00000000-0005-0000-0000-0000C8480000}"/>
    <cellStyle name="Output 7 2 7 4" xfId="22709" xr:uid="{00000000-0005-0000-0000-0000C9480000}"/>
    <cellStyle name="Output 7 2 7 5" xfId="29531" xr:uid="{00000000-0005-0000-0000-0000CA480000}"/>
    <cellStyle name="Output 7 2 7 6" xfId="33544" xr:uid="{00000000-0005-0000-0000-0000CB480000}"/>
    <cellStyle name="Output 7 2 8" xfId="1976" xr:uid="{00000000-0005-0000-0000-0000CC480000}"/>
    <cellStyle name="Output 7 2 8 2" xfId="13383" xr:uid="{00000000-0005-0000-0000-0000CD480000}"/>
    <cellStyle name="Output 7 2 8 3" xfId="21521" xr:uid="{00000000-0005-0000-0000-0000CE480000}"/>
    <cellStyle name="Output 7 2 8 4" xfId="23450" xr:uid="{00000000-0005-0000-0000-0000CF480000}"/>
    <cellStyle name="Output 7 2 8 5" xfId="18267" xr:uid="{00000000-0005-0000-0000-0000D0480000}"/>
    <cellStyle name="Output 7 2 8 6" xfId="9089" xr:uid="{00000000-0005-0000-0000-0000D1480000}"/>
    <cellStyle name="Output 7 2 9" xfId="2623" xr:uid="{00000000-0005-0000-0000-0000D2480000}"/>
    <cellStyle name="Output 7 2 9 2" xfId="13474" xr:uid="{00000000-0005-0000-0000-0000D3480000}"/>
    <cellStyle name="Output 7 2 9 3" xfId="22161" xr:uid="{00000000-0005-0000-0000-0000D4480000}"/>
    <cellStyle name="Output 7 2 9 4" xfId="18448" xr:uid="{00000000-0005-0000-0000-0000D5480000}"/>
    <cellStyle name="Output 7 2 9 5" xfId="25928" xr:uid="{00000000-0005-0000-0000-0000D6480000}"/>
    <cellStyle name="Output 7 2 9 6" xfId="29320" xr:uid="{00000000-0005-0000-0000-0000D7480000}"/>
    <cellStyle name="Output 7 20" xfId="11179" xr:uid="{00000000-0005-0000-0000-0000D8480000}"/>
    <cellStyle name="Output 7 21" xfId="14794" xr:uid="{00000000-0005-0000-0000-0000D9480000}"/>
    <cellStyle name="Output 7 22" xfId="19769" xr:uid="{00000000-0005-0000-0000-0000DA480000}"/>
    <cellStyle name="Output 7 23" xfId="24752" xr:uid="{00000000-0005-0000-0000-0000DB480000}"/>
    <cellStyle name="Output 7 24" xfId="30386" xr:uid="{00000000-0005-0000-0000-0000DC480000}"/>
    <cellStyle name="Output 7 25" xfId="32077" xr:uid="{00000000-0005-0000-0000-0000DD480000}"/>
    <cellStyle name="Output 7 26" xfId="41699" xr:uid="{00000000-0005-0000-0000-0000DE480000}"/>
    <cellStyle name="Output 7 27" xfId="41290" xr:uid="{00000000-0005-0000-0000-0000DF480000}"/>
    <cellStyle name="Output 7 28" xfId="41763" xr:uid="{00000000-0005-0000-0000-0000E0480000}"/>
    <cellStyle name="Output 7 29" xfId="41980" xr:uid="{00000000-0005-0000-0000-0000E1480000}"/>
    <cellStyle name="Output 7 3" xfId="1054" xr:uid="{00000000-0005-0000-0000-0000E2480000}"/>
    <cellStyle name="Output 7 3 10" xfId="4879" xr:uid="{00000000-0005-0000-0000-0000E3480000}"/>
    <cellStyle name="Output 7 3 10 2" xfId="17687" xr:uid="{00000000-0005-0000-0000-0000E4480000}"/>
    <cellStyle name="Output 7 3 10 3" xfId="24386" xr:uid="{00000000-0005-0000-0000-0000E5480000}"/>
    <cellStyle name="Output 7 3 10 4" xfId="29543" xr:uid="{00000000-0005-0000-0000-0000E6480000}"/>
    <cellStyle name="Output 7 3 10 5" xfId="34436" xr:uid="{00000000-0005-0000-0000-0000E7480000}"/>
    <cellStyle name="Output 7 3 10 6" xfId="38791" xr:uid="{00000000-0005-0000-0000-0000E8480000}"/>
    <cellStyle name="Output 7 3 11" xfId="121" xr:uid="{00000000-0005-0000-0000-0000E9480000}"/>
    <cellStyle name="Output 7 3 12" xfId="11221" xr:uid="{00000000-0005-0000-0000-0000EA480000}"/>
    <cellStyle name="Output 7 3 13" xfId="23984" xr:uid="{00000000-0005-0000-0000-0000EB480000}"/>
    <cellStyle name="Output 7 3 14" xfId="29103" xr:uid="{00000000-0005-0000-0000-0000EC480000}"/>
    <cellStyle name="Output 7 3 15" xfId="28047" xr:uid="{00000000-0005-0000-0000-0000ED480000}"/>
    <cellStyle name="Output 7 3 2" xfId="2263" xr:uid="{00000000-0005-0000-0000-0000EE480000}"/>
    <cellStyle name="Output 7 3 2 2" xfId="8875" xr:uid="{00000000-0005-0000-0000-0000EF480000}"/>
    <cellStyle name="Output 7 3 2 3" xfId="21806" xr:uid="{00000000-0005-0000-0000-0000F0480000}"/>
    <cellStyle name="Output 7 3 2 4" xfId="23032" xr:uid="{00000000-0005-0000-0000-0000F1480000}"/>
    <cellStyle name="Output 7 3 2 5" xfId="31972" xr:uid="{00000000-0005-0000-0000-0000F2480000}"/>
    <cellStyle name="Output 7 3 2 6" xfId="28919" xr:uid="{00000000-0005-0000-0000-0000F3480000}"/>
    <cellStyle name="Output 7 3 3" xfId="2630" xr:uid="{00000000-0005-0000-0000-0000F4480000}"/>
    <cellStyle name="Output 7 3 3 2" xfId="10033" xr:uid="{00000000-0005-0000-0000-0000F5480000}"/>
    <cellStyle name="Output 7 3 3 3" xfId="22168" xr:uid="{00000000-0005-0000-0000-0000F6480000}"/>
    <cellStyle name="Output 7 3 3 4" xfId="17865" xr:uid="{00000000-0005-0000-0000-0000F7480000}"/>
    <cellStyle name="Output 7 3 3 5" xfId="25620" xr:uid="{00000000-0005-0000-0000-0000F8480000}"/>
    <cellStyle name="Output 7 3 3 6" xfId="8698" xr:uid="{00000000-0005-0000-0000-0000F9480000}"/>
    <cellStyle name="Output 7 3 4" xfId="2987" xr:uid="{00000000-0005-0000-0000-0000FA480000}"/>
    <cellStyle name="Output 7 3 4 2" xfId="12589" xr:uid="{00000000-0005-0000-0000-0000FB480000}"/>
    <cellStyle name="Output 7 3 4 3" xfId="22522" xr:uid="{00000000-0005-0000-0000-0000FC480000}"/>
    <cellStyle name="Output 7 3 4 4" xfId="27734" xr:uid="{00000000-0005-0000-0000-0000FD480000}"/>
    <cellStyle name="Output 7 3 4 5" xfId="32724" xr:uid="{00000000-0005-0000-0000-0000FE480000}"/>
    <cellStyle name="Output 7 3 4 6" xfId="37383" xr:uid="{00000000-0005-0000-0000-0000FF480000}"/>
    <cellStyle name="Output 7 3 5" xfId="3326" xr:uid="{00000000-0005-0000-0000-000000490000}"/>
    <cellStyle name="Output 7 3 5 2" xfId="16134" xr:uid="{00000000-0005-0000-0000-000001490000}"/>
    <cellStyle name="Output 7 3 5 3" xfId="22854" xr:uid="{00000000-0005-0000-0000-000002490000}"/>
    <cellStyle name="Output 7 3 5 4" xfId="28058" xr:uid="{00000000-0005-0000-0000-000003490000}"/>
    <cellStyle name="Output 7 3 5 5" xfId="33030" xr:uid="{00000000-0005-0000-0000-000004490000}"/>
    <cellStyle name="Output 7 3 5 6" xfId="37636" xr:uid="{00000000-0005-0000-0000-000005490000}"/>
    <cellStyle name="Output 7 3 6" xfId="3644" xr:uid="{00000000-0005-0000-0000-000006490000}"/>
    <cellStyle name="Output 7 3 6 2" xfId="16452" xr:uid="{00000000-0005-0000-0000-000007490000}"/>
    <cellStyle name="Output 7 3 6 3" xfId="23168" xr:uid="{00000000-0005-0000-0000-000008490000}"/>
    <cellStyle name="Output 7 3 6 4" xfId="28363" xr:uid="{00000000-0005-0000-0000-000009490000}"/>
    <cellStyle name="Output 7 3 6 5" xfId="33325" xr:uid="{00000000-0005-0000-0000-00000A490000}"/>
    <cellStyle name="Output 7 3 6 6" xfId="37879" xr:uid="{00000000-0005-0000-0000-00000B490000}"/>
    <cellStyle name="Output 7 3 7" xfId="3943" xr:uid="{00000000-0005-0000-0000-00000C490000}"/>
    <cellStyle name="Output 7 3 7 2" xfId="16751" xr:uid="{00000000-0005-0000-0000-00000D490000}"/>
    <cellStyle name="Output 7 3 7 3" xfId="23464" xr:uid="{00000000-0005-0000-0000-00000E490000}"/>
    <cellStyle name="Output 7 3 7 4" xfId="28651" xr:uid="{00000000-0005-0000-0000-00000F490000}"/>
    <cellStyle name="Output 7 3 7 5" xfId="33600" xr:uid="{00000000-0005-0000-0000-000010490000}"/>
    <cellStyle name="Output 7 3 7 6" xfId="38115" xr:uid="{00000000-0005-0000-0000-000011490000}"/>
    <cellStyle name="Output 7 3 8" xfId="4202" xr:uid="{00000000-0005-0000-0000-000012490000}"/>
    <cellStyle name="Output 7 3 8 2" xfId="17010" xr:uid="{00000000-0005-0000-0000-000013490000}"/>
    <cellStyle name="Output 7 3 8 3" xfId="23723" xr:uid="{00000000-0005-0000-0000-000014490000}"/>
    <cellStyle name="Output 7 3 8 4" xfId="28906" xr:uid="{00000000-0005-0000-0000-000015490000}"/>
    <cellStyle name="Output 7 3 8 5" xfId="33843" xr:uid="{00000000-0005-0000-0000-000016490000}"/>
    <cellStyle name="Output 7 3 8 6" xfId="38321" xr:uid="{00000000-0005-0000-0000-000017490000}"/>
    <cellStyle name="Output 7 3 9" xfId="4454" xr:uid="{00000000-0005-0000-0000-000018490000}"/>
    <cellStyle name="Output 7 3 9 2" xfId="17262" xr:uid="{00000000-0005-0000-0000-000019490000}"/>
    <cellStyle name="Output 7 3 9 3" xfId="23970" xr:uid="{00000000-0005-0000-0000-00001A490000}"/>
    <cellStyle name="Output 7 3 9 4" xfId="29145" xr:uid="{00000000-0005-0000-0000-00001B490000}"/>
    <cellStyle name="Output 7 3 9 5" xfId="34066" xr:uid="{00000000-0005-0000-0000-00001C490000}"/>
    <cellStyle name="Output 7 3 9 6" xfId="38495" xr:uid="{00000000-0005-0000-0000-00001D490000}"/>
    <cellStyle name="Output 7 30" xfId="41919" xr:uid="{00000000-0005-0000-0000-00001E490000}"/>
    <cellStyle name="Output 7 31" xfId="42089" xr:uid="{00000000-0005-0000-0000-00001F490000}"/>
    <cellStyle name="Output 7 32" xfId="42203" xr:uid="{00000000-0005-0000-0000-000020490000}"/>
    <cellStyle name="Output 7 33" xfId="42424" xr:uid="{00000000-0005-0000-0000-000021490000}"/>
    <cellStyle name="Output 7 4" xfId="1000" xr:uid="{00000000-0005-0000-0000-000022490000}"/>
    <cellStyle name="Output 7 4 10" xfId="4844" xr:uid="{00000000-0005-0000-0000-000023490000}"/>
    <cellStyle name="Output 7 4 10 2" xfId="17652" xr:uid="{00000000-0005-0000-0000-000024490000}"/>
    <cellStyle name="Output 7 4 10 3" xfId="24355" xr:uid="{00000000-0005-0000-0000-000025490000}"/>
    <cellStyle name="Output 7 4 10 4" xfId="29513" xr:uid="{00000000-0005-0000-0000-000026490000}"/>
    <cellStyle name="Output 7 4 10 5" xfId="34411" xr:uid="{00000000-0005-0000-0000-000027490000}"/>
    <cellStyle name="Output 7 4 10 6" xfId="38779" xr:uid="{00000000-0005-0000-0000-000028490000}"/>
    <cellStyle name="Output 7 4 11" xfId="10867" xr:uid="{00000000-0005-0000-0000-000029490000}"/>
    <cellStyle name="Output 7 4 12" xfId="19933" xr:uid="{00000000-0005-0000-0000-00002A490000}"/>
    <cellStyle name="Output 7 4 13" xfId="12668" xr:uid="{00000000-0005-0000-0000-00002B490000}"/>
    <cellStyle name="Output 7 4 14" xfId="30283" xr:uid="{00000000-0005-0000-0000-00002C490000}"/>
    <cellStyle name="Output 7 4 15" xfId="25540" xr:uid="{00000000-0005-0000-0000-00002D490000}"/>
    <cellStyle name="Output 7 4 2" xfId="2213" xr:uid="{00000000-0005-0000-0000-00002E490000}"/>
    <cellStyle name="Output 7 4 2 2" xfId="9614" xr:uid="{00000000-0005-0000-0000-00002F490000}"/>
    <cellStyle name="Output 7 4 2 3" xfId="21757" xr:uid="{00000000-0005-0000-0000-000030490000}"/>
    <cellStyle name="Output 7 4 2 4" xfId="23684" xr:uid="{00000000-0005-0000-0000-000031490000}"/>
    <cellStyle name="Output 7 4 2 5" xfId="31631" xr:uid="{00000000-0005-0000-0000-000032490000}"/>
    <cellStyle name="Output 7 4 2 6" xfId="32868" xr:uid="{00000000-0005-0000-0000-000033490000}"/>
    <cellStyle name="Output 7 4 3" xfId="1456" xr:uid="{00000000-0005-0000-0000-000034490000}"/>
    <cellStyle name="Output 7 4 3 2" xfId="10292" xr:uid="{00000000-0005-0000-0000-000035490000}"/>
    <cellStyle name="Output 7 4 3 3" xfId="21013" xr:uid="{00000000-0005-0000-0000-000036490000}"/>
    <cellStyle name="Output 7 4 3 4" xfId="26685" xr:uid="{00000000-0005-0000-0000-000037490000}"/>
    <cellStyle name="Output 7 4 3 5" xfId="28306" xr:uid="{00000000-0005-0000-0000-000038490000}"/>
    <cellStyle name="Output 7 4 3 6" xfId="27745" xr:uid="{00000000-0005-0000-0000-000039490000}"/>
    <cellStyle name="Output 7 4 4" xfId="1510" xr:uid="{00000000-0005-0000-0000-00003A490000}"/>
    <cellStyle name="Output 7 4 4 2" xfId="8960" xr:uid="{00000000-0005-0000-0000-00003B490000}"/>
    <cellStyle name="Output 7 4 4 3" xfId="21066" xr:uid="{00000000-0005-0000-0000-00003C490000}"/>
    <cellStyle name="Output 7 4 4 4" xfId="12010" xr:uid="{00000000-0005-0000-0000-00003D490000}"/>
    <cellStyle name="Output 7 4 4 5" xfId="28367" xr:uid="{00000000-0005-0000-0000-00003E490000}"/>
    <cellStyle name="Output 7 4 4 6" xfId="27103" xr:uid="{00000000-0005-0000-0000-00003F490000}"/>
    <cellStyle name="Output 7 4 5" xfId="1843" xr:uid="{00000000-0005-0000-0000-000040490000}"/>
    <cellStyle name="Output 7 4 5 2" xfId="8720" xr:uid="{00000000-0005-0000-0000-000041490000}"/>
    <cellStyle name="Output 7 4 5 3" xfId="21392" xr:uid="{00000000-0005-0000-0000-000042490000}"/>
    <cellStyle name="Output 7 4 5 4" xfId="20915" xr:uid="{00000000-0005-0000-0000-000043490000}"/>
    <cellStyle name="Output 7 4 5 5" xfId="21729" xr:uid="{00000000-0005-0000-0000-000044490000}"/>
    <cellStyle name="Output 7 4 5 6" xfId="33263" xr:uid="{00000000-0005-0000-0000-000045490000}"/>
    <cellStyle name="Output 7 4 6" xfId="2704" xr:uid="{00000000-0005-0000-0000-000046490000}"/>
    <cellStyle name="Output 7 4 6 2" xfId="8998" xr:uid="{00000000-0005-0000-0000-000047490000}"/>
    <cellStyle name="Output 7 4 6 3" xfId="22242" xr:uid="{00000000-0005-0000-0000-000048490000}"/>
    <cellStyle name="Output 7 4 6 4" xfId="20610" xr:uid="{00000000-0005-0000-0000-000049490000}"/>
    <cellStyle name="Output 7 4 6 5" xfId="25438" xr:uid="{00000000-0005-0000-0000-00004A490000}"/>
    <cellStyle name="Output 7 4 6 6" xfId="32091" xr:uid="{00000000-0005-0000-0000-00004B490000}"/>
    <cellStyle name="Output 7 4 7" xfId="3057" xr:uid="{00000000-0005-0000-0000-00004C490000}"/>
    <cellStyle name="Output 7 4 7 2" xfId="8580" xr:uid="{00000000-0005-0000-0000-00004D490000}"/>
    <cellStyle name="Output 7 4 7 3" xfId="22590" xr:uid="{00000000-0005-0000-0000-00004E490000}"/>
    <cellStyle name="Output 7 4 7 4" xfId="27801" xr:uid="{00000000-0005-0000-0000-00004F490000}"/>
    <cellStyle name="Output 7 4 7 5" xfId="32787" xr:uid="{00000000-0005-0000-0000-000050490000}"/>
    <cellStyle name="Output 7 4 7 6" xfId="37438" xr:uid="{00000000-0005-0000-0000-000051490000}"/>
    <cellStyle name="Output 7 4 8" xfId="3397" xr:uid="{00000000-0005-0000-0000-000052490000}"/>
    <cellStyle name="Output 7 4 8 2" xfId="16205" xr:uid="{00000000-0005-0000-0000-000053490000}"/>
    <cellStyle name="Output 7 4 8 3" xfId="22924" xr:uid="{00000000-0005-0000-0000-000054490000}"/>
    <cellStyle name="Output 7 4 8 4" xfId="28127" xr:uid="{00000000-0005-0000-0000-000055490000}"/>
    <cellStyle name="Output 7 4 8 5" xfId="33096" xr:uid="{00000000-0005-0000-0000-000056490000}"/>
    <cellStyle name="Output 7 4 8 6" xfId="37693" xr:uid="{00000000-0005-0000-0000-000057490000}"/>
    <cellStyle name="Output 7 4 9" xfId="4419" xr:uid="{00000000-0005-0000-0000-000058490000}"/>
    <cellStyle name="Output 7 4 9 2" xfId="17227" xr:uid="{00000000-0005-0000-0000-000059490000}"/>
    <cellStyle name="Output 7 4 9 3" xfId="23935" xr:uid="{00000000-0005-0000-0000-00005A490000}"/>
    <cellStyle name="Output 7 4 9 4" xfId="29112" xr:uid="{00000000-0005-0000-0000-00005B490000}"/>
    <cellStyle name="Output 7 4 9 5" xfId="34041" xr:uid="{00000000-0005-0000-0000-00005C490000}"/>
    <cellStyle name="Output 7 4 9 6" xfId="38483" xr:uid="{00000000-0005-0000-0000-00005D490000}"/>
    <cellStyle name="Output 7 5" xfId="1257" xr:uid="{00000000-0005-0000-0000-00005E490000}"/>
    <cellStyle name="Output 7 5 10" xfId="4992" xr:uid="{00000000-0005-0000-0000-00005F490000}"/>
    <cellStyle name="Output 7 5 10 2" xfId="17800" xr:uid="{00000000-0005-0000-0000-000060490000}"/>
    <cellStyle name="Output 7 5 10 3" xfId="24498" xr:uid="{00000000-0005-0000-0000-000061490000}"/>
    <cellStyle name="Output 7 5 10 4" xfId="29655" xr:uid="{00000000-0005-0000-0000-000062490000}"/>
    <cellStyle name="Output 7 5 10 5" xfId="34539" xr:uid="{00000000-0005-0000-0000-000063490000}"/>
    <cellStyle name="Output 7 5 10 6" xfId="38877" xr:uid="{00000000-0005-0000-0000-000064490000}"/>
    <cellStyle name="Output 7 5 11" xfId="10676" xr:uid="{00000000-0005-0000-0000-000065490000}"/>
    <cellStyle name="Output 7 5 12" xfId="13299" xr:uid="{00000000-0005-0000-0000-000066490000}"/>
    <cellStyle name="Output 7 5 13" xfId="24192" xr:uid="{00000000-0005-0000-0000-000067490000}"/>
    <cellStyle name="Output 7 5 14" xfId="31899" xr:uid="{00000000-0005-0000-0000-000068490000}"/>
    <cellStyle name="Output 7 5 15" xfId="36470" xr:uid="{00000000-0005-0000-0000-000069490000}"/>
    <cellStyle name="Output 7 5 2" xfId="2448" xr:uid="{00000000-0005-0000-0000-00006A490000}"/>
    <cellStyle name="Output 7 5 2 2" xfId="8733" xr:uid="{00000000-0005-0000-0000-00006B490000}"/>
    <cellStyle name="Output 7 5 2 3" xfId="21989" xr:uid="{00000000-0005-0000-0000-00006C490000}"/>
    <cellStyle name="Output 7 5 2 4" xfId="18206" xr:uid="{00000000-0005-0000-0000-00006D490000}"/>
    <cellStyle name="Output 7 5 2 5" xfId="21023" xr:uid="{00000000-0005-0000-0000-00006E490000}"/>
    <cellStyle name="Output 7 5 2 6" xfId="31156" xr:uid="{00000000-0005-0000-0000-00006F490000}"/>
    <cellStyle name="Output 7 5 3" xfId="2813" xr:uid="{00000000-0005-0000-0000-000070490000}"/>
    <cellStyle name="Output 7 5 3 2" xfId="10262" xr:uid="{00000000-0005-0000-0000-000071490000}"/>
    <cellStyle name="Output 7 5 3 3" xfId="22350" xr:uid="{00000000-0005-0000-0000-000072490000}"/>
    <cellStyle name="Output 7 5 3 4" xfId="27568" xr:uid="{00000000-0005-0000-0000-000073490000}"/>
    <cellStyle name="Output 7 5 3 5" xfId="32566" xr:uid="{00000000-0005-0000-0000-000074490000}"/>
    <cellStyle name="Output 7 5 3 6" xfId="37251" xr:uid="{00000000-0005-0000-0000-000075490000}"/>
    <cellStyle name="Output 7 5 4" xfId="3162" xr:uid="{00000000-0005-0000-0000-000076490000}"/>
    <cellStyle name="Output 7 5 4 2" xfId="12860" xr:uid="{00000000-0005-0000-0000-000077490000}"/>
    <cellStyle name="Output 7 5 4 3" xfId="22692" xr:uid="{00000000-0005-0000-0000-000078490000}"/>
    <cellStyle name="Output 7 5 4 4" xfId="27904" xr:uid="{00000000-0005-0000-0000-000079490000}"/>
    <cellStyle name="Output 7 5 4 5" xfId="32883" xr:uid="{00000000-0005-0000-0000-00007A490000}"/>
    <cellStyle name="Output 7 5 4 6" xfId="37512" xr:uid="{00000000-0005-0000-0000-00007B490000}"/>
    <cellStyle name="Output 7 5 5" xfId="3495" xr:uid="{00000000-0005-0000-0000-00007C490000}"/>
    <cellStyle name="Output 7 5 5 2" xfId="16303" xr:uid="{00000000-0005-0000-0000-00007D490000}"/>
    <cellStyle name="Output 7 5 5 3" xfId="23020" xr:uid="{00000000-0005-0000-0000-00007E490000}"/>
    <cellStyle name="Output 7 5 5 4" xfId="28222" xr:uid="{00000000-0005-0000-0000-00007F490000}"/>
    <cellStyle name="Output 7 5 5 5" xfId="33187" xr:uid="{00000000-0005-0000-0000-000080490000}"/>
    <cellStyle name="Output 7 5 5 6" xfId="37765" xr:uid="{00000000-0005-0000-0000-000081490000}"/>
    <cellStyle name="Output 7 5 6" xfId="3802" xr:uid="{00000000-0005-0000-0000-000082490000}"/>
    <cellStyle name="Output 7 5 6 2" xfId="16610" xr:uid="{00000000-0005-0000-0000-000083490000}"/>
    <cellStyle name="Output 7 5 6 3" xfId="23324" xr:uid="{00000000-0005-0000-0000-000084490000}"/>
    <cellStyle name="Output 7 5 6 4" xfId="28516" xr:uid="{00000000-0005-0000-0000-000085490000}"/>
    <cellStyle name="Output 7 5 6 5" xfId="33471" xr:uid="{00000000-0005-0000-0000-000086490000}"/>
    <cellStyle name="Output 7 5 6 6" xfId="38004" xr:uid="{00000000-0005-0000-0000-000087490000}"/>
    <cellStyle name="Output 7 5 7" xfId="4086" xr:uid="{00000000-0005-0000-0000-000088490000}"/>
    <cellStyle name="Output 7 5 7 2" xfId="16894" xr:uid="{00000000-0005-0000-0000-000089490000}"/>
    <cellStyle name="Output 7 5 7 3" xfId="23607" xr:uid="{00000000-0005-0000-0000-00008A490000}"/>
    <cellStyle name="Output 7 5 7 4" xfId="28792" xr:uid="{00000000-0005-0000-0000-00008B490000}"/>
    <cellStyle name="Output 7 5 7 5" xfId="33731" xr:uid="{00000000-0005-0000-0000-00008C490000}"/>
    <cellStyle name="Output 7 5 7 6" xfId="38227" xr:uid="{00000000-0005-0000-0000-00008D490000}"/>
    <cellStyle name="Output 7 5 8" xfId="4335" xr:uid="{00000000-0005-0000-0000-00008E490000}"/>
    <cellStyle name="Output 7 5 8 2" xfId="17143" xr:uid="{00000000-0005-0000-0000-00008F490000}"/>
    <cellStyle name="Output 7 5 8 3" xfId="23852" xr:uid="{00000000-0005-0000-0000-000090490000}"/>
    <cellStyle name="Output 7 5 8 4" xfId="29033" xr:uid="{00000000-0005-0000-0000-000091490000}"/>
    <cellStyle name="Output 7 5 8 5" xfId="33968" xr:uid="{00000000-0005-0000-0000-000092490000}"/>
    <cellStyle name="Output 7 5 8 6" xfId="38426" xr:uid="{00000000-0005-0000-0000-000093490000}"/>
    <cellStyle name="Output 7 5 9" xfId="4567" xr:uid="{00000000-0005-0000-0000-000094490000}"/>
    <cellStyle name="Output 7 5 9 2" xfId="17375" xr:uid="{00000000-0005-0000-0000-000095490000}"/>
    <cellStyle name="Output 7 5 9 3" xfId="24082" xr:uid="{00000000-0005-0000-0000-000096490000}"/>
    <cellStyle name="Output 7 5 9 4" xfId="29255" xr:uid="{00000000-0005-0000-0000-000097490000}"/>
    <cellStyle name="Output 7 5 9 5" xfId="34167" xr:uid="{00000000-0005-0000-0000-000098490000}"/>
    <cellStyle name="Output 7 5 9 6" xfId="38581" xr:uid="{00000000-0005-0000-0000-000099490000}"/>
    <cellStyle name="Output 7 6" xfId="1296" xr:uid="{00000000-0005-0000-0000-00009A490000}"/>
    <cellStyle name="Output 7 6 2" xfId="13381" xr:uid="{00000000-0005-0000-0000-00009B490000}"/>
    <cellStyle name="Output 7 6 3" xfId="14598" xr:uid="{00000000-0005-0000-0000-00009C490000}"/>
    <cellStyle name="Output 7 6 4" xfId="22489" xr:uid="{00000000-0005-0000-0000-00009D490000}"/>
    <cellStyle name="Output 7 6 5" xfId="27584" xr:uid="{00000000-0005-0000-0000-00009E490000}"/>
    <cellStyle name="Output 7 6 6" xfId="27520" xr:uid="{00000000-0005-0000-0000-00009F490000}"/>
    <cellStyle name="Output 7 7" xfId="1371" xr:uid="{00000000-0005-0000-0000-0000A0490000}"/>
    <cellStyle name="Output 7 7 2" xfId="9743" xr:uid="{00000000-0005-0000-0000-0000A1490000}"/>
    <cellStyle name="Output 7 7 3" xfId="20932" xr:uid="{00000000-0005-0000-0000-0000A2490000}"/>
    <cellStyle name="Output 7 7 4" xfId="24363" xr:uid="{00000000-0005-0000-0000-0000A3490000}"/>
    <cellStyle name="Output 7 7 5" xfId="27683" xr:uid="{00000000-0005-0000-0000-0000A4490000}"/>
    <cellStyle name="Output 7 7 6" xfId="36469" xr:uid="{00000000-0005-0000-0000-0000A5490000}"/>
    <cellStyle name="Output 7 8" xfId="1399" xr:uid="{00000000-0005-0000-0000-0000A6490000}"/>
    <cellStyle name="Output 7 8 2" xfId="11054" xr:uid="{00000000-0005-0000-0000-0000A7490000}"/>
    <cellStyle name="Output 7 8 3" xfId="20960" xr:uid="{00000000-0005-0000-0000-0000A8490000}"/>
    <cellStyle name="Output 7 8 4" xfId="26830" xr:uid="{00000000-0005-0000-0000-0000A9490000}"/>
    <cellStyle name="Output 7 8 5" xfId="28066" xr:uid="{00000000-0005-0000-0000-0000AA490000}"/>
    <cellStyle name="Output 7 8 6" xfId="36732" xr:uid="{00000000-0005-0000-0000-0000AB490000}"/>
    <cellStyle name="Output 7 9" xfId="1903" xr:uid="{00000000-0005-0000-0000-0000AC490000}"/>
    <cellStyle name="Output 7 9 2" xfId="10131" xr:uid="{00000000-0005-0000-0000-0000AD490000}"/>
    <cellStyle name="Output 7 9 3" xfId="21451" xr:uid="{00000000-0005-0000-0000-0000AE490000}"/>
    <cellStyle name="Output 7 9 4" xfId="26981" xr:uid="{00000000-0005-0000-0000-0000AF490000}"/>
    <cellStyle name="Output 7 9 5" xfId="29126" xr:uid="{00000000-0005-0000-0000-0000B0490000}"/>
    <cellStyle name="Output 7 9 6" xfId="22625" xr:uid="{00000000-0005-0000-0000-0000B1490000}"/>
    <cellStyle name="Output 8" xfId="667" xr:uid="{00000000-0005-0000-0000-0000B2490000}"/>
    <cellStyle name="Output 8 10" xfId="2034" xr:uid="{00000000-0005-0000-0000-0000B3490000}"/>
    <cellStyle name="Output 8 10 2" xfId="13430" xr:uid="{00000000-0005-0000-0000-0000B4490000}"/>
    <cellStyle name="Output 8 10 3" xfId="21579" xr:uid="{00000000-0005-0000-0000-0000B5490000}"/>
    <cellStyle name="Output 8 10 4" xfId="22540" xr:uid="{00000000-0005-0000-0000-0000B6490000}"/>
    <cellStyle name="Output 8 10 5" xfId="27832" xr:uid="{00000000-0005-0000-0000-0000B7490000}"/>
    <cellStyle name="Output 8 10 6" xfId="27706" xr:uid="{00000000-0005-0000-0000-0000B8490000}"/>
    <cellStyle name="Output 8 11" xfId="2842" xr:uid="{00000000-0005-0000-0000-0000B9490000}"/>
    <cellStyle name="Output 8 11 2" xfId="13466" xr:uid="{00000000-0005-0000-0000-0000BA490000}"/>
    <cellStyle name="Output 8 11 3" xfId="22379" xr:uid="{00000000-0005-0000-0000-0000BB490000}"/>
    <cellStyle name="Output 8 11 4" xfId="27595" xr:uid="{00000000-0005-0000-0000-0000BC490000}"/>
    <cellStyle name="Output 8 11 5" xfId="32592" xr:uid="{00000000-0005-0000-0000-0000BD490000}"/>
    <cellStyle name="Output 8 11 6" xfId="37273" xr:uid="{00000000-0005-0000-0000-0000BE490000}"/>
    <cellStyle name="Output 8 12" xfId="3190" xr:uid="{00000000-0005-0000-0000-0000BF490000}"/>
    <cellStyle name="Output 8 12 2" xfId="15998" xr:uid="{00000000-0005-0000-0000-0000C0490000}"/>
    <cellStyle name="Output 8 12 3" xfId="22720" xr:uid="{00000000-0005-0000-0000-0000C1490000}"/>
    <cellStyle name="Output 8 12 4" xfId="27932" xr:uid="{00000000-0005-0000-0000-0000C2490000}"/>
    <cellStyle name="Output 8 12 5" xfId="32907" xr:uid="{00000000-0005-0000-0000-0000C3490000}"/>
    <cellStyle name="Output 8 12 6" xfId="37533" xr:uid="{00000000-0005-0000-0000-0000C4490000}"/>
    <cellStyle name="Output 8 13" xfId="3521" xr:uid="{00000000-0005-0000-0000-0000C5490000}"/>
    <cellStyle name="Output 8 13 2" xfId="16329" xr:uid="{00000000-0005-0000-0000-0000C6490000}"/>
    <cellStyle name="Output 8 13 3" xfId="23046" xr:uid="{00000000-0005-0000-0000-0000C7490000}"/>
    <cellStyle name="Output 8 13 4" xfId="28247" xr:uid="{00000000-0005-0000-0000-0000C8490000}"/>
    <cellStyle name="Output 8 13 5" xfId="33211" xr:uid="{00000000-0005-0000-0000-0000C9490000}"/>
    <cellStyle name="Output 8 13 6" xfId="37785" xr:uid="{00000000-0005-0000-0000-0000CA490000}"/>
    <cellStyle name="Output 8 14" xfId="3827" xr:uid="{00000000-0005-0000-0000-0000CB490000}"/>
    <cellStyle name="Output 8 14 2" xfId="16635" xr:uid="{00000000-0005-0000-0000-0000CC490000}"/>
    <cellStyle name="Output 8 14 3" xfId="23349" xr:uid="{00000000-0005-0000-0000-0000CD490000}"/>
    <cellStyle name="Output 8 14 4" xfId="28541" xr:uid="{00000000-0005-0000-0000-0000CE490000}"/>
    <cellStyle name="Output 8 14 5" xfId="33494" xr:uid="{00000000-0005-0000-0000-0000CF490000}"/>
    <cellStyle name="Output 8 14 6" xfId="38023" xr:uid="{00000000-0005-0000-0000-0000D0490000}"/>
    <cellStyle name="Output 8 15" xfId="4104" xr:uid="{00000000-0005-0000-0000-0000D1490000}"/>
    <cellStyle name="Output 8 15 2" xfId="16912" xr:uid="{00000000-0005-0000-0000-0000D2490000}"/>
    <cellStyle name="Output 8 15 3" xfId="23625" xr:uid="{00000000-0005-0000-0000-0000D3490000}"/>
    <cellStyle name="Output 8 15 4" xfId="28810" xr:uid="{00000000-0005-0000-0000-0000D4490000}"/>
    <cellStyle name="Output 8 15 5" xfId="33749" xr:uid="{00000000-0005-0000-0000-0000D5490000}"/>
    <cellStyle name="Output 8 15 6" xfId="38244" xr:uid="{00000000-0005-0000-0000-0000D6490000}"/>
    <cellStyle name="Output 8 16" xfId="3569" xr:uid="{00000000-0005-0000-0000-0000D7490000}"/>
    <cellStyle name="Output 8 16 2" xfId="16377" xr:uid="{00000000-0005-0000-0000-0000D8490000}"/>
    <cellStyle name="Output 8 16 3" xfId="23094" xr:uid="{00000000-0005-0000-0000-0000D9490000}"/>
    <cellStyle name="Output 8 16 4" xfId="28292" xr:uid="{00000000-0005-0000-0000-0000DA490000}"/>
    <cellStyle name="Output 8 16 5" xfId="33258" xr:uid="{00000000-0005-0000-0000-0000DB490000}"/>
    <cellStyle name="Output 8 16 6" xfId="37828" xr:uid="{00000000-0005-0000-0000-0000DC490000}"/>
    <cellStyle name="Output 8 17" xfId="4720" xr:uid="{00000000-0005-0000-0000-0000DD490000}"/>
    <cellStyle name="Output 8 17 2" xfId="17528" xr:uid="{00000000-0005-0000-0000-0000DE490000}"/>
    <cellStyle name="Output 8 17 3" xfId="24232" xr:uid="{00000000-0005-0000-0000-0000DF490000}"/>
    <cellStyle name="Output 8 17 4" xfId="29395" xr:uid="{00000000-0005-0000-0000-0000E0490000}"/>
    <cellStyle name="Output 8 17 5" xfId="34297" xr:uid="{00000000-0005-0000-0000-0000E1490000}"/>
    <cellStyle name="Output 8 17 6" xfId="38691" xr:uid="{00000000-0005-0000-0000-0000E2490000}"/>
    <cellStyle name="Output 8 18" xfId="7363" xr:uid="{00000000-0005-0000-0000-0000E3490000}"/>
    <cellStyle name="Output 8 18 2" xfId="20127" xr:uid="{00000000-0005-0000-0000-0000E4490000}"/>
    <cellStyle name="Output 8 18 3" xfId="26764" xr:uid="{00000000-0005-0000-0000-0000E5490000}"/>
    <cellStyle name="Output 8 18 4" xfId="31805" xr:uid="{00000000-0005-0000-0000-0000E6490000}"/>
    <cellStyle name="Output 8 18 5" xfId="36536" xr:uid="{00000000-0005-0000-0000-0000E7490000}"/>
    <cellStyle name="Output 8 18 6" xfId="40655" xr:uid="{00000000-0005-0000-0000-0000E8490000}"/>
    <cellStyle name="Output 8 19" xfId="7517" xr:uid="{00000000-0005-0000-0000-0000E9490000}"/>
    <cellStyle name="Output 8 19 2" xfId="20281" xr:uid="{00000000-0005-0000-0000-0000EA490000}"/>
    <cellStyle name="Output 8 19 3" xfId="26914" xr:uid="{00000000-0005-0000-0000-0000EB490000}"/>
    <cellStyle name="Output 8 19 4" xfId="31952" xr:uid="{00000000-0005-0000-0000-0000EC490000}"/>
    <cellStyle name="Output 8 19 5" xfId="36665" xr:uid="{00000000-0005-0000-0000-0000ED490000}"/>
    <cellStyle name="Output 8 19 6" xfId="40739" xr:uid="{00000000-0005-0000-0000-0000EE490000}"/>
    <cellStyle name="Output 8 2" xfId="1120" xr:uid="{00000000-0005-0000-0000-0000EF490000}"/>
    <cellStyle name="Output 8 2 10" xfId="4918" xr:uid="{00000000-0005-0000-0000-0000F0490000}"/>
    <cellStyle name="Output 8 2 10 2" xfId="17726" xr:uid="{00000000-0005-0000-0000-0000F1490000}"/>
    <cellStyle name="Output 8 2 10 3" xfId="24425" xr:uid="{00000000-0005-0000-0000-0000F2490000}"/>
    <cellStyle name="Output 8 2 10 4" xfId="29582" xr:uid="{00000000-0005-0000-0000-0000F3490000}"/>
    <cellStyle name="Output 8 2 10 5" xfId="34471" xr:uid="{00000000-0005-0000-0000-0000F4490000}"/>
    <cellStyle name="Output 8 2 10 6" xfId="38822" xr:uid="{00000000-0005-0000-0000-0000F5490000}"/>
    <cellStyle name="Output 8 2 11" xfId="7492" xr:uid="{00000000-0005-0000-0000-0000F6490000}"/>
    <cellStyle name="Output 8 2 11 2" xfId="20256" xr:uid="{00000000-0005-0000-0000-0000F7490000}"/>
    <cellStyle name="Output 8 2 11 3" xfId="26889" xr:uid="{00000000-0005-0000-0000-0000F8490000}"/>
    <cellStyle name="Output 8 2 11 4" xfId="31927" xr:uid="{00000000-0005-0000-0000-0000F9490000}"/>
    <cellStyle name="Output 8 2 11 5" xfId="36640" xr:uid="{00000000-0005-0000-0000-0000FA490000}"/>
    <cellStyle name="Output 8 2 11 6" xfId="40718" xr:uid="{00000000-0005-0000-0000-0000FB490000}"/>
    <cellStyle name="Output 8 2 12" xfId="7635" xr:uid="{00000000-0005-0000-0000-0000FC490000}"/>
    <cellStyle name="Output 8 2 12 2" xfId="20399" xr:uid="{00000000-0005-0000-0000-0000FD490000}"/>
    <cellStyle name="Output 8 2 12 3" xfId="27031" xr:uid="{00000000-0005-0000-0000-0000FE490000}"/>
    <cellStyle name="Output 8 2 12 4" xfId="32060" xr:uid="{00000000-0005-0000-0000-0000FF490000}"/>
    <cellStyle name="Output 8 2 12 5" xfId="36763" xr:uid="{00000000-0005-0000-0000-0000004A0000}"/>
    <cellStyle name="Output 8 2 12 6" xfId="40798" xr:uid="{00000000-0005-0000-0000-0000014A0000}"/>
    <cellStyle name="Output 8 2 13" xfId="9815" xr:uid="{00000000-0005-0000-0000-0000024A0000}"/>
    <cellStyle name="Output 8 2 14" xfId="8870" xr:uid="{00000000-0005-0000-0000-0000034A0000}"/>
    <cellStyle name="Output 8 2 15" xfId="14542" xr:uid="{00000000-0005-0000-0000-0000044A0000}"/>
    <cellStyle name="Output 8 2 16" xfId="23983" xr:uid="{00000000-0005-0000-0000-0000054A0000}"/>
    <cellStyle name="Output 8 2 17" xfId="21336" xr:uid="{00000000-0005-0000-0000-0000064A0000}"/>
    <cellStyle name="Output 8 2 18" xfId="12870" xr:uid="{00000000-0005-0000-0000-0000074A0000}"/>
    <cellStyle name="Output 8 2 2" xfId="2321" xr:uid="{00000000-0005-0000-0000-0000084A0000}"/>
    <cellStyle name="Output 8 2 2 2" xfId="8475" xr:uid="{00000000-0005-0000-0000-0000094A0000}"/>
    <cellStyle name="Output 8 2 2 3" xfId="21863" xr:uid="{00000000-0005-0000-0000-00000A4A0000}"/>
    <cellStyle name="Output 8 2 2 4" xfId="22041" xr:uid="{00000000-0005-0000-0000-00000B4A0000}"/>
    <cellStyle name="Output 8 2 2 5" xfId="29609" xr:uid="{00000000-0005-0000-0000-00000C4A0000}"/>
    <cellStyle name="Output 8 2 2 6" xfId="33675" xr:uid="{00000000-0005-0000-0000-00000D4A0000}"/>
    <cellStyle name="Output 8 2 3" xfId="2691" xr:uid="{00000000-0005-0000-0000-00000E4A0000}"/>
    <cellStyle name="Output 8 2 3 2" xfId="9310" xr:uid="{00000000-0005-0000-0000-00000F4A0000}"/>
    <cellStyle name="Output 8 2 3 3" xfId="22229" xr:uid="{00000000-0005-0000-0000-0000104A0000}"/>
    <cellStyle name="Output 8 2 3 4" xfId="10618" xr:uid="{00000000-0005-0000-0000-0000114A0000}"/>
    <cellStyle name="Output 8 2 3 5" xfId="24869" xr:uid="{00000000-0005-0000-0000-0000124A0000}"/>
    <cellStyle name="Output 8 2 3 6" xfId="30254" xr:uid="{00000000-0005-0000-0000-0000134A0000}"/>
    <cellStyle name="Output 8 2 4" xfId="3044" xr:uid="{00000000-0005-0000-0000-0000144A0000}"/>
    <cellStyle name="Output 8 2 4 2" xfId="11429" xr:uid="{00000000-0005-0000-0000-0000154A0000}"/>
    <cellStyle name="Output 8 2 4 3" xfId="22577" xr:uid="{00000000-0005-0000-0000-0000164A0000}"/>
    <cellStyle name="Output 8 2 4 4" xfId="27788" xr:uid="{00000000-0005-0000-0000-0000174A0000}"/>
    <cellStyle name="Output 8 2 4 5" xfId="32774" xr:uid="{00000000-0005-0000-0000-0000184A0000}"/>
    <cellStyle name="Output 8 2 4 6" xfId="37426" xr:uid="{00000000-0005-0000-0000-0000194A0000}"/>
    <cellStyle name="Output 8 2 5" xfId="3384" xr:uid="{00000000-0005-0000-0000-00001A4A0000}"/>
    <cellStyle name="Output 8 2 5 2" xfId="16192" xr:uid="{00000000-0005-0000-0000-00001B4A0000}"/>
    <cellStyle name="Output 8 2 5 3" xfId="22912" xr:uid="{00000000-0005-0000-0000-00001C4A0000}"/>
    <cellStyle name="Output 8 2 5 4" xfId="28114" xr:uid="{00000000-0005-0000-0000-00001D4A0000}"/>
    <cellStyle name="Output 8 2 5 5" xfId="33084" xr:uid="{00000000-0005-0000-0000-00001E4A0000}"/>
    <cellStyle name="Output 8 2 5 6" xfId="37681" xr:uid="{00000000-0005-0000-0000-00001F4A0000}"/>
    <cellStyle name="Output 8 2 6" xfId="3696" xr:uid="{00000000-0005-0000-0000-0000204A0000}"/>
    <cellStyle name="Output 8 2 6 2" xfId="16504" xr:uid="{00000000-0005-0000-0000-0000214A0000}"/>
    <cellStyle name="Output 8 2 6 3" xfId="23219" xr:uid="{00000000-0005-0000-0000-0000224A0000}"/>
    <cellStyle name="Output 8 2 6 4" xfId="28414" xr:uid="{00000000-0005-0000-0000-0000234A0000}"/>
    <cellStyle name="Output 8 2 6 5" xfId="33373" xr:uid="{00000000-0005-0000-0000-0000244A0000}"/>
    <cellStyle name="Output 8 2 6 6" xfId="37921" xr:uid="{00000000-0005-0000-0000-0000254A0000}"/>
    <cellStyle name="Output 8 2 7" xfId="3995" xr:uid="{00000000-0005-0000-0000-0000264A0000}"/>
    <cellStyle name="Output 8 2 7 2" xfId="16803" xr:uid="{00000000-0005-0000-0000-0000274A0000}"/>
    <cellStyle name="Output 8 2 7 3" xfId="23516" xr:uid="{00000000-0005-0000-0000-0000284A0000}"/>
    <cellStyle name="Output 8 2 7 4" xfId="28702" xr:uid="{00000000-0005-0000-0000-0000294A0000}"/>
    <cellStyle name="Output 8 2 7 5" xfId="33649" xr:uid="{00000000-0005-0000-0000-00002A4A0000}"/>
    <cellStyle name="Output 8 2 7 6" xfId="38156" xr:uid="{00000000-0005-0000-0000-00002B4A0000}"/>
    <cellStyle name="Output 8 2 8" xfId="4248" xr:uid="{00000000-0005-0000-0000-00002C4A0000}"/>
    <cellStyle name="Output 8 2 8 2" xfId="17056" xr:uid="{00000000-0005-0000-0000-00002D4A0000}"/>
    <cellStyle name="Output 8 2 8 3" xfId="23767" xr:uid="{00000000-0005-0000-0000-00002E4A0000}"/>
    <cellStyle name="Output 8 2 8 4" xfId="28949" xr:uid="{00000000-0005-0000-0000-00002F4A0000}"/>
    <cellStyle name="Output 8 2 8 5" xfId="33886" xr:uid="{00000000-0005-0000-0000-0000304A0000}"/>
    <cellStyle name="Output 8 2 8 6" xfId="38358" xr:uid="{00000000-0005-0000-0000-0000314A0000}"/>
    <cellStyle name="Output 8 2 9" xfId="4493" xr:uid="{00000000-0005-0000-0000-0000324A0000}"/>
    <cellStyle name="Output 8 2 9 2" xfId="17301" xr:uid="{00000000-0005-0000-0000-0000334A0000}"/>
    <cellStyle name="Output 8 2 9 3" xfId="24009" xr:uid="{00000000-0005-0000-0000-0000344A0000}"/>
    <cellStyle name="Output 8 2 9 4" xfId="29184" xr:uid="{00000000-0005-0000-0000-0000354A0000}"/>
    <cellStyle name="Output 8 2 9 5" xfId="34100" xr:uid="{00000000-0005-0000-0000-0000364A0000}"/>
    <cellStyle name="Output 8 2 9 6" xfId="38526" xr:uid="{00000000-0005-0000-0000-0000374A0000}"/>
    <cellStyle name="Output 8 20" xfId="8239" xr:uid="{00000000-0005-0000-0000-0000384A0000}"/>
    <cellStyle name="Output 8 21" xfId="9831" xr:uid="{00000000-0005-0000-0000-0000394A0000}"/>
    <cellStyle name="Output 8 22" xfId="18590" xr:uid="{00000000-0005-0000-0000-00003A4A0000}"/>
    <cellStyle name="Output 8 23" xfId="24625" xr:uid="{00000000-0005-0000-0000-00003B4A0000}"/>
    <cellStyle name="Output 8 24" xfId="29705" xr:uid="{00000000-0005-0000-0000-00003C4A0000}"/>
    <cellStyle name="Output 8 25" xfId="34793" xr:uid="{00000000-0005-0000-0000-00003D4A0000}"/>
    <cellStyle name="Output 8 26" xfId="41700" xr:uid="{00000000-0005-0000-0000-00003E4A0000}"/>
    <cellStyle name="Output 8 27" xfId="41289" xr:uid="{00000000-0005-0000-0000-00003F4A0000}"/>
    <cellStyle name="Output 8 28" xfId="41764" xr:uid="{00000000-0005-0000-0000-0000404A0000}"/>
    <cellStyle name="Output 8 29" xfId="41981" xr:uid="{00000000-0005-0000-0000-0000414A0000}"/>
    <cellStyle name="Output 8 3" xfId="1207" xr:uid="{00000000-0005-0000-0000-0000424A0000}"/>
    <cellStyle name="Output 8 3 10" xfId="4974" xr:uid="{00000000-0005-0000-0000-0000434A0000}"/>
    <cellStyle name="Output 8 3 10 2" xfId="17782" xr:uid="{00000000-0005-0000-0000-0000444A0000}"/>
    <cellStyle name="Output 8 3 10 3" xfId="24480" xr:uid="{00000000-0005-0000-0000-0000454A0000}"/>
    <cellStyle name="Output 8 3 10 4" xfId="29637" xr:uid="{00000000-0005-0000-0000-0000464A0000}"/>
    <cellStyle name="Output 8 3 10 5" xfId="34523" xr:uid="{00000000-0005-0000-0000-0000474A0000}"/>
    <cellStyle name="Output 8 3 10 6" xfId="38863" xr:uid="{00000000-0005-0000-0000-0000484A0000}"/>
    <cellStyle name="Output 8 3 11" xfId="15460" xr:uid="{00000000-0005-0000-0000-0000494A0000}"/>
    <cellStyle name="Output 8 3 12" xfId="10522" xr:uid="{00000000-0005-0000-0000-00004A4A0000}"/>
    <cellStyle name="Output 8 3 13" xfId="22249" xr:uid="{00000000-0005-0000-0000-00004B4A0000}"/>
    <cellStyle name="Output 8 3 14" xfId="25254" xr:uid="{00000000-0005-0000-0000-00004C4A0000}"/>
    <cellStyle name="Output 8 3 15" xfId="11433" xr:uid="{00000000-0005-0000-0000-00004D4A0000}"/>
    <cellStyle name="Output 8 3 2" xfId="2404" xr:uid="{00000000-0005-0000-0000-00004E4A0000}"/>
    <cellStyle name="Output 8 3 2 2" xfId="12933" xr:uid="{00000000-0005-0000-0000-00004F4A0000}"/>
    <cellStyle name="Output 8 3 2 3" xfId="21945" xr:uid="{00000000-0005-0000-0000-0000504A0000}"/>
    <cellStyle name="Output 8 3 2 4" xfId="21815" xr:uid="{00000000-0005-0000-0000-0000514A0000}"/>
    <cellStyle name="Output 8 3 2 5" xfId="28150" xr:uid="{00000000-0005-0000-0000-0000524A0000}"/>
    <cellStyle name="Output 8 3 2 6" xfId="27820" xr:uid="{00000000-0005-0000-0000-0000534A0000}"/>
    <cellStyle name="Output 8 3 3" xfId="2773" xr:uid="{00000000-0005-0000-0000-0000544A0000}"/>
    <cellStyle name="Output 8 3 3 2" xfId="9429" xr:uid="{00000000-0005-0000-0000-0000554A0000}"/>
    <cellStyle name="Output 8 3 3 3" xfId="22310" xr:uid="{00000000-0005-0000-0000-0000564A0000}"/>
    <cellStyle name="Output 8 3 3 4" xfId="27530" xr:uid="{00000000-0005-0000-0000-0000574A0000}"/>
    <cellStyle name="Output 8 3 3 5" xfId="32530" xr:uid="{00000000-0005-0000-0000-0000584A0000}"/>
    <cellStyle name="Output 8 3 3 6" xfId="37220" xr:uid="{00000000-0005-0000-0000-0000594A0000}"/>
    <cellStyle name="Output 8 3 4" xfId="3124" xr:uid="{00000000-0005-0000-0000-00005A4A0000}"/>
    <cellStyle name="Output 8 3 4 2" xfId="12611" xr:uid="{00000000-0005-0000-0000-00005B4A0000}"/>
    <cellStyle name="Output 8 3 4 3" xfId="22655" xr:uid="{00000000-0005-0000-0000-00005C4A0000}"/>
    <cellStyle name="Output 8 3 4 4" xfId="27866" xr:uid="{00000000-0005-0000-0000-00005D4A0000}"/>
    <cellStyle name="Output 8 3 4 5" xfId="32847" xr:uid="{00000000-0005-0000-0000-00005E4A0000}"/>
    <cellStyle name="Output 8 3 4 6" xfId="37483" xr:uid="{00000000-0005-0000-0000-00005F4A0000}"/>
    <cellStyle name="Output 8 3 5" xfId="3460" xr:uid="{00000000-0005-0000-0000-0000604A0000}"/>
    <cellStyle name="Output 8 3 5 2" xfId="16268" xr:uid="{00000000-0005-0000-0000-0000614A0000}"/>
    <cellStyle name="Output 8 3 5 3" xfId="22986" xr:uid="{00000000-0005-0000-0000-0000624A0000}"/>
    <cellStyle name="Output 8 3 5 4" xfId="28187" xr:uid="{00000000-0005-0000-0000-0000634A0000}"/>
    <cellStyle name="Output 8 3 5 5" xfId="33154" xr:uid="{00000000-0005-0000-0000-0000644A0000}"/>
    <cellStyle name="Output 8 3 5 6" xfId="37737" xr:uid="{00000000-0005-0000-0000-0000654A0000}"/>
    <cellStyle name="Output 8 3 6" xfId="3767" xr:uid="{00000000-0005-0000-0000-0000664A0000}"/>
    <cellStyle name="Output 8 3 6 2" xfId="16575" xr:uid="{00000000-0005-0000-0000-0000674A0000}"/>
    <cellStyle name="Output 8 3 6 3" xfId="23290" xr:uid="{00000000-0005-0000-0000-0000684A0000}"/>
    <cellStyle name="Output 8 3 6 4" xfId="28483" xr:uid="{00000000-0005-0000-0000-0000694A0000}"/>
    <cellStyle name="Output 8 3 6 5" xfId="33438" xr:uid="{00000000-0005-0000-0000-00006A4A0000}"/>
    <cellStyle name="Output 8 3 6 6" xfId="37975" xr:uid="{00000000-0005-0000-0000-00006B4A0000}"/>
    <cellStyle name="Output 8 3 7" xfId="4059" xr:uid="{00000000-0005-0000-0000-00006C4A0000}"/>
    <cellStyle name="Output 8 3 7 2" xfId="16867" xr:uid="{00000000-0005-0000-0000-00006D4A0000}"/>
    <cellStyle name="Output 8 3 7 3" xfId="23580" xr:uid="{00000000-0005-0000-0000-00006E4A0000}"/>
    <cellStyle name="Output 8 3 7 4" xfId="28765" xr:uid="{00000000-0005-0000-0000-00006F4A0000}"/>
    <cellStyle name="Output 8 3 7 5" xfId="33705" xr:uid="{00000000-0005-0000-0000-0000704A0000}"/>
    <cellStyle name="Output 8 3 7 6" xfId="38205" xr:uid="{00000000-0005-0000-0000-0000714A0000}"/>
    <cellStyle name="Output 8 3 8" xfId="4314" xr:uid="{00000000-0005-0000-0000-0000724A0000}"/>
    <cellStyle name="Output 8 3 8 2" xfId="17122" xr:uid="{00000000-0005-0000-0000-0000734A0000}"/>
    <cellStyle name="Output 8 3 8 3" xfId="23831" xr:uid="{00000000-0005-0000-0000-0000744A0000}"/>
    <cellStyle name="Output 8 3 8 4" xfId="29015" xr:uid="{00000000-0005-0000-0000-0000754A0000}"/>
    <cellStyle name="Output 8 3 8 5" xfId="33948" xr:uid="{00000000-0005-0000-0000-0000764A0000}"/>
    <cellStyle name="Output 8 3 8 6" xfId="38409" xr:uid="{00000000-0005-0000-0000-0000774A0000}"/>
    <cellStyle name="Output 8 3 9" xfId="4549" xr:uid="{00000000-0005-0000-0000-0000784A0000}"/>
    <cellStyle name="Output 8 3 9 2" xfId="17357" xr:uid="{00000000-0005-0000-0000-0000794A0000}"/>
    <cellStyle name="Output 8 3 9 3" xfId="24065" xr:uid="{00000000-0005-0000-0000-00007A4A0000}"/>
    <cellStyle name="Output 8 3 9 4" xfId="29238" xr:uid="{00000000-0005-0000-0000-00007B4A0000}"/>
    <cellStyle name="Output 8 3 9 5" xfId="34151" xr:uid="{00000000-0005-0000-0000-00007C4A0000}"/>
    <cellStyle name="Output 8 3 9 6" xfId="38567" xr:uid="{00000000-0005-0000-0000-00007D4A0000}"/>
    <cellStyle name="Output 8 30" xfId="41920" xr:uid="{00000000-0005-0000-0000-00007E4A0000}"/>
    <cellStyle name="Output 8 31" xfId="42090" xr:uid="{00000000-0005-0000-0000-00007F4A0000}"/>
    <cellStyle name="Output 8 32" xfId="42206" xr:uid="{00000000-0005-0000-0000-0000804A0000}"/>
    <cellStyle name="Output 8 33" xfId="42425" xr:uid="{00000000-0005-0000-0000-0000814A0000}"/>
    <cellStyle name="Output 8 4" xfId="1046" xr:uid="{00000000-0005-0000-0000-0000824A0000}"/>
    <cellStyle name="Output 8 4 10" xfId="4876" xr:uid="{00000000-0005-0000-0000-0000834A0000}"/>
    <cellStyle name="Output 8 4 10 2" xfId="17684" xr:uid="{00000000-0005-0000-0000-0000844A0000}"/>
    <cellStyle name="Output 8 4 10 3" xfId="24383" xr:uid="{00000000-0005-0000-0000-0000854A0000}"/>
    <cellStyle name="Output 8 4 10 4" xfId="29541" xr:uid="{00000000-0005-0000-0000-0000864A0000}"/>
    <cellStyle name="Output 8 4 10 5" xfId="34433" xr:uid="{00000000-0005-0000-0000-0000874A0000}"/>
    <cellStyle name="Output 8 4 10 6" xfId="38789" xr:uid="{00000000-0005-0000-0000-0000884A0000}"/>
    <cellStyle name="Output 8 4 11" xfId="11021" xr:uid="{00000000-0005-0000-0000-0000894A0000}"/>
    <cellStyle name="Output 8 4 12" xfId="11136" xr:uid="{00000000-0005-0000-0000-00008A4A0000}"/>
    <cellStyle name="Output 8 4 13" xfId="23140" xr:uid="{00000000-0005-0000-0000-00008B4A0000}"/>
    <cellStyle name="Output 8 4 14" xfId="28171" xr:uid="{00000000-0005-0000-0000-00008C4A0000}"/>
    <cellStyle name="Output 8 4 15" xfId="22864" xr:uid="{00000000-0005-0000-0000-00008D4A0000}"/>
    <cellStyle name="Output 8 4 2" xfId="2255" xr:uid="{00000000-0005-0000-0000-00008E4A0000}"/>
    <cellStyle name="Output 8 4 2 2" xfId="9678" xr:uid="{00000000-0005-0000-0000-00008F4A0000}"/>
    <cellStyle name="Output 8 4 2 3" xfId="21798" xr:uid="{00000000-0005-0000-0000-0000904A0000}"/>
    <cellStyle name="Output 8 4 2 4" xfId="24460" xr:uid="{00000000-0005-0000-0000-0000914A0000}"/>
    <cellStyle name="Output 8 4 2 5" xfId="29218" xr:uid="{00000000-0005-0000-0000-0000924A0000}"/>
    <cellStyle name="Output 8 4 2 6" xfId="33849" xr:uid="{00000000-0005-0000-0000-0000934A0000}"/>
    <cellStyle name="Output 8 4 3" xfId="2625" xr:uid="{00000000-0005-0000-0000-0000944A0000}"/>
    <cellStyle name="Output 8 4 3 2" xfId="13472" xr:uid="{00000000-0005-0000-0000-0000954A0000}"/>
    <cellStyle name="Output 8 4 3 3" xfId="22163" xr:uid="{00000000-0005-0000-0000-0000964A0000}"/>
    <cellStyle name="Output 8 4 3 4" xfId="13406" xr:uid="{00000000-0005-0000-0000-0000974A0000}"/>
    <cellStyle name="Output 8 4 3 5" xfId="24747" xr:uid="{00000000-0005-0000-0000-0000984A0000}"/>
    <cellStyle name="Output 8 4 3 6" xfId="24829" xr:uid="{00000000-0005-0000-0000-0000994A0000}"/>
    <cellStyle name="Output 8 4 4" xfId="2982" xr:uid="{00000000-0005-0000-0000-00009A4A0000}"/>
    <cellStyle name="Output 8 4 4 2" xfId="13588" xr:uid="{00000000-0005-0000-0000-00009B4A0000}"/>
    <cellStyle name="Output 8 4 4 3" xfId="22517" xr:uid="{00000000-0005-0000-0000-00009C4A0000}"/>
    <cellStyle name="Output 8 4 4 4" xfId="27729" xr:uid="{00000000-0005-0000-0000-00009D4A0000}"/>
    <cellStyle name="Output 8 4 4 5" xfId="32719" xr:uid="{00000000-0005-0000-0000-00009E4A0000}"/>
    <cellStyle name="Output 8 4 4 6" xfId="37379" xr:uid="{00000000-0005-0000-0000-00009F4A0000}"/>
    <cellStyle name="Output 8 4 5" xfId="3321" xr:uid="{00000000-0005-0000-0000-0000A04A0000}"/>
    <cellStyle name="Output 8 4 5 2" xfId="16129" xr:uid="{00000000-0005-0000-0000-0000A14A0000}"/>
    <cellStyle name="Output 8 4 5 3" xfId="22850" xr:uid="{00000000-0005-0000-0000-0000A24A0000}"/>
    <cellStyle name="Output 8 4 5 4" xfId="28054" xr:uid="{00000000-0005-0000-0000-0000A34A0000}"/>
    <cellStyle name="Output 8 4 5 5" xfId="33025" xr:uid="{00000000-0005-0000-0000-0000A44A0000}"/>
    <cellStyle name="Output 8 4 5 6" xfId="37632" xr:uid="{00000000-0005-0000-0000-0000A54A0000}"/>
    <cellStyle name="Output 8 4 6" xfId="3639" xr:uid="{00000000-0005-0000-0000-0000A64A0000}"/>
    <cellStyle name="Output 8 4 6 2" xfId="16447" xr:uid="{00000000-0005-0000-0000-0000A74A0000}"/>
    <cellStyle name="Output 8 4 6 3" xfId="23163" xr:uid="{00000000-0005-0000-0000-0000A84A0000}"/>
    <cellStyle name="Output 8 4 6 4" xfId="28358" xr:uid="{00000000-0005-0000-0000-0000A94A0000}"/>
    <cellStyle name="Output 8 4 6 5" xfId="33321" xr:uid="{00000000-0005-0000-0000-0000AA4A0000}"/>
    <cellStyle name="Output 8 4 6 6" xfId="37875" xr:uid="{00000000-0005-0000-0000-0000AB4A0000}"/>
    <cellStyle name="Output 8 4 7" xfId="3938" xr:uid="{00000000-0005-0000-0000-0000AC4A0000}"/>
    <cellStyle name="Output 8 4 7 2" xfId="16746" xr:uid="{00000000-0005-0000-0000-0000AD4A0000}"/>
    <cellStyle name="Output 8 4 7 3" xfId="23459" xr:uid="{00000000-0005-0000-0000-0000AE4A0000}"/>
    <cellStyle name="Output 8 4 7 4" xfId="28647" xr:uid="{00000000-0005-0000-0000-0000AF4A0000}"/>
    <cellStyle name="Output 8 4 7 5" xfId="33595" xr:uid="{00000000-0005-0000-0000-0000B04A0000}"/>
    <cellStyle name="Output 8 4 7 6" xfId="38111" xr:uid="{00000000-0005-0000-0000-0000B14A0000}"/>
    <cellStyle name="Output 8 4 8" xfId="4197" xr:uid="{00000000-0005-0000-0000-0000B24A0000}"/>
    <cellStyle name="Output 8 4 8 2" xfId="17005" xr:uid="{00000000-0005-0000-0000-0000B34A0000}"/>
    <cellStyle name="Output 8 4 8 3" xfId="23718" xr:uid="{00000000-0005-0000-0000-0000B44A0000}"/>
    <cellStyle name="Output 8 4 8 4" xfId="28901" xr:uid="{00000000-0005-0000-0000-0000B54A0000}"/>
    <cellStyle name="Output 8 4 8 5" xfId="33838" xr:uid="{00000000-0005-0000-0000-0000B64A0000}"/>
    <cellStyle name="Output 8 4 8 6" xfId="38317" xr:uid="{00000000-0005-0000-0000-0000B74A0000}"/>
    <cellStyle name="Output 8 4 9" xfId="4451" xr:uid="{00000000-0005-0000-0000-0000B84A0000}"/>
    <cellStyle name="Output 8 4 9 2" xfId="17259" xr:uid="{00000000-0005-0000-0000-0000B94A0000}"/>
    <cellStyle name="Output 8 4 9 3" xfId="23967" xr:uid="{00000000-0005-0000-0000-0000BA4A0000}"/>
    <cellStyle name="Output 8 4 9 4" xfId="29142" xr:uid="{00000000-0005-0000-0000-0000BB4A0000}"/>
    <cellStyle name="Output 8 4 9 5" xfId="34064" xr:uid="{00000000-0005-0000-0000-0000BC4A0000}"/>
    <cellStyle name="Output 8 4 9 6" xfId="38493" xr:uid="{00000000-0005-0000-0000-0000BD4A0000}"/>
    <cellStyle name="Output 8 5" xfId="1327" xr:uid="{00000000-0005-0000-0000-0000BE4A0000}"/>
    <cellStyle name="Output 8 5 10" xfId="5024" xr:uid="{00000000-0005-0000-0000-0000BF4A0000}"/>
    <cellStyle name="Output 8 5 10 2" xfId="17832" xr:uid="{00000000-0005-0000-0000-0000C04A0000}"/>
    <cellStyle name="Output 8 5 10 3" xfId="24530" xr:uid="{00000000-0005-0000-0000-0000C14A0000}"/>
    <cellStyle name="Output 8 5 10 4" xfId="29687" xr:uid="{00000000-0005-0000-0000-0000C24A0000}"/>
    <cellStyle name="Output 8 5 10 5" xfId="34571" xr:uid="{00000000-0005-0000-0000-0000C34A0000}"/>
    <cellStyle name="Output 8 5 10 6" xfId="38906" xr:uid="{00000000-0005-0000-0000-0000C44A0000}"/>
    <cellStyle name="Output 8 5 11" xfId="15477" xr:uid="{00000000-0005-0000-0000-0000C54A0000}"/>
    <cellStyle name="Output 8 5 12" xfId="20889" xr:uid="{00000000-0005-0000-0000-0000C64A0000}"/>
    <cellStyle name="Output 8 5 13" xfId="21707" xr:uid="{00000000-0005-0000-0000-0000C74A0000}"/>
    <cellStyle name="Output 8 5 14" xfId="21095" xr:uid="{00000000-0005-0000-0000-0000C84A0000}"/>
    <cellStyle name="Output 8 5 15" xfId="29307" xr:uid="{00000000-0005-0000-0000-0000C94A0000}"/>
    <cellStyle name="Output 8 5 2" xfId="2514" xr:uid="{00000000-0005-0000-0000-0000CA4A0000}"/>
    <cellStyle name="Output 8 5 2 2" xfId="11074" xr:uid="{00000000-0005-0000-0000-0000CB4A0000}"/>
    <cellStyle name="Output 8 5 2 3" xfId="22054" xr:uid="{00000000-0005-0000-0000-0000CC4A0000}"/>
    <cellStyle name="Output 8 5 2 4" xfId="18194" xr:uid="{00000000-0005-0000-0000-0000CD4A0000}"/>
    <cellStyle name="Output 8 5 2 5" xfId="25498" xr:uid="{00000000-0005-0000-0000-0000CE4A0000}"/>
    <cellStyle name="Output 8 5 2 6" xfId="32302" xr:uid="{00000000-0005-0000-0000-0000CF4A0000}"/>
    <cellStyle name="Output 8 5 3" xfId="2878" xr:uid="{00000000-0005-0000-0000-0000D04A0000}"/>
    <cellStyle name="Output 8 5 3 2" xfId="10877" xr:uid="{00000000-0005-0000-0000-0000D14A0000}"/>
    <cellStyle name="Output 8 5 3 3" xfId="22415" xr:uid="{00000000-0005-0000-0000-0000D24A0000}"/>
    <cellStyle name="Output 8 5 3 4" xfId="27630" xr:uid="{00000000-0005-0000-0000-0000D34A0000}"/>
    <cellStyle name="Output 8 5 3 5" xfId="32628" xr:uid="{00000000-0005-0000-0000-0000D44A0000}"/>
    <cellStyle name="Output 8 5 3 6" xfId="37304" xr:uid="{00000000-0005-0000-0000-0000D54A0000}"/>
    <cellStyle name="Output 8 5 4" xfId="3224" xr:uid="{00000000-0005-0000-0000-0000D64A0000}"/>
    <cellStyle name="Output 8 5 4 2" xfId="16032" xr:uid="{00000000-0005-0000-0000-0000D74A0000}"/>
    <cellStyle name="Output 8 5 4 3" xfId="22754" xr:uid="{00000000-0005-0000-0000-0000D84A0000}"/>
    <cellStyle name="Output 8 5 4 4" xfId="27963" xr:uid="{00000000-0005-0000-0000-0000D94A0000}"/>
    <cellStyle name="Output 8 5 4 5" xfId="32939" xr:uid="{00000000-0005-0000-0000-0000DA4A0000}"/>
    <cellStyle name="Output 8 5 4 6" xfId="37562" xr:uid="{00000000-0005-0000-0000-0000DB4A0000}"/>
    <cellStyle name="Output 8 5 5" xfId="3553" xr:uid="{00000000-0005-0000-0000-0000DC4A0000}"/>
    <cellStyle name="Output 8 5 5 2" xfId="16361" xr:uid="{00000000-0005-0000-0000-0000DD4A0000}"/>
    <cellStyle name="Output 8 5 5 3" xfId="23078" xr:uid="{00000000-0005-0000-0000-0000DE4A0000}"/>
    <cellStyle name="Output 8 5 5 4" xfId="28276" xr:uid="{00000000-0005-0000-0000-0000DF4A0000}"/>
    <cellStyle name="Output 8 5 5 5" xfId="33242" xr:uid="{00000000-0005-0000-0000-0000E04A0000}"/>
    <cellStyle name="Output 8 5 5 6" xfId="37812" xr:uid="{00000000-0005-0000-0000-0000E14A0000}"/>
    <cellStyle name="Output 8 5 6" xfId="3856" xr:uid="{00000000-0005-0000-0000-0000E24A0000}"/>
    <cellStyle name="Output 8 5 6 2" xfId="16664" xr:uid="{00000000-0005-0000-0000-0000E34A0000}"/>
    <cellStyle name="Output 8 5 6 3" xfId="23378" xr:uid="{00000000-0005-0000-0000-0000E44A0000}"/>
    <cellStyle name="Output 8 5 6 4" xfId="28570" xr:uid="{00000000-0005-0000-0000-0000E54A0000}"/>
    <cellStyle name="Output 8 5 6 5" xfId="33521" xr:uid="{00000000-0005-0000-0000-0000E64A0000}"/>
    <cellStyle name="Output 8 5 6 6" xfId="38049" xr:uid="{00000000-0005-0000-0000-0000E74A0000}"/>
    <cellStyle name="Output 8 5 7" xfId="4130" xr:uid="{00000000-0005-0000-0000-0000E84A0000}"/>
    <cellStyle name="Output 8 5 7 2" xfId="16938" xr:uid="{00000000-0005-0000-0000-0000E94A0000}"/>
    <cellStyle name="Output 8 5 7 3" xfId="23651" xr:uid="{00000000-0005-0000-0000-0000EA4A0000}"/>
    <cellStyle name="Output 8 5 7 4" xfId="28836" xr:uid="{00000000-0005-0000-0000-0000EB4A0000}"/>
    <cellStyle name="Output 8 5 7 5" xfId="33775" xr:uid="{00000000-0005-0000-0000-0000EC4A0000}"/>
    <cellStyle name="Output 8 5 7 6" xfId="38268" xr:uid="{00000000-0005-0000-0000-0000ED4A0000}"/>
    <cellStyle name="Output 8 5 8" xfId="4372" xr:uid="{00000000-0005-0000-0000-0000EE4A0000}"/>
    <cellStyle name="Output 8 5 8 2" xfId="17180" xr:uid="{00000000-0005-0000-0000-0000EF4A0000}"/>
    <cellStyle name="Output 8 5 8 3" xfId="23889" xr:uid="{00000000-0005-0000-0000-0000F04A0000}"/>
    <cellStyle name="Output 8 5 8 4" xfId="29069" xr:uid="{00000000-0005-0000-0000-0000F14A0000}"/>
    <cellStyle name="Output 8 5 8 5" xfId="34003" xr:uid="{00000000-0005-0000-0000-0000F24A0000}"/>
    <cellStyle name="Output 8 5 8 6" xfId="38459" xr:uid="{00000000-0005-0000-0000-0000F34A0000}"/>
    <cellStyle name="Output 8 5 9" xfId="4599" xr:uid="{00000000-0005-0000-0000-0000F44A0000}"/>
    <cellStyle name="Output 8 5 9 2" xfId="17407" xr:uid="{00000000-0005-0000-0000-0000F54A0000}"/>
    <cellStyle name="Output 8 5 9 3" xfId="24114" xr:uid="{00000000-0005-0000-0000-0000F64A0000}"/>
    <cellStyle name="Output 8 5 9 4" xfId="29286" xr:uid="{00000000-0005-0000-0000-0000F74A0000}"/>
    <cellStyle name="Output 8 5 9 5" xfId="34198" xr:uid="{00000000-0005-0000-0000-0000F84A0000}"/>
    <cellStyle name="Output 8 5 9 6" xfId="38610" xr:uid="{00000000-0005-0000-0000-0000F94A0000}"/>
    <cellStyle name="Output 8 6" xfId="1309" xr:uid="{00000000-0005-0000-0000-0000FA4A0000}"/>
    <cellStyle name="Output 8 6 2" xfId="13400" xr:uid="{00000000-0005-0000-0000-0000FB4A0000}"/>
    <cellStyle name="Output 8 6 3" xfId="20871" xr:uid="{00000000-0005-0000-0000-0000FC4A0000}"/>
    <cellStyle name="Output 8 6 4" xfId="21899" xr:uid="{00000000-0005-0000-0000-0000FD4A0000}"/>
    <cellStyle name="Output 8 6 5" xfId="22205" xr:uid="{00000000-0005-0000-0000-0000FE4A0000}"/>
    <cellStyle name="Output 8 6 6" xfId="34316" xr:uid="{00000000-0005-0000-0000-0000FF4A0000}"/>
    <cellStyle name="Output 8 7" xfId="920" xr:uid="{00000000-0005-0000-0000-0000004B0000}"/>
    <cellStyle name="Output 8 7 2" xfId="8692" xr:uid="{00000000-0005-0000-0000-0000014B0000}"/>
    <cellStyle name="Output 8 7 3" xfId="19230" xr:uid="{00000000-0005-0000-0000-0000024B0000}"/>
    <cellStyle name="Output 8 7 4" xfId="26530" xr:uid="{00000000-0005-0000-0000-0000034B0000}"/>
    <cellStyle name="Output 8 7 5" xfId="29827" xr:uid="{00000000-0005-0000-0000-0000044B0000}"/>
    <cellStyle name="Output 8 7 6" xfId="35306" xr:uid="{00000000-0005-0000-0000-0000054B0000}"/>
    <cellStyle name="Output 8 8" xfId="1400" xr:uid="{00000000-0005-0000-0000-0000064B0000}"/>
    <cellStyle name="Output 8 8 2" xfId="9011" xr:uid="{00000000-0005-0000-0000-0000074B0000}"/>
    <cellStyle name="Output 8 8 3" xfId="20961" xr:uid="{00000000-0005-0000-0000-0000084B0000}"/>
    <cellStyle name="Output 8 8 4" xfId="14265" xr:uid="{00000000-0005-0000-0000-0000094B0000}"/>
    <cellStyle name="Output 8 8 5" xfId="27167" xr:uid="{00000000-0005-0000-0000-00000A4B0000}"/>
    <cellStyle name="Output 8 8 6" xfId="36612" xr:uid="{00000000-0005-0000-0000-00000B4B0000}"/>
    <cellStyle name="Output 8 9" xfId="1904" xr:uid="{00000000-0005-0000-0000-00000C4B0000}"/>
    <cellStyle name="Output 8 9 2" xfId="9394" xr:uid="{00000000-0005-0000-0000-00000D4B0000}"/>
    <cellStyle name="Output 8 9 3" xfId="21452" xr:uid="{00000000-0005-0000-0000-00000E4B0000}"/>
    <cellStyle name="Output 8 9 4" xfId="26841" xr:uid="{00000000-0005-0000-0000-00000F4B0000}"/>
    <cellStyle name="Output 8 9 5" xfId="27501" xr:uid="{00000000-0005-0000-0000-0000104B0000}"/>
    <cellStyle name="Output 8 9 6" xfId="36736" xr:uid="{00000000-0005-0000-0000-0000114B0000}"/>
    <cellStyle name="Output 9" xfId="668" xr:uid="{00000000-0005-0000-0000-0000124B0000}"/>
    <cellStyle name="Output 9 10" xfId="2104" xr:uid="{00000000-0005-0000-0000-0000134B0000}"/>
    <cellStyle name="Output 9 10 2" xfId="11231" xr:uid="{00000000-0005-0000-0000-0000144B0000}"/>
    <cellStyle name="Output 9 10 3" xfId="21648" xr:uid="{00000000-0005-0000-0000-0000154B0000}"/>
    <cellStyle name="Output 9 10 4" xfId="23242" xr:uid="{00000000-0005-0000-0000-0000164B0000}"/>
    <cellStyle name="Output 9 10 5" xfId="19752" xr:uid="{00000000-0005-0000-0000-0000174B0000}"/>
    <cellStyle name="Output 9 10 6" xfId="34049" xr:uid="{00000000-0005-0000-0000-0000184B0000}"/>
    <cellStyle name="Output 9 11" xfId="1700" xr:uid="{00000000-0005-0000-0000-0000194B0000}"/>
    <cellStyle name="Output 9 11 2" xfId="15294" xr:uid="{00000000-0005-0000-0000-00001A4B0000}"/>
    <cellStyle name="Output 9 11 3" xfId="21253" xr:uid="{00000000-0005-0000-0000-00001B4B0000}"/>
    <cellStyle name="Output 9 11 4" xfId="21776" xr:uid="{00000000-0005-0000-0000-00001C4B0000}"/>
    <cellStyle name="Output 9 11 5" xfId="31989" xr:uid="{00000000-0005-0000-0000-00001D4B0000}"/>
    <cellStyle name="Output 9 11 6" xfId="20937" xr:uid="{00000000-0005-0000-0000-00001E4B0000}"/>
    <cellStyle name="Output 9 12" xfId="1865" xr:uid="{00000000-0005-0000-0000-00001F4B0000}"/>
    <cellStyle name="Output 9 12 2" xfId="13438" xr:uid="{00000000-0005-0000-0000-0000204B0000}"/>
    <cellStyle name="Output 9 12 3" xfId="21413" xr:uid="{00000000-0005-0000-0000-0000214B0000}"/>
    <cellStyle name="Output 9 12 4" xfId="15262" xr:uid="{00000000-0005-0000-0000-0000224B0000}"/>
    <cellStyle name="Output 9 12 5" xfId="29077" xr:uid="{00000000-0005-0000-0000-0000234B0000}"/>
    <cellStyle name="Output 9 12 6" xfId="26874" xr:uid="{00000000-0005-0000-0000-0000244B0000}"/>
    <cellStyle name="Output 9 13" xfId="2451" xr:uid="{00000000-0005-0000-0000-0000254B0000}"/>
    <cellStyle name="Output 9 13 2" xfId="10878" xr:uid="{00000000-0005-0000-0000-0000264B0000}"/>
    <cellStyle name="Output 9 13 3" xfId="21992" xr:uid="{00000000-0005-0000-0000-0000274B0000}"/>
    <cellStyle name="Output 9 13 4" xfId="18373" xr:uid="{00000000-0005-0000-0000-0000284B0000}"/>
    <cellStyle name="Output 9 13 5" xfId="26620" xr:uid="{00000000-0005-0000-0000-0000294B0000}"/>
    <cellStyle name="Output 9 13 6" xfId="30558" xr:uid="{00000000-0005-0000-0000-00002A4B0000}"/>
    <cellStyle name="Output 9 14" xfId="1675" xr:uid="{00000000-0005-0000-0000-00002B4B0000}"/>
    <cellStyle name="Output 9 14 2" xfId="9318" xr:uid="{00000000-0005-0000-0000-00002C4B0000}"/>
    <cellStyle name="Output 9 14 3" xfId="21228" xr:uid="{00000000-0005-0000-0000-00002D4B0000}"/>
    <cellStyle name="Output 9 14 4" xfId="22519" xr:uid="{00000000-0005-0000-0000-00002E4B0000}"/>
    <cellStyle name="Output 9 14 5" xfId="27802" xr:uid="{00000000-0005-0000-0000-00002F4B0000}"/>
    <cellStyle name="Output 9 14 6" xfId="36701" xr:uid="{00000000-0005-0000-0000-0000304B0000}"/>
    <cellStyle name="Output 9 15" xfId="2130" xr:uid="{00000000-0005-0000-0000-0000314B0000}"/>
    <cellStyle name="Output 9 15 2" xfId="8788" xr:uid="{00000000-0005-0000-0000-0000324B0000}"/>
    <cellStyle name="Output 9 15 3" xfId="21674" xr:uid="{00000000-0005-0000-0000-0000334B0000}"/>
    <cellStyle name="Output 9 15 4" xfId="26834" xr:uid="{00000000-0005-0000-0000-0000344B0000}"/>
    <cellStyle name="Output 9 15 5" xfId="27884" xr:uid="{00000000-0005-0000-0000-0000354B0000}"/>
    <cellStyle name="Output 9 15 6" xfId="36719" xr:uid="{00000000-0005-0000-0000-0000364B0000}"/>
    <cellStyle name="Output 9 16" xfId="4265" xr:uid="{00000000-0005-0000-0000-0000374B0000}"/>
    <cellStyle name="Output 9 16 2" xfId="17073" xr:uid="{00000000-0005-0000-0000-0000384B0000}"/>
    <cellStyle name="Output 9 16 3" xfId="23784" xr:uid="{00000000-0005-0000-0000-0000394B0000}"/>
    <cellStyle name="Output 9 16 4" xfId="28966" xr:uid="{00000000-0005-0000-0000-00003A4B0000}"/>
    <cellStyle name="Output 9 16 5" xfId="33903" xr:uid="{00000000-0005-0000-0000-00003B4B0000}"/>
    <cellStyle name="Output 9 16 6" xfId="38373" xr:uid="{00000000-0005-0000-0000-00003C4B0000}"/>
    <cellStyle name="Output 9 17" xfId="4721" xr:uid="{00000000-0005-0000-0000-00003D4B0000}"/>
    <cellStyle name="Output 9 17 2" xfId="17529" xr:uid="{00000000-0005-0000-0000-00003E4B0000}"/>
    <cellStyle name="Output 9 17 3" xfId="24233" xr:uid="{00000000-0005-0000-0000-00003F4B0000}"/>
    <cellStyle name="Output 9 17 4" xfId="29396" xr:uid="{00000000-0005-0000-0000-0000404B0000}"/>
    <cellStyle name="Output 9 17 5" xfId="34298" xr:uid="{00000000-0005-0000-0000-0000414B0000}"/>
    <cellStyle name="Output 9 17 6" xfId="38692" xr:uid="{00000000-0005-0000-0000-0000424B0000}"/>
    <cellStyle name="Output 9 18" xfId="7364" xr:uid="{00000000-0005-0000-0000-0000434B0000}"/>
    <cellStyle name="Output 9 18 2" xfId="20128" xr:uid="{00000000-0005-0000-0000-0000444B0000}"/>
    <cellStyle name="Output 9 18 3" xfId="26765" xr:uid="{00000000-0005-0000-0000-0000454B0000}"/>
    <cellStyle name="Output 9 18 4" xfId="31806" xr:uid="{00000000-0005-0000-0000-0000464B0000}"/>
    <cellStyle name="Output 9 18 5" xfId="36537" xr:uid="{00000000-0005-0000-0000-0000474B0000}"/>
    <cellStyle name="Output 9 18 6" xfId="40656" xr:uid="{00000000-0005-0000-0000-0000484B0000}"/>
    <cellStyle name="Output 9 19" xfId="7518" xr:uid="{00000000-0005-0000-0000-0000494B0000}"/>
    <cellStyle name="Output 9 19 2" xfId="20282" xr:uid="{00000000-0005-0000-0000-00004A4B0000}"/>
    <cellStyle name="Output 9 19 3" xfId="26915" xr:uid="{00000000-0005-0000-0000-00004B4B0000}"/>
    <cellStyle name="Output 9 19 4" xfId="31953" xr:uid="{00000000-0005-0000-0000-00004C4B0000}"/>
    <cellStyle name="Output 9 19 5" xfId="36666" xr:uid="{00000000-0005-0000-0000-00004D4B0000}"/>
    <cellStyle name="Output 9 19 6" xfId="40740" xr:uid="{00000000-0005-0000-0000-00004E4B0000}"/>
    <cellStyle name="Output 9 2" xfId="1121" xr:uid="{00000000-0005-0000-0000-00004F4B0000}"/>
    <cellStyle name="Output 9 2 10" xfId="4919" xr:uid="{00000000-0005-0000-0000-0000504B0000}"/>
    <cellStyle name="Output 9 2 10 2" xfId="17727" xr:uid="{00000000-0005-0000-0000-0000514B0000}"/>
    <cellStyle name="Output 9 2 10 3" xfId="24426" xr:uid="{00000000-0005-0000-0000-0000524B0000}"/>
    <cellStyle name="Output 9 2 10 4" xfId="29583" xr:uid="{00000000-0005-0000-0000-0000534B0000}"/>
    <cellStyle name="Output 9 2 10 5" xfId="34472" xr:uid="{00000000-0005-0000-0000-0000544B0000}"/>
    <cellStyle name="Output 9 2 10 6" xfId="38823" xr:uid="{00000000-0005-0000-0000-0000554B0000}"/>
    <cellStyle name="Output 9 2 11" xfId="7493" xr:uid="{00000000-0005-0000-0000-0000564B0000}"/>
    <cellStyle name="Output 9 2 11 2" xfId="20257" xr:uid="{00000000-0005-0000-0000-0000574B0000}"/>
    <cellStyle name="Output 9 2 11 3" xfId="26890" xr:uid="{00000000-0005-0000-0000-0000584B0000}"/>
    <cellStyle name="Output 9 2 11 4" xfId="31928" xr:uid="{00000000-0005-0000-0000-0000594B0000}"/>
    <cellStyle name="Output 9 2 11 5" xfId="36641" xr:uid="{00000000-0005-0000-0000-00005A4B0000}"/>
    <cellStyle name="Output 9 2 11 6" xfId="40719" xr:uid="{00000000-0005-0000-0000-00005B4B0000}"/>
    <cellStyle name="Output 9 2 12" xfId="7636" xr:uid="{00000000-0005-0000-0000-00005C4B0000}"/>
    <cellStyle name="Output 9 2 12 2" xfId="20400" xr:uid="{00000000-0005-0000-0000-00005D4B0000}"/>
    <cellStyle name="Output 9 2 12 3" xfId="27032" xr:uid="{00000000-0005-0000-0000-00005E4B0000}"/>
    <cellStyle name="Output 9 2 12 4" xfId="32061" xr:uid="{00000000-0005-0000-0000-00005F4B0000}"/>
    <cellStyle name="Output 9 2 12 5" xfId="36764" xr:uid="{00000000-0005-0000-0000-0000604B0000}"/>
    <cellStyle name="Output 9 2 12 6" xfId="40799" xr:uid="{00000000-0005-0000-0000-0000614B0000}"/>
    <cellStyle name="Output 9 2 13" xfId="9982" xr:uid="{00000000-0005-0000-0000-0000624B0000}"/>
    <cellStyle name="Output 9 2 14" xfId="10724" xr:uid="{00000000-0005-0000-0000-0000634B0000}"/>
    <cellStyle name="Output 9 2 15" xfId="12249" xr:uid="{00000000-0005-0000-0000-0000644B0000}"/>
    <cellStyle name="Output 9 2 16" xfId="23738" xr:uid="{00000000-0005-0000-0000-0000654B0000}"/>
    <cellStyle name="Output 9 2 17" xfId="23479" xr:uid="{00000000-0005-0000-0000-0000664B0000}"/>
    <cellStyle name="Output 9 2 18" xfId="27699" xr:uid="{00000000-0005-0000-0000-0000674B0000}"/>
    <cellStyle name="Output 9 2 2" xfId="2322" xr:uid="{00000000-0005-0000-0000-0000684B0000}"/>
    <cellStyle name="Output 9 2 2 2" xfId="13330" xr:uid="{00000000-0005-0000-0000-0000694B0000}"/>
    <cellStyle name="Output 9 2 2 3" xfId="21864" xr:uid="{00000000-0005-0000-0000-00006A4B0000}"/>
    <cellStyle name="Output 9 2 2 4" xfId="24520" xr:uid="{00000000-0005-0000-0000-00006B4B0000}"/>
    <cellStyle name="Output 9 2 2 5" xfId="26845" xr:uid="{00000000-0005-0000-0000-00006C4B0000}"/>
    <cellStyle name="Output 9 2 2 6" xfId="33406" xr:uid="{00000000-0005-0000-0000-00006D4B0000}"/>
    <cellStyle name="Output 9 2 3" xfId="2692" xr:uid="{00000000-0005-0000-0000-00006E4B0000}"/>
    <cellStyle name="Output 9 2 3 2" xfId="11037" xr:uid="{00000000-0005-0000-0000-00006F4B0000}"/>
    <cellStyle name="Output 9 2 3 3" xfId="22230" xr:uid="{00000000-0005-0000-0000-0000704B0000}"/>
    <cellStyle name="Output 9 2 3 4" xfId="9660" xr:uid="{00000000-0005-0000-0000-0000714B0000}"/>
    <cellStyle name="Output 9 2 3 5" xfId="24152" xr:uid="{00000000-0005-0000-0000-0000724B0000}"/>
    <cellStyle name="Output 9 2 3 6" xfId="29956" xr:uid="{00000000-0005-0000-0000-0000734B0000}"/>
    <cellStyle name="Output 9 2 4" xfId="3045" xr:uid="{00000000-0005-0000-0000-0000744B0000}"/>
    <cellStyle name="Output 9 2 4 2" xfId="12415" xr:uid="{00000000-0005-0000-0000-0000754B0000}"/>
    <cellStyle name="Output 9 2 4 3" xfId="22578" xr:uid="{00000000-0005-0000-0000-0000764B0000}"/>
    <cellStyle name="Output 9 2 4 4" xfId="27789" xr:uid="{00000000-0005-0000-0000-0000774B0000}"/>
    <cellStyle name="Output 9 2 4 5" xfId="32775" xr:uid="{00000000-0005-0000-0000-0000784B0000}"/>
    <cellStyle name="Output 9 2 4 6" xfId="37427" xr:uid="{00000000-0005-0000-0000-0000794B0000}"/>
    <cellStyle name="Output 9 2 5" xfId="3385" xr:uid="{00000000-0005-0000-0000-00007A4B0000}"/>
    <cellStyle name="Output 9 2 5 2" xfId="16193" xr:uid="{00000000-0005-0000-0000-00007B4B0000}"/>
    <cellStyle name="Output 9 2 5 3" xfId="22913" xr:uid="{00000000-0005-0000-0000-00007C4B0000}"/>
    <cellStyle name="Output 9 2 5 4" xfId="28115" xr:uid="{00000000-0005-0000-0000-00007D4B0000}"/>
    <cellStyle name="Output 9 2 5 5" xfId="33085" xr:uid="{00000000-0005-0000-0000-00007E4B0000}"/>
    <cellStyle name="Output 9 2 5 6" xfId="37682" xr:uid="{00000000-0005-0000-0000-00007F4B0000}"/>
    <cellStyle name="Output 9 2 6" xfId="3697" xr:uid="{00000000-0005-0000-0000-0000804B0000}"/>
    <cellStyle name="Output 9 2 6 2" xfId="16505" xr:uid="{00000000-0005-0000-0000-0000814B0000}"/>
    <cellStyle name="Output 9 2 6 3" xfId="23220" xr:uid="{00000000-0005-0000-0000-0000824B0000}"/>
    <cellStyle name="Output 9 2 6 4" xfId="28415" xr:uid="{00000000-0005-0000-0000-0000834B0000}"/>
    <cellStyle name="Output 9 2 6 5" xfId="33374" xr:uid="{00000000-0005-0000-0000-0000844B0000}"/>
    <cellStyle name="Output 9 2 6 6" xfId="37922" xr:uid="{00000000-0005-0000-0000-0000854B0000}"/>
    <cellStyle name="Output 9 2 7" xfId="3996" xr:uid="{00000000-0005-0000-0000-0000864B0000}"/>
    <cellStyle name="Output 9 2 7 2" xfId="16804" xr:uid="{00000000-0005-0000-0000-0000874B0000}"/>
    <cellStyle name="Output 9 2 7 3" xfId="23517" xr:uid="{00000000-0005-0000-0000-0000884B0000}"/>
    <cellStyle name="Output 9 2 7 4" xfId="28703" xr:uid="{00000000-0005-0000-0000-0000894B0000}"/>
    <cellStyle name="Output 9 2 7 5" xfId="33650" xr:uid="{00000000-0005-0000-0000-00008A4B0000}"/>
    <cellStyle name="Output 9 2 7 6" xfId="38157" xr:uid="{00000000-0005-0000-0000-00008B4B0000}"/>
    <cellStyle name="Output 9 2 8" xfId="4249" xr:uid="{00000000-0005-0000-0000-00008C4B0000}"/>
    <cellStyle name="Output 9 2 8 2" xfId="17057" xr:uid="{00000000-0005-0000-0000-00008D4B0000}"/>
    <cellStyle name="Output 9 2 8 3" xfId="23768" xr:uid="{00000000-0005-0000-0000-00008E4B0000}"/>
    <cellStyle name="Output 9 2 8 4" xfId="28950" xr:uid="{00000000-0005-0000-0000-00008F4B0000}"/>
    <cellStyle name="Output 9 2 8 5" xfId="33887" xr:uid="{00000000-0005-0000-0000-0000904B0000}"/>
    <cellStyle name="Output 9 2 8 6" xfId="38359" xr:uid="{00000000-0005-0000-0000-0000914B0000}"/>
    <cellStyle name="Output 9 2 9" xfId="4494" xr:uid="{00000000-0005-0000-0000-0000924B0000}"/>
    <cellStyle name="Output 9 2 9 2" xfId="17302" xr:uid="{00000000-0005-0000-0000-0000934B0000}"/>
    <cellStyle name="Output 9 2 9 3" xfId="24010" xr:uid="{00000000-0005-0000-0000-0000944B0000}"/>
    <cellStyle name="Output 9 2 9 4" xfId="29185" xr:uid="{00000000-0005-0000-0000-0000954B0000}"/>
    <cellStyle name="Output 9 2 9 5" xfId="34101" xr:uid="{00000000-0005-0000-0000-0000964B0000}"/>
    <cellStyle name="Output 9 2 9 6" xfId="38527" xr:uid="{00000000-0005-0000-0000-0000974B0000}"/>
    <cellStyle name="Output 9 20" xfId="14725" xr:uid="{00000000-0005-0000-0000-0000984B0000}"/>
    <cellStyle name="Output 9 21" xfId="9081" xr:uid="{00000000-0005-0000-0000-0000994B0000}"/>
    <cellStyle name="Output 9 22" xfId="17851" xr:uid="{00000000-0005-0000-0000-00009A4B0000}"/>
    <cellStyle name="Output 9 23" xfId="26184" xr:uid="{00000000-0005-0000-0000-00009B4B0000}"/>
    <cellStyle name="Output 9 24" xfId="30898" xr:uid="{00000000-0005-0000-0000-00009C4B0000}"/>
    <cellStyle name="Output 9 25" xfId="34917" xr:uid="{00000000-0005-0000-0000-00009D4B0000}"/>
    <cellStyle name="Output 9 26" xfId="41701" xr:uid="{00000000-0005-0000-0000-00009E4B0000}"/>
    <cellStyle name="Output 9 27" xfId="41288" xr:uid="{00000000-0005-0000-0000-00009F4B0000}"/>
    <cellStyle name="Output 9 28" xfId="41765" xr:uid="{00000000-0005-0000-0000-0000A04B0000}"/>
    <cellStyle name="Output 9 29" xfId="41982" xr:uid="{00000000-0005-0000-0000-0000A14B0000}"/>
    <cellStyle name="Output 9 3" xfId="1208" xr:uid="{00000000-0005-0000-0000-0000A24B0000}"/>
    <cellStyle name="Output 9 3 10" xfId="4975" xr:uid="{00000000-0005-0000-0000-0000A34B0000}"/>
    <cellStyle name="Output 9 3 10 2" xfId="17783" xr:uid="{00000000-0005-0000-0000-0000A44B0000}"/>
    <cellStyle name="Output 9 3 10 3" xfId="24481" xr:uid="{00000000-0005-0000-0000-0000A54B0000}"/>
    <cellStyle name="Output 9 3 10 4" xfId="29638" xr:uid="{00000000-0005-0000-0000-0000A64B0000}"/>
    <cellStyle name="Output 9 3 10 5" xfId="34524" xr:uid="{00000000-0005-0000-0000-0000A74B0000}"/>
    <cellStyle name="Output 9 3 10 6" xfId="38864" xr:uid="{00000000-0005-0000-0000-0000A84B0000}"/>
    <cellStyle name="Output 9 3 11" xfId="15367" xr:uid="{00000000-0005-0000-0000-0000A94B0000}"/>
    <cellStyle name="Output 9 3 12" xfId="9472" xr:uid="{00000000-0005-0000-0000-0000AA4B0000}"/>
    <cellStyle name="Output 9 3 13" xfId="21801" xr:uid="{00000000-0005-0000-0000-0000AB4B0000}"/>
    <cellStyle name="Output 9 3 14" xfId="32013" xr:uid="{00000000-0005-0000-0000-0000AC4B0000}"/>
    <cellStyle name="Output 9 3 15" xfId="28241" xr:uid="{00000000-0005-0000-0000-0000AD4B0000}"/>
    <cellStyle name="Output 9 3 2" xfId="2405" xr:uid="{00000000-0005-0000-0000-0000AE4B0000}"/>
    <cellStyle name="Output 9 3 2 2" xfId="9212" xr:uid="{00000000-0005-0000-0000-0000AF4B0000}"/>
    <cellStyle name="Output 9 3 2 3" xfId="21946" xr:uid="{00000000-0005-0000-0000-0000B04B0000}"/>
    <cellStyle name="Output 9 3 2 4" xfId="21486" xr:uid="{00000000-0005-0000-0000-0000B14B0000}"/>
    <cellStyle name="Output 9 3 2 5" xfId="27826" xr:uid="{00000000-0005-0000-0000-0000B24B0000}"/>
    <cellStyle name="Output 9 3 2 6" xfId="34492" xr:uid="{00000000-0005-0000-0000-0000B34B0000}"/>
    <cellStyle name="Output 9 3 3" xfId="2774" xr:uid="{00000000-0005-0000-0000-0000B44B0000}"/>
    <cellStyle name="Output 9 3 3 2" xfId="9655" xr:uid="{00000000-0005-0000-0000-0000B54B0000}"/>
    <cellStyle name="Output 9 3 3 3" xfId="22311" xr:uid="{00000000-0005-0000-0000-0000B64B0000}"/>
    <cellStyle name="Output 9 3 3 4" xfId="27531" xr:uid="{00000000-0005-0000-0000-0000B74B0000}"/>
    <cellStyle name="Output 9 3 3 5" xfId="32531" xr:uid="{00000000-0005-0000-0000-0000B84B0000}"/>
    <cellStyle name="Output 9 3 3 6" xfId="37221" xr:uid="{00000000-0005-0000-0000-0000B94B0000}"/>
    <cellStyle name="Output 9 3 4" xfId="3125" xr:uid="{00000000-0005-0000-0000-0000BA4B0000}"/>
    <cellStyle name="Output 9 3 4 2" xfId="11480" xr:uid="{00000000-0005-0000-0000-0000BB4B0000}"/>
    <cellStyle name="Output 9 3 4 3" xfId="22656" xr:uid="{00000000-0005-0000-0000-0000BC4B0000}"/>
    <cellStyle name="Output 9 3 4 4" xfId="27867" xr:uid="{00000000-0005-0000-0000-0000BD4B0000}"/>
    <cellStyle name="Output 9 3 4 5" xfId="32848" xr:uid="{00000000-0005-0000-0000-0000BE4B0000}"/>
    <cellStyle name="Output 9 3 4 6" xfId="37484" xr:uid="{00000000-0005-0000-0000-0000BF4B0000}"/>
    <cellStyle name="Output 9 3 5" xfId="3461" xr:uid="{00000000-0005-0000-0000-0000C04B0000}"/>
    <cellStyle name="Output 9 3 5 2" xfId="16269" xr:uid="{00000000-0005-0000-0000-0000C14B0000}"/>
    <cellStyle name="Output 9 3 5 3" xfId="22987" xr:uid="{00000000-0005-0000-0000-0000C24B0000}"/>
    <cellStyle name="Output 9 3 5 4" xfId="28188" xr:uid="{00000000-0005-0000-0000-0000C34B0000}"/>
    <cellStyle name="Output 9 3 5 5" xfId="33155" xr:uid="{00000000-0005-0000-0000-0000C44B0000}"/>
    <cellStyle name="Output 9 3 5 6" xfId="37738" xr:uid="{00000000-0005-0000-0000-0000C54B0000}"/>
    <cellStyle name="Output 9 3 6" xfId="3768" xr:uid="{00000000-0005-0000-0000-0000C64B0000}"/>
    <cellStyle name="Output 9 3 6 2" xfId="16576" xr:uid="{00000000-0005-0000-0000-0000C74B0000}"/>
    <cellStyle name="Output 9 3 6 3" xfId="23291" xr:uid="{00000000-0005-0000-0000-0000C84B0000}"/>
    <cellStyle name="Output 9 3 6 4" xfId="28484" xr:uid="{00000000-0005-0000-0000-0000C94B0000}"/>
    <cellStyle name="Output 9 3 6 5" xfId="33439" xr:uid="{00000000-0005-0000-0000-0000CA4B0000}"/>
    <cellStyle name="Output 9 3 6 6" xfId="37976" xr:uid="{00000000-0005-0000-0000-0000CB4B0000}"/>
    <cellStyle name="Output 9 3 7" xfId="4060" xr:uid="{00000000-0005-0000-0000-0000CC4B0000}"/>
    <cellStyle name="Output 9 3 7 2" xfId="16868" xr:uid="{00000000-0005-0000-0000-0000CD4B0000}"/>
    <cellStyle name="Output 9 3 7 3" xfId="23581" xr:uid="{00000000-0005-0000-0000-0000CE4B0000}"/>
    <cellStyle name="Output 9 3 7 4" xfId="28766" xr:uid="{00000000-0005-0000-0000-0000CF4B0000}"/>
    <cellStyle name="Output 9 3 7 5" xfId="33706" xr:uid="{00000000-0005-0000-0000-0000D04B0000}"/>
    <cellStyle name="Output 9 3 7 6" xfId="38206" xr:uid="{00000000-0005-0000-0000-0000D14B0000}"/>
    <cellStyle name="Output 9 3 8" xfId="4315" xr:uid="{00000000-0005-0000-0000-0000D24B0000}"/>
    <cellStyle name="Output 9 3 8 2" xfId="17123" xr:uid="{00000000-0005-0000-0000-0000D34B0000}"/>
    <cellStyle name="Output 9 3 8 3" xfId="23832" xr:uid="{00000000-0005-0000-0000-0000D44B0000}"/>
    <cellStyle name="Output 9 3 8 4" xfId="29016" xr:uid="{00000000-0005-0000-0000-0000D54B0000}"/>
    <cellStyle name="Output 9 3 8 5" xfId="33949" xr:uid="{00000000-0005-0000-0000-0000D64B0000}"/>
    <cellStyle name="Output 9 3 8 6" xfId="38410" xr:uid="{00000000-0005-0000-0000-0000D74B0000}"/>
    <cellStyle name="Output 9 3 9" xfId="4550" xr:uid="{00000000-0005-0000-0000-0000D84B0000}"/>
    <cellStyle name="Output 9 3 9 2" xfId="17358" xr:uid="{00000000-0005-0000-0000-0000D94B0000}"/>
    <cellStyle name="Output 9 3 9 3" xfId="24066" xr:uid="{00000000-0005-0000-0000-0000DA4B0000}"/>
    <cellStyle name="Output 9 3 9 4" xfId="29239" xr:uid="{00000000-0005-0000-0000-0000DB4B0000}"/>
    <cellStyle name="Output 9 3 9 5" xfId="34152" xr:uid="{00000000-0005-0000-0000-0000DC4B0000}"/>
    <cellStyle name="Output 9 3 9 6" xfId="38568" xr:uid="{00000000-0005-0000-0000-0000DD4B0000}"/>
    <cellStyle name="Output 9 30" xfId="41921" xr:uid="{00000000-0005-0000-0000-0000DE4B0000}"/>
    <cellStyle name="Output 9 31" xfId="42091" xr:uid="{00000000-0005-0000-0000-0000DF4B0000}"/>
    <cellStyle name="Output 9 32" xfId="42207" xr:uid="{00000000-0005-0000-0000-0000E04B0000}"/>
    <cellStyle name="Output 9 33" xfId="42426" xr:uid="{00000000-0005-0000-0000-0000E14B0000}"/>
    <cellStyle name="Output 9 4" xfId="1240" xr:uid="{00000000-0005-0000-0000-0000E24B0000}"/>
    <cellStyle name="Output 9 4 10" xfId="4984" xr:uid="{00000000-0005-0000-0000-0000E34B0000}"/>
    <cellStyle name="Output 9 4 10 2" xfId="17792" xr:uid="{00000000-0005-0000-0000-0000E44B0000}"/>
    <cellStyle name="Output 9 4 10 3" xfId="24490" xr:uid="{00000000-0005-0000-0000-0000E54B0000}"/>
    <cellStyle name="Output 9 4 10 4" xfId="29647" xr:uid="{00000000-0005-0000-0000-0000E64B0000}"/>
    <cellStyle name="Output 9 4 10 5" xfId="34532" xr:uid="{00000000-0005-0000-0000-0000E74B0000}"/>
    <cellStyle name="Output 9 4 10 6" xfId="38872" xr:uid="{00000000-0005-0000-0000-0000E84B0000}"/>
    <cellStyle name="Output 9 4 11" xfId="15400" xr:uid="{00000000-0005-0000-0000-0000E94B0000}"/>
    <cellStyle name="Output 9 4 12" xfId="15099" xr:uid="{00000000-0005-0000-0000-0000EA4B0000}"/>
    <cellStyle name="Output 9 4 13" xfId="23147" xr:uid="{00000000-0005-0000-0000-0000EB4B0000}"/>
    <cellStyle name="Output 9 4 14" xfId="32025" xr:uid="{00000000-0005-0000-0000-0000EC4B0000}"/>
    <cellStyle name="Output 9 4 15" xfId="36505" xr:uid="{00000000-0005-0000-0000-0000ED4B0000}"/>
    <cellStyle name="Output 9 4 2" xfId="2432" xr:uid="{00000000-0005-0000-0000-0000EE4B0000}"/>
    <cellStyle name="Output 9 4 2 2" xfId="8894" xr:uid="{00000000-0005-0000-0000-0000EF4B0000}"/>
    <cellStyle name="Output 9 4 2 3" xfId="21973" xr:uid="{00000000-0005-0000-0000-0000F04B0000}"/>
    <cellStyle name="Output 9 4 2 4" xfId="24396" xr:uid="{00000000-0005-0000-0000-0000F14B0000}"/>
    <cellStyle name="Output 9 4 2 5" xfId="29155" xr:uid="{00000000-0005-0000-0000-0000F24B0000}"/>
    <cellStyle name="Output 9 4 2 6" xfId="17868" xr:uid="{00000000-0005-0000-0000-0000F34B0000}"/>
    <cellStyle name="Output 9 4 3" xfId="2798" xr:uid="{00000000-0005-0000-0000-0000F44B0000}"/>
    <cellStyle name="Output 9 4 3 2" xfId="10490" xr:uid="{00000000-0005-0000-0000-0000F54B0000}"/>
    <cellStyle name="Output 9 4 3 3" xfId="22335" xr:uid="{00000000-0005-0000-0000-0000F64B0000}"/>
    <cellStyle name="Output 9 4 3 4" xfId="27554" xr:uid="{00000000-0005-0000-0000-0000F74B0000}"/>
    <cellStyle name="Output 9 4 3 5" xfId="32553" xr:uid="{00000000-0005-0000-0000-0000F84B0000}"/>
    <cellStyle name="Output 9 4 3 6" xfId="37240" xr:uid="{00000000-0005-0000-0000-0000F94B0000}"/>
    <cellStyle name="Output 9 4 4" xfId="3149" xr:uid="{00000000-0005-0000-0000-0000FA4B0000}"/>
    <cellStyle name="Output 9 4 4 2" xfId="13677" xr:uid="{00000000-0005-0000-0000-0000FB4B0000}"/>
    <cellStyle name="Output 9 4 4 3" xfId="22679" xr:uid="{00000000-0005-0000-0000-0000FC4B0000}"/>
    <cellStyle name="Output 9 4 4 4" xfId="27891" xr:uid="{00000000-0005-0000-0000-0000FD4B0000}"/>
    <cellStyle name="Output 9 4 4 5" xfId="32872" xr:uid="{00000000-0005-0000-0000-0000FE4B0000}"/>
    <cellStyle name="Output 9 4 4 6" xfId="37502" xr:uid="{00000000-0005-0000-0000-0000FF4B0000}"/>
    <cellStyle name="Output 9 4 5" xfId="3482" xr:uid="{00000000-0005-0000-0000-0000004C0000}"/>
    <cellStyle name="Output 9 4 5 2" xfId="16290" xr:uid="{00000000-0005-0000-0000-0000014C0000}"/>
    <cellStyle name="Output 9 4 5 3" xfId="23008" xr:uid="{00000000-0005-0000-0000-0000024C0000}"/>
    <cellStyle name="Output 9 4 5 4" xfId="28209" xr:uid="{00000000-0005-0000-0000-0000034C0000}"/>
    <cellStyle name="Output 9 4 5 5" xfId="33176" xr:uid="{00000000-0005-0000-0000-0000044C0000}"/>
    <cellStyle name="Output 9 4 5 6" xfId="37755" xr:uid="{00000000-0005-0000-0000-0000054C0000}"/>
    <cellStyle name="Output 9 4 6" xfId="3791" xr:uid="{00000000-0005-0000-0000-0000064C0000}"/>
    <cellStyle name="Output 9 4 6 2" xfId="16599" xr:uid="{00000000-0005-0000-0000-0000074C0000}"/>
    <cellStyle name="Output 9 4 6 3" xfId="23313" xr:uid="{00000000-0005-0000-0000-0000084C0000}"/>
    <cellStyle name="Output 9 4 6 4" xfId="28506" xr:uid="{00000000-0005-0000-0000-0000094C0000}"/>
    <cellStyle name="Output 9 4 6 5" xfId="33461" xr:uid="{00000000-0005-0000-0000-00000A4C0000}"/>
    <cellStyle name="Output 9 4 6 6" xfId="37996" xr:uid="{00000000-0005-0000-0000-00000B4C0000}"/>
    <cellStyle name="Output 9 4 7" xfId="4075" xr:uid="{00000000-0005-0000-0000-00000C4C0000}"/>
    <cellStyle name="Output 9 4 7 2" xfId="16883" xr:uid="{00000000-0005-0000-0000-00000D4C0000}"/>
    <cellStyle name="Output 9 4 7 3" xfId="23596" xr:uid="{00000000-0005-0000-0000-00000E4C0000}"/>
    <cellStyle name="Output 9 4 7 4" xfId="28781" xr:uid="{00000000-0005-0000-0000-00000F4C0000}"/>
    <cellStyle name="Output 9 4 7 5" xfId="33720" xr:uid="{00000000-0005-0000-0000-0000104C0000}"/>
    <cellStyle name="Output 9 4 7 6" xfId="38220" xr:uid="{00000000-0005-0000-0000-0000114C0000}"/>
    <cellStyle name="Output 9 4 8" xfId="4326" xr:uid="{00000000-0005-0000-0000-0000124C0000}"/>
    <cellStyle name="Output 9 4 8 2" xfId="17134" xr:uid="{00000000-0005-0000-0000-0000134C0000}"/>
    <cellStyle name="Output 9 4 8 3" xfId="23843" xr:uid="{00000000-0005-0000-0000-0000144C0000}"/>
    <cellStyle name="Output 9 4 8 4" xfId="29027" xr:uid="{00000000-0005-0000-0000-0000154C0000}"/>
    <cellStyle name="Output 9 4 8 5" xfId="33959" xr:uid="{00000000-0005-0000-0000-0000164C0000}"/>
    <cellStyle name="Output 9 4 8 6" xfId="38420" xr:uid="{00000000-0005-0000-0000-0000174C0000}"/>
    <cellStyle name="Output 9 4 9" xfId="4559" xr:uid="{00000000-0005-0000-0000-0000184C0000}"/>
    <cellStyle name="Output 9 4 9 2" xfId="17367" xr:uid="{00000000-0005-0000-0000-0000194C0000}"/>
    <cellStyle name="Output 9 4 9 3" xfId="24074" xr:uid="{00000000-0005-0000-0000-00001A4C0000}"/>
    <cellStyle name="Output 9 4 9 4" xfId="29247" xr:uid="{00000000-0005-0000-0000-00001B4C0000}"/>
    <cellStyle name="Output 9 4 9 5" xfId="34160" xr:uid="{00000000-0005-0000-0000-00001C4C0000}"/>
    <cellStyle name="Output 9 4 9 6" xfId="38576" xr:uid="{00000000-0005-0000-0000-00001D4C0000}"/>
    <cellStyle name="Output 9 5" xfId="1328" xr:uid="{00000000-0005-0000-0000-00001E4C0000}"/>
    <cellStyle name="Output 9 5 10" xfId="5025" xr:uid="{00000000-0005-0000-0000-00001F4C0000}"/>
    <cellStyle name="Output 9 5 10 2" xfId="17833" xr:uid="{00000000-0005-0000-0000-0000204C0000}"/>
    <cellStyle name="Output 9 5 10 3" xfId="24531" xr:uid="{00000000-0005-0000-0000-0000214C0000}"/>
    <cellStyle name="Output 9 5 10 4" xfId="29688" xr:uid="{00000000-0005-0000-0000-0000224C0000}"/>
    <cellStyle name="Output 9 5 10 5" xfId="34572" xr:uid="{00000000-0005-0000-0000-0000234C0000}"/>
    <cellStyle name="Output 9 5 10 6" xfId="38907" xr:uid="{00000000-0005-0000-0000-0000244C0000}"/>
    <cellStyle name="Output 9 5 11" xfId="15384" xr:uid="{00000000-0005-0000-0000-0000254C0000}"/>
    <cellStyle name="Output 9 5 12" xfId="20890" xr:uid="{00000000-0005-0000-0000-0000264C0000}"/>
    <cellStyle name="Output 9 5 13" xfId="21196" xr:uid="{00000000-0005-0000-0000-0000274C0000}"/>
    <cellStyle name="Output 9 5 14" xfId="26651" xr:uid="{00000000-0005-0000-0000-0000284C0000}"/>
    <cellStyle name="Output 9 5 15" xfId="32807" xr:uid="{00000000-0005-0000-0000-0000294C0000}"/>
    <cellStyle name="Output 9 5 2" xfId="2515" xr:uid="{00000000-0005-0000-0000-00002A4C0000}"/>
    <cellStyle name="Output 9 5 2 2" xfId="8954" xr:uid="{00000000-0005-0000-0000-00002B4C0000}"/>
    <cellStyle name="Output 9 5 2 3" xfId="22055" xr:uid="{00000000-0005-0000-0000-00002C4C0000}"/>
    <cellStyle name="Output 9 5 2 4" xfId="18144" xr:uid="{00000000-0005-0000-0000-00002D4C0000}"/>
    <cellStyle name="Output 9 5 2 5" xfId="25393" xr:uid="{00000000-0005-0000-0000-00002E4C0000}"/>
    <cellStyle name="Output 9 5 2 6" xfId="31666" xr:uid="{00000000-0005-0000-0000-00002F4C0000}"/>
    <cellStyle name="Output 9 5 3" xfId="2879" xr:uid="{00000000-0005-0000-0000-0000304C0000}"/>
    <cellStyle name="Output 9 5 3 2" xfId="9147" xr:uid="{00000000-0005-0000-0000-0000314C0000}"/>
    <cellStyle name="Output 9 5 3 3" xfId="22416" xr:uid="{00000000-0005-0000-0000-0000324C0000}"/>
    <cellStyle name="Output 9 5 3 4" xfId="27631" xr:uid="{00000000-0005-0000-0000-0000334C0000}"/>
    <cellStyle name="Output 9 5 3 5" xfId="32629" xr:uid="{00000000-0005-0000-0000-0000344C0000}"/>
    <cellStyle name="Output 9 5 3 6" xfId="37305" xr:uid="{00000000-0005-0000-0000-0000354C0000}"/>
    <cellStyle name="Output 9 5 4" xfId="3225" xr:uid="{00000000-0005-0000-0000-0000364C0000}"/>
    <cellStyle name="Output 9 5 4 2" xfId="16033" xr:uid="{00000000-0005-0000-0000-0000374C0000}"/>
    <cellStyle name="Output 9 5 4 3" xfId="22755" xr:uid="{00000000-0005-0000-0000-0000384C0000}"/>
    <cellStyle name="Output 9 5 4 4" xfId="27964" xr:uid="{00000000-0005-0000-0000-0000394C0000}"/>
    <cellStyle name="Output 9 5 4 5" xfId="32940" xr:uid="{00000000-0005-0000-0000-00003A4C0000}"/>
    <cellStyle name="Output 9 5 4 6" xfId="37563" xr:uid="{00000000-0005-0000-0000-00003B4C0000}"/>
    <cellStyle name="Output 9 5 5" xfId="3554" xr:uid="{00000000-0005-0000-0000-00003C4C0000}"/>
    <cellStyle name="Output 9 5 5 2" xfId="16362" xr:uid="{00000000-0005-0000-0000-00003D4C0000}"/>
    <cellStyle name="Output 9 5 5 3" xfId="23079" xr:uid="{00000000-0005-0000-0000-00003E4C0000}"/>
    <cellStyle name="Output 9 5 5 4" xfId="28277" xr:uid="{00000000-0005-0000-0000-00003F4C0000}"/>
    <cellStyle name="Output 9 5 5 5" xfId="33243" xr:uid="{00000000-0005-0000-0000-0000404C0000}"/>
    <cellStyle name="Output 9 5 5 6" xfId="37813" xr:uid="{00000000-0005-0000-0000-0000414C0000}"/>
    <cellStyle name="Output 9 5 6" xfId="3857" xr:uid="{00000000-0005-0000-0000-0000424C0000}"/>
    <cellStyle name="Output 9 5 6 2" xfId="16665" xr:uid="{00000000-0005-0000-0000-0000434C0000}"/>
    <cellStyle name="Output 9 5 6 3" xfId="23379" xr:uid="{00000000-0005-0000-0000-0000444C0000}"/>
    <cellStyle name="Output 9 5 6 4" xfId="28571" xr:uid="{00000000-0005-0000-0000-0000454C0000}"/>
    <cellStyle name="Output 9 5 6 5" xfId="33522" xr:uid="{00000000-0005-0000-0000-0000464C0000}"/>
    <cellStyle name="Output 9 5 6 6" xfId="38050" xr:uid="{00000000-0005-0000-0000-0000474C0000}"/>
    <cellStyle name="Output 9 5 7" xfId="4131" xr:uid="{00000000-0005-0000-0000-0000484C0000}"/>
    <cellStyle name="Output 9 5 7 2" xfId="16939" xr:uid="{00000000-0005-0000-0000-0000494C0000}"/>
    <cellStyle name="Output 9 5 7 3" xfId="23652" xr:uid="{00000000-0005-0000-0000-00004A4C0000}"/>
    <cellStyle name="Output 9 5 7 4" xfId="28837" xr:uid="{00000000-0005-0000-0000-00004B4C0000}"/>
    <cellStyle name="Output 9 5 7 5" xfId="33776" xr:uid="{00000000-0005-0000-0000-00004C4C0000}"/>
    <cellStyle name="Output 9 5 7 6" xfId="38269" xr:uid="{00000000-0005-0000-0000-00004D4C0000}"/>
    <cellStyle name="Output 9 5 8" xfId="4373" xr:uid="{00000000-0005-0000-0000-00004E4C0000}"/>
    <cellStyle name="Output 9 5 8 2" xfId="17181" xr:uid="{00000000-0005-0000-0000-00004F4C0000}"/>
    <cellStyle name="Output 9 5 8 3" xfId="23890" xr:uid="{00000000-0005-0000-0000-0000504C0000}"/>
    <cellStyle name="Output 9 5 8 4" xfId="29070" xr:uid="{00000000-0005-0000-0000-0000514C0000}"/>
    <cellStyle name="Output 9 5 8 5" xfId="34004" xr:uid="{00000000-0005-0000-0000-0000524C0000}"/>
    <cellStyle name="Output 9 5 8 6" xfId="38460" xr:uid="{00000000-0005-0000-0000-0000534C0000}"/>
    <cellStyle name="Output 9 5 9" xfId="4600" xr:uid="{00000000-0005-0000-0000-0000544C0000}"/>
    <cellStyle name="Output 9 5 9 2" xfId="17408" xr:uid="{00000000-0005-0000-0000-0000554C0000}"/>
    <cellStyle name="Output 9 5 9 3" xfId="24115" xr:uid="{00000000-0005-0000-0000-0000564C0000}"/>
    <cellStyle name="Output 9 5 9 4" xfId="29287" xr:uid="{00000000-0005-0000-0000-0000574C0000}"/>
    <cellStyle name="Output 9 5 9 5" xfId="34199" xr:uid="{00000000-0005-0000-0000-0000584C0000}"/>
    <cellStyle name="Output 9 5 9 6" xfId="38611" xr:uid="{00000000-0005-0000-0000-0000594C0000}"/>
    <cellStyle name="Output 9 6" xfId="1283" xr:uid="{00000000-0005-0000-0000-00005A4C0000}"/>
    <cellStyle name="Output 9 6 2" xfId="10776" xr:uid="{00000000-0005-0000-0000-00005B4C0000}"/>
    <cellStyle name="Output 9 6 3" xfId="15540" xr:uid="{00000000-0005-0000-0000-00005C4C0000}"/>
    <cellStyle name="Output 9 6 4" xfId="23338" xr:uid="{00000000-0005-0000-0000-00005D4C0000}"/>
    <cellStyle name="Output 9 6 5" xfId="31787" xr:uid="{00000000-0005-0000-0000-00005E4C0000}"/>
    <cellStyle name="Output 9 6 6" xfId="29109" xr:uid="{00000000-0005-0000-0000-00005F4C0000}"/>
    <cellStyle name="Output 9 7" xfId="910" xr:uid="{00000000-0005-0000-0000-0000604C0000}"/>
    <cellStyle name="Output 9 7 2" xfId="10721" xr:uid="{00000000-0005-0000-0000-0000614C0000}"/>
    <cellStyle name="Output 9 7 3" xfId="9956" xr:uid="{00000000-0005-0000-0000-0000624C0000}"/>
    <cellStyle name="Output 9 7 4" xfId="24674" xr:uid="{00000000-0005-0000-0000-0000634C0000}"/>
    <cellStyle name="Output 9 7 5" xfId="19534" xr:uid="{00000000-0005-0000-0000-0000644C0000}"/>
    <cellStyle name="Output 9 7 6" xfId="34901" xr:uid="{00000000-0005-0000-0000-0000654C0000}"/>
    <cellStyle name="Output 9 8" xfId="1401" xr:uid="{00000000-0005-0000-0000-0000664C0000}"/>
    <cellStyle name="Output 9 8 2" xfId="9292" xr:uid="{00000000-0005-0000-0000-0000674C0000}"/>
    <cellStyle name="Output 9 8 3" xfId="20962" xr:uid="{00000000-0005-0000-0000-0000684C0000}"/>
    <cellStyle name="Output 9 8 4" xfId="26728" xr:uid="{00000000-0005-0000-0000-0000694C0000}"/>
    <cellStyle name="Output 9 8 5" xfId="27943" xr:uid="{00000000-0005-0000-0000-00006A4C0000}"/>
    <cellStyle name="Output 9 8 6" xfId="30276" xr:uid="{00000000-0005-0000-0000-00006B4C0000}"/>
    <cellStyle name="Output 9 9" xfId="1905" xr:uid="{00000000-0005-0000-0000-00006C4C0000}"/>
    <cellStyle name="Output 9 9 2" xfId="9537" xr:uid="{00000000-0005-0000-0000-00006D4C0000}"/>
    <cellStyle name="Output 9 9 3" xfId="21453" xr:uid="{00000000-0005-0000-0000-00006E4C0000}"/>
    <cellStyle name="Output 9 9 4" xfId="8252" xr:uid="{00000000-0005-0000-0000-00006F4C0000}"/>
    <cellStyle name="Output 9 9 5" xfId="23676" xr:uid="{00000000-0005-0000-0000-0000704C0000}"/>
    <cellStyle name="Output 9 9 6" xfId="36615" xr:uid="{00000000-0005-0000-0000-0000714C0000}"/>
    <cellStyle name="Percent [0]" xfId="41702" xr:uid="{00000000-0005-0000-0000-0000724C0000}"/>
    <cellStyle name="Percent [2]" xfId="41703" xr:uid="{00000000-0005-0000-0000-0000734C0000}"/>
    <cellStyle name="Quantity" xfId="41704" xr:uid="{00000000-0005-0000-0000-0000744C0000}"/>
    <cellStyle name="Title 10" xfId="670" xr:uid="{00000000-0005-0000-0000-0000754C0000}"/>
    <cellStyle name="Title 11" xfId="671" xr:uid="{00000000-0005-0000-0000-0000764C0000}"/>
    <cellStyle name="Title 2" xfId="82" xr:uid="{00000000-0005-0000-0000-0000774C0000}"/>
    <cellStyle name="Title 3" xfId="672" xr:uid="{00000000-0005-0000-0000-0000784C0000}"/>
    <cellStyle name="Title 4" xfId="673" xr:uid="{00000000-0005-0000-0000-0000794C0000}"/>
    <cellStyle name="Title 5" xfId="674" xr:uid="{00000000-0005-0000-0000-00007A4C0000}"/>
    <cellStyle name="Title 6" xfId="675" xr:uid="{00000000-0005-0000-0000-00007B4C0000}"/>
    <cellStyle name="Title 7" xfId="676" xr:uid="{00000000-0005-0000-0000-00007C4C0000}"/>
    <cellStyle name="Title 8" xfId="677" xr:uid="{00000000-0005-0000-0000-00007D4C0000}"/>
    <cellStyle name="Title 9" xfId="678" xr:uid="{00000000-0005-0000-0000-00007E4C0000}"/>
    <cellStyle name="Total 10" xfId="679" xr:uid="{00000000-0005-0000-0000-00007F4C0000}"/>
    <cellStyle name="Total 10 10" xfId="2558" xr:uid="{00000000-0005-0000-0000-0000804C0000}"/>
    <cellStyle name="Total 10 10 2" xfId="11994" xr:uid="{00000000-0005-0000-0000-0000814C0000}"/>
    <cellStyle name="Total 10 10 3" xfId="22097" xr:uid="{00000000-0005-0000-0000-0000824C0000}"/>
    <cellStyle name="Total 10 10 4" xfId="20746" xr:uid="{00000000-0005-0000-0000-0000834C0000}"/>
    <cellStyle name="Total 10 10 5" xfId="25931" xr:uid="{00000000-0005-0000-0000-0000844C0000}"/>
    <cellStyle name="Total 10 10 6" xfId="26182" xr:uid="{00000000-0005-0000-0000-0000854C0000}"/>
    <cellStyle name="Total 10 11" xfId="2730" xr:uid="{00000000-0005-0000-0000-0000864C0000}"/>
    <cellStyle name="Total 10 11 2" xfId="10363" xr:uid="{00000000-0005-0000-0000-0000874C0000}"/>
    <cellStyle name="Total 10 11 3" xfId="22267" xr:uid="{00000000-0005-0000-0000-0000884C0000}"/>
    <cellStyle name="Total 10 11 4" xfId="27488" xr:uid="{00000000-0005-0000-0000-0000894C0000}"/>
    <cellStyle name="Total 10 11 5" xfId="26225" xr:uid="{00000000-0005-0000-0000-00008A4C0000}"/>
    <cellStyle name="Total 10 11 6" xfId="37188" xr:uid="{00000000-0005-0000-0000-00008B4C0000}"/>
    <cellStyle name="Total 10 12" xfId="3082" xr:uid="{00000000-0005-0000-0000-00008C4C0000}"/>
    <cellStyle name="Total 10 12 2" xfId="8584" xr:uid="{00000000-0005-0000-0000-00008D4C0000}"/>
    <cellStyle name="Total 10 12 3" xfId="22613" xr:uid="{00000000-0005-0000-0000-00008E4C0000}"/>
    <cellStyle name="Total 10 12 4" xfId="27825" xr:uid="{00000000-0005-0000-0000-00008F4C0000}"/>
    <cellStyle name="Total 10 12 5" xfId="32811" xr:uid="{00000000-0005-0000-0000-0000904C0000}"/>
    <cellStyle name="Total 10 12 6" xfId="37453" xr:uid="{00000000-0005-0000-0000-0000914C0000}"/>
    <cellStyle name="Total 10 13" xfId="3420" xr:uid="{00000000-0005-0000-0000-0000924C0000}"/>
    <cellStyle name="Total 10 13 2" xfId="16228" xr:uid="{00000000-0005-0000-0000-0000934C0000}"/>
    <cellStyle name="Total 10 13 3" xfId="22947" xr:uid="{00000000-0005-0000-0000-0000944C0000}"/>
    <cellStyle name="Total 10 13 4" xfId="28148" xr:uid="{00000000-0005-0000-0000-0000954C0000}"/>
    <cellStyle name="Total 10 13 5" xfId="33119" xr:uid="{00000000-0005-0000-0000-0000964C0000}"/>
    <cellStyle name="Total 10 13 6" xfId="37707" xr:uid="{00000000-0005-0000-0000-0000974C0000}"/>
    <cellStyle name="Total 10 14" xfId="3729" xr:uid="{00000000-0005-0000-0000-0000984C0000}"/>
    <cellStyle name="Total 10 14 2" xfId="16537" xr:uid="{00000000-0005-0000-0000-0000994C0000}"/>
    <cellStyle name="Total 10 14 3" xfId="23252" xr:uid="{00000000-0005-0000-0000-00009A4C0000}"/>
    <cellStyle name="Total 10 14 4" xfId="28446" xr:uid="{00000000-0005-0000-0000-00009B4C0000}"/>
    <cellStyle name="Total 10 14 5" xfId="33405" xr:uid="{00000000-0005-0000-0000-00009C4C0000}"/>
    <cellStyle name="Total 10 14 6" xfId="37947" xr:uid="{00000000-0005-0000-0000-00009D4C0000}"/>
    <cellStyle name="Total 10 15" xfId="4024" xr:uid="{00000000-0005-0000-0000-00009E4C0000}"/>
    <cellStyle name="Total 10 15 2" xfId="16832" xr:uid="{00000000-0005-0000-0000-00009F4C0000}"/>
    <cellStyle name="Total 10 15 3" xfId="23545" xr:uid="{00000000-0005-0000-0000-0000A04C0000}"/>
    <cellStyle name="Total 10 15 4" xfId="28730" xr:uid="{00000000-0005-0000-0000-0000A14C0000}"/>
    <cellStyle name="Total 10 15 5" xfId="33674" xr:uid="{00000000-0005-0000-0000-0000A24C0000}"/>
    <cellStyle name="Total 10 15 6" xfId="38179" xr:uid="{00000000-0005-0000-0000-0000A34C0000}"/>
    <cellStyle name="Total 10 16" xfId="3823" xr:uid="{00000000-0005-0000-0000-0000A44C0000}"/>
    <cellStyle name="Total 10 16 2" xfId="16631" xr:uid="{00000000-0005-0000-0000-0000A54C0000}"/>
    <cellStyle name="Total 10 16 3" xfId="23345" xr:uid="{00000000-0005-0000-0000-0000A64C0000}"/>
    <cellStyle name="Total 10 16 4" xfId="28537" xr:uid="{00000000-0005-0000-0000-0000A74C0000}"/>
    <cellStyle name="Total 10 16 5" xfId="33490" xr:uid="{00000000-0005-0000-0000-0000A84C0000}"/>
    <cellStyle name="Total 10 16 6" xfId="38019" xr:uid="{00000000-0005-0000-0000-0000A94C0000}"/>
    <cellStyle name="Total 10 17" xfId="4722" xr:uid="{00000000-0005-0000-0000-0000AA4C0000}"/>
    <cellStyle name="Total 10 17 2" xfId="17530" xr:uid="{00000000-0005-0000-0000-0000AB4C0000}"/>
    <cellStyle name="Total 10 17 3" xfId="24234" xr:uid="{00000000-0005-0000-0000-0000AC4C0000}"/>
    <cellStyle name="Total 10 17 4" xfId="29397" xr:uid="{00000000-0005-0000-0000-0000AD4C0000}"/>
    <cellStyle name="Total 10 17 5" xfId="34299" xr:uid="{00000000-0005-0000-0000-0000AE4C0000}"/>
    <cellStyle name="Total 10 17 6" xfId="38693" xr:uid="{00000000-0005-0000-0000-0000AF4C0000}"/>
    <cellStyle name="Total 10 18" xfId="7367" xr:uid="{00000000-0005-0000-0000-0000B04C0000}"/>
    <cellStyle name="Total 10 18 2" xfId="20131" xr:uid="{00000000-0005-0000-0000-0000B14C0000}"/>
    <cellStyle name="Total 10 18 3" xfId="26768" xr:uid="{00000000-0005-0000-0000-0000B24C0000}"/>
    <cellStyle name="Total 10 18 4" xfId="31809" xr:uid="{00000000-0005-0000-0000-0000B34C0000}"/>
    <cellStyle name="Total 10 18 5" xfId="36540" xr:uid="{00000000-0005-0000-0000-0000B44C0000}"/>
    <cellStyle name="Total 10 18 6" xfId="40658" xr:uid="{00000000-0005-0000-0000-0000B54C0000}"/>
    <cellStyle name="Total 10 19" xfId="7519" xr:uid="{00000000-0005-0000-0000-0000B64C0000}"/>
    <cellStyle name="Total 10 19 2" xfId="20283" xr:uid="{00000000-0005-0000-0000-0000B74C0000}"/>
    <cellStyle name="Total 10 19 3" xfId="26916" xr:uid="{00000000-0005-0000-0000-0000B84C0000}"/>
    <cellStyle name="Total 10 19 4" xfId="31954" xr:uid="{00000000-0005-0000-0000-0000B94C0000}"/>
    <cellStyle name="Total 10 19 5" xfId="36667" xr:uid="{00000000-0005-0000-0000-0000BA4C0000}"/>
    <cellStyle name="Total 10 19 6" xfId="40741" xr:uid="{00000000-0005-0000-0000-0000BB4C0000}"/>
    <cellStyle name="Total 10 2" xfId="1126" xr:uid="{00000000-0005-0000-0000-0000BC4C0000}"/>
    <cellStyle name="Total 10 2 10" xfId="4922" xr:uid="{00000000-0005-0000-0000-0000BD4C0000}"/>
    <cellStyle name="Total 10 2 10 2" xfId="17730" xr:uid="{00000000-0005-0000-0000-0000BE4C0000}"/>
    <cellStyle name="Total 10 2 10 3" xfId="24428" xr:uid="{00000000-0005-0000-0000-0000BF4C0000}"/>
    <cellStyle name="Total 10 2 10 4" xfId="29586" xr:uid="{00000000-0005-0000-0000-0000C04C0000}"/>
    <cellStyle name="Total 10 2 10 5" xfId="34475" xr:uid="{00000000-0005-0000-0000-0000C14C0000}"/>
    <cellStyle name="Total 10 2 10 6" xfId="38825" xr:uid="{00000000-0005-0000-0000-0000C24C0000}"/>
    <cellStyle name="Total 10 2 11" xfId="7494" xr:uid="{00000000-0005-0000-0000-0000C34C0000}"/>
    <cellStyle name="Total 10 2 11 2" xfId="20258" xr:uid="{00000000-0005-0000-0000-0000C44C0000}"/>
    <cellStyle name="Total 10 2 11 3" xfId="26891" xr:uid="{00000000-0005-0000-0000-0000C54C0000}"/>
    <cellStyle name="Total 10 2 11 4" xfId="31929" xr:uid="{00000000-0005-0000-0000-0000C64C0000}"/>
    <cellStyle name="Total 10 2 11 5" xfId="36642" xr:uid="{00000000-0005-0000-0000-0000C74C0000}"/>
    <cellStyle name="Total 10 2 11 6" xfId="40720" xr:uid="{00000000-0005-0000-0000-0000C84C0000}"/>
    <cellStyle name="Total 10 2 12" xfId="7637" xr:uid="{00000000-0005-0000-0000-0000C94C0000}"/>
    <cellStyle name="Total 10 2 12 2" xfId="20401" xr:uid="{00000000-0005-0000-0000-0000CA4C0000}"/>
    <cellStyle name="Total 10 2 12 3" xfId="27033" xr:uid="{00000000-0005-0000-0000-0000CB4C0000}"/>
    <cellStyle name="Total 10 2 12 4" xfId="32062" xr:uid="{00000000-0005-0000-0000-0000CC4C0000}"/>
    <cellStyle name="Total 10 2 12 5" xfId="36765" xr:uid="{00000000-0005-0000-0000-0000CD4C0000}"/>
    <cellStyle name="Total 10 2 12 6" xfId="40800" xr:uid="{00000000-0005-0000-0000-0000CE4C0000}"/>
    <cellStyle name="Total 10 2 13" xfId="9264" xr:uid="{00000000-0005-0000-0000-0000CF4C0000}"/>
    <cellStyle name="Total 10 2 14" xfId="10759" xr:uid="{00000000-0005-0000-0000-0000D04C0000}"/>
    <cellStyle name="Total 10 2 15" xfId="11027" xr:uid="{00000000-0005-0000-0000-0000D14C0000}"/>
    <cellStyle name="Total 10 2 16" xfId="22190" xr:uid="{00000000-0005-0000-0000-0000D24C0000}"/>
    <cellStyle name="Total 10 2 17" xfId="21891" xr:uid="{00000000-0005-0000-0000-0000D34C0000}"/>
    <cellStyle name="Total 10 2 18" xfId="24049" xr:uid="{00000000-0005-0000-0000-0000D44C0000}"/>
    <cellStyle name="Total 10 2 2" xfId="2327" xr:uid="{00000000-0005-0000-0000-0000D54C0000}"/>
    <cellStyle name="Total 10 2 2 2" xfId="11004" xr:uid="{00000000-0005-0000-0000-0000D64C0000}"/>
    <cellStyle name="Total 10 2 2 3" xfId="21869" xr:uid="{00000000-0005-0000-0000-0000D74C0000}"/>
    <cellStyle name="Total 10 2 2 4" xfId="23245" xr:uid="{00000000-0005-0000-0000-0000D84C0000}"/>
    <cellStyle name="Total 10 2 2 5" xfId="28557" xr:uid="{00000000-0005-0000-0000-0000D94C0000}"/>
    <cellStyle name="Total 10 2 2 6" xfId="34495" xr:uid="{00000000-0005-0000-0000-0000DA4C0000}"/>
    <cellStyle name="Total 10 2 3" xfId="2697" xr:uid="{00000000-0005-0000-0000-0000DB4C0000}"/>
    <cellStyle name="Total 10 2 3 2" xfId="9046" xr:uid="{00000000-0005-0000-0000-0000DC4C0000}"/>
    <cellStyle name="Total 10 2 3 3" xfId="22235" xr:uid="{00000000-0005-0000-0000-0000DD4C0000}"/>
    <cellStyle name="Total 10 2 3 4" xfId="15306" xr:uid="{00000000-0005-0000-0000-0000DE4C0000}"/>
    <cellStyle name="Total 10 2 3 5" xfId="25987" xr:uid="{00000000-0005-0000-0000-0000DF4C0000}"/>
    <cellStyle name="Total 10 2 3 6" xfId="32256" xr:uid="{00000000-0005-0000-0000-0000E04C0000}"/>
    <cellStyle name="Total 10 2 4" xfId="3050" xr:uid="{00000000-0005-0000-0000-0000E14C0000}"/>
    <cellStyle name="Total 10 2 4 2" xfId="108" xr:uid="{00000000-0005-0000-0000-0000E24C0000}"/>
    <cellStyle name="Total 10 2 4 3" xfId="22583" xr:uid="{00000000-0005-0000-0000-0000E34C0000}"/>
    <cellStyle name="Total 10 2 4 4" xfId="27794" xr:uid="{00000000-0005-0000-0000-0000E44C0000}"/>
    <cellStyle name="Total 10 2 4 5" xfId="32780" xr:uid="{00000000-0005-0000-0000-0000E54C0000}"/>
    <cellStyle name="Total 10 2 4 6" xfId="37431" xr:uid="{00000000-0005-0000-0000-0000E64C0000}"/>
    <cellStyle name="Total 10 2 5" xfId="3390" xr:uid="{00000000-0005-0000-0000-0000E74C0000}"/>
    <cellStyle name="Total 10 2 5 2" xfId="16198" xr:uid="{00000000-0005-0000-0000-0000E84C0000}"/>
    <cellStyle name="Total 10 2 5 3" xfId="22917" xr:uid="{00000000-0005-0000-0000-0000E94C0000}"/>
    <cellStyle name="Total 10 2 5 4" xfId="28120" xr:uid="{00000000-0005-0000-0000-0000EA4C0000}"/>
    <cellStyle name="Total 10 2 5 5" xfId="33089" xr:uid="{00000000-0005-0000-0000-0000EB4C0000}"/>
    <cellStyle name="Total 10 2 5 6" xfId="37686" xr:uid="{00000000-0005-0000-0000-0000EC4C0000}"/>
    <cellStyle name="Total 10 2 6" xfId="3702" xr:uid="{00000000-0005-0000-0000-0000ED4C0000}"/>
    <cellStyle name="Total 10 2 6 2" xfId="16510" xr:uid="{00000000-0005-0000-0000-0000EE4C0000}"/>
    <cellStyle name="Total 10 2 6 3" xfId="23225" xr:uid="{00000000-0005-0000-0000-0000EF4C0000}"/>
    <cellStyle name="Total 10 2 6 4" xfId="28420" xr:uid="{00000000-0005-0000-0000-0000F04C0000}"/>
    <cellStyle name="Total 10 2 6 5" xfId="33379" xr:uid="{00000000-0005-0000-0000-0000F14C0000}"/>
    <cellStyle name="Total 10 2 6 6" xfId="37926" xr:uid="{00000000-0005-0000-0000-0000F24C0000}"/>
    <cellStyle name="Total 10 2 7" xfId="4001" xr:uid="{00000000-0005-0000-0000-0000F34C0000}"/>
    <cellStyle name="Total 10 2 7 2" xfId="16809" xr:uid="{00000000-0005-0000-0000-0000F44C0000}"/>
    <cellStyle name="Total 10 2 7 3" xfId="23522" xr:uid="{00000000-0005-0000-0000-0000F54C0000}"/>
    <cellStyle name="Total 10 2 7 4" xfId="28708" xr:uid="{00000000-0005-0000-0000-0000F64C0000}"/>
    <cellStyle name="Total 10 2 7 5" xfId="33654" xr:uid="{00000000-0005-0000-0000-0000F74C0000}"/>
    <cellStyle name="Total 10 2 7 6" xfId="38161" xr:uid="{00000000-0005-0000-0000-0000F84C0000}"/>
    <cellStyle name="Total 10 2 8" xfId="4254" xr:uid="{00000000-0005-0000-0000-0000F94C0000}"/>
    <cellStyle name="Total 10 2 8 2" xfId="17062" xr:uid="{00000000-0005-0000-0000-0000FA4C0000}"/>
    <cellStyle name="Total 10 2 8 3" xfId="23773" xr:uid="{00000000-0005-0000-0000-0000FB4C0000}"/>
    <cellStyle name="Total 10 2 8 4" xfId="28955" xr:uid="{00000000-0005-0000-0000-0000FC4C0000}"/>
    <cellStyle name="Total 10 2 8 5" xfId="33892" xr:uid="{00000000-0005-0000-0000-0000FD4C0000}"/>
    <cellStyle name="Total 10 2 8 6" xfId="38363" xr:uid="{00000000-0005-0000-0000-0000FE4C0000}"/>
    <cellStyle name="Total 10 2 9" xfId="4497" xr:uid="{00000000-0005-0000-0000-0000FF4C0000}"/>
    <cellStyle name="Total 10 2 9 2" xfId="17305" xr:uid="{00000000-0005-0000-0000-0000004D0000}"/>
    <cellStyle name="Total 10 2 9 3" xfId="24013" xr:uid="{00000000-0005-0000-0000-0000014D0000}"/>
    <cellStyle name="Total 10 2 9 4" xfId="29188" xr:uid="{00000000-0005-0000-0000-0000024D0000}"/>
    <cellStyle name="Total 10 2 9 5" xfId="34103" xr:uid="{00000000-0005-0000-0000-0000034D0000}"/>
    <cellStyle name="Total 10 2 9 6" xfId="38529" xr:uid="{00000000-0005-0000-0000-0000044D0000}"/>
    <cellStyle name="Total 10 20" xfId="8325" xr:uid="{00000000-0005-0000-0000-0000054D0000}"/>
    <cellStyle name="Total 10 21" xfId="10970" xr:uid="{00000000-0005-0000-0000-0000064D0000}"/>
    <cellStyle name="Total 10 22" xfId="17438" xr:uid="{00000000-0005-0000-0000-0000074D0000}"/>
    <cellStyle name="Total 10 23" xfId="25182" xr:uid="{00000000-0005-0000-0000-0000084D0000}"/>
    <cellStyle name="Total 10 24" xfId="31070" xr:uid="{00000000-0005-0000-0000-0000094D0000}"/>
    <cellStyle name="Total 10 25" xfId="36016" xr:uid="{00000000-0005-0000-0000-00000A4D0000}"/>
    <cellStyle name="Total 10 26" xfId="41716" xr:uid="{00000000-0005-0000-0000-00000B4D0000}"/>
    <cellStyle name="Total 10 27" xfId="41283" xr:uid="{00000000-0005-0000-0000-00000C4D0000}"/>
    <cellStyle name="Total 10 28" xfId="41777" xr:uid="{00000000-0005-0000-0000-00000D4D0000}"/>
    <cellStyle name="Total 10 29" xfId="41993" xr:uid="{00000000-0005-0000-0000-00000E4D0000}"/>
    <cellStyle name="Total 10 3" xfId="1213" xr:uid="{00000000-0005-0000-0000-00000F4D0000}"/>
    <cellStyle name="Total 10 3 10" xfId="4977" xr:uid="{00000000-0005-0000-0000-0000104D0000}"/>
    <cellStyle name="Total 10 3 10 2" xfId="17785" xr:uid="{00000000-0005-0000-0000-0000114D0000}"/>
    <cellStyle name="Total 10 3 10 3" xfId="24483" xr:uid="{00000000-0005-0000-0000-0000124D0000}"/>
    <cellStyle name="Total 10 3 10 4" xfId="29640" xr:uid="{00000000-0005-0000-0000-0000134D0000}"/>
    <cellStyle name="Total 10 3 10 5" xfId="34526" xr:uid="{00000000-0005-0000-0000-0000144D0000}"/>
    <cellStyle name="Total 10 3 10 6" xfId="38866" xr:uid="{00000000-0005-0000-0000-0000154D0000}"/>
    <cellStyle name="Total 10 3 11" xfId="13362" xr:uid="{00000000-0005-0000-0000-0000164D0000}"/>
    <cellStyle name="Total 10 3 12" xfId="9976" xr:uid="{00000000-0005-0000-0000-0000174D0000}"/>
    <cellStyle name="Total 10 3 13" xfId="10743" xr:uid="{00000000-0005-0000-0000-0000184D0000}"/>
    <cellStyle name="Total 10 3 14" xfId="29500" xr:uid="{00000000-0005-0000-0000-0000194D0000}"/>
    <cellStyle name="Total 10 3 15" xfId="28085" xr:uid="{00000000-0005-0000-0000-00001A4D0000}"/>
    <cellStyle name="Total 10 3 2" xfId="2409" xr:uid="{00000000-0005-0000-0000-00001B4D0000}"/>
    <cellStyle name="Total 10 3 2 2" xfId="11101" xr:uid="{00000000-0005-0000-0000-00001C4D0000}"/>
    <cellStyle name="Total 10 3 2 3" xfId="21950" xr:uid="{00000000-0005-0000-0000-00001D4D0000}"/>
    <cellStyle name="Total 10 3 2 4" xfId="11015" xr:uid="{00000000-0005-0000-0000-00001E4D0000}"/>
    <cellStyle name="Total 10 3 2 5" xfId="21499" xr:uid="{00000000-0005-0000-0000-00001F4D0000}"/>
    <cellStyle name="Total 10 3 2 6" xfId="33615" xr:uid="{00000000-0005-0000-0000-0000204D0000}"/>
    <cellStyle name="Total 10 3 3" xfId="2778" xr:uid="{00000000-0005-0000-0000-0000214D0000}"/>
    <cellStyle name="Total 10 3 3 2" xfId="10472" xr:uid="{00000000-0005-0000-0000-0000224D0000}"/>
    <cellStyle name="Total 10 3 3 3" xfId="22315" xr:uid="{00000000-0005-0000-0000-0000234D0000}"/>
    <cellStyle name="Total 10 3 3 4" xfId="27535" xr:uid="{00000000-0005-0000-0000-0000244D0000}"/>
    <cellStyle name="Total 10 3 3 5" xfId="32535" xr:uid="{00000000-0005-0000-0000-0000254D0000}"/>
    <cellStyle name="Total 10 3 3 6" xfId="37225" xr:uid="{00000000-0005-0000-0000-0000264D0000}"/>
    <cellStyle name="Total 10 3 4" xfId="3129" xr:uid="{00000000-0005-0000-0000-0000274D0000}"/>
    <cellStyle name="Total 10 3 4 2" xfId="12401" xr:uid="{00000000-0005-0000-0000-0000284D0000}"/>
    <cellStyle name="Total 10 3 4 3" xfId="22660" xr:uid="{00000000-0005-0000-0000-0000294D0000}"/>
    <cellStyle name="Total 10 3 4 4" xfId="27871" xr:uid="{00000000-0005-0000-0000-00002A4D0000}"/>
    <cellStyle name="Total 10 3 4 5" xfId="32852" xr:uid="{00000000-0005-0000-0000-00002B4D0000}"/>
    <cellStyle name="Total 10 3 4 6" xfId="37488" xr:uid="{00000000-0005-0000-0000-00002C4D0000}"/>
    <cellStyle name="Total 10 3 5" xfId="3465" xr:uid="{00000000-0005-0000-0000-00002D4D0000}"/>
    <cellStyle name="Total 10 3 5 2" xfId="16273" xr:uid="{00000000-0005-0000-0000-00002E4D0000}"/>
    <cellStyle name="Total 10 3 5 3" xfId="22991" xr:uid="{00000000-0005-0000-0000-00002F4D0000}"/>
    <cellStyle name="Total 10 3 5 4" xfId="28192" xr:uid="{00000000-0005-0000-0000-0000304D0000}"/>
    <cellStyle name="Total 10 3 5 5" xfId="33159" xr:uid="{00000000-0005-0000-0000-0000314D0000}"/>
    <cellStyle name="Total 10 3 5 6" xfId="37742" xr:uid="{00000000-0005-0000-0000-0000324D0000}"/>
    <cellStyle name="Total 10 3 6" xfId="3772" xr:uid="{00000000-0005-0000-0000-0000334D0000}"/>
    <cellStyle name="Total 10 3 6 2" xfId="16580" xr:uid="{00000000-0005-0000-0000-0000344D0000}"/>
    <cellStyle name="Total 10 3 6 3" xfId="23295" xr:uid="{00000000-0005-0000-0000-0000354D0000}"/>
    <cellStyle name="Total 10 3 6 4" xfId="28488" xr:uid="{00000000-0005-0000-0000-0000364D0000}"/>
    <cellStyle name="Total 10 3 6 5" xfId="33442" xr:uid="{00000000-0005-0000-0000-0000374D0000}"/>
    <cellStyle name="Total 10 3 6 6" xfId="37979" xr:uid="{00000000-0005-0000-0000-0000384D0000}"/>
    <cellStyle name="Total 10 3 7" xfId="4062" xr:uid="{00000000-0005-0000-0000-0000394D0000}"/>
    <cellStyle name="Total 10 3 7 2" xfId="16870" xr:uid="{00000000-0005-0000-0000-00003A4D0000}"/>
    <cellStyle name="Total 10 3 7 3" xfId="23583" xr:uid="{00000000-0005-0000-0000-00003B4D0000}"/>
    <cellStyle name="Total 10 3 7 4" xfId="28768" xr:uid="{00000000-0005-0000-0000-00003C4D0000}"/>
    <cellStyle name="Total 10 3 7 5" xfId="33708" xr:uid="{00000000-0005-0000-0000-00003D4D0000}"/>
    <cellStyle name="Total 10 3 7 6" xfId="38208" xr:uid="{00000000-0005-0000-0000-00003E4D0000}"/>
    <cellStyle name="Total 10 3 8" xfId="4317" xr:uid="{00000000-0005-0000-0000-00003F4D0000}"/>
    <cellStyle name="Total 10 3 8 2" xfId="17125" xr:uid="{00000000-0005-0000-0000-0000404D0000}"/>
    <cellStyle name="Total 10 3 8 3" xfId="23834" xr:uid="{00000000-0005-0000-0000-0000414D0000}"/>
    <cellStyle name="Total 10 3 8 4" xfId="29018" xr:uid="{00000000-0005-0000-0000-0000424D0000}"/>
    <cellStyle name="Total 10 3 8 5" xfId="33951" xr:uid="{00000000-0005-0000-0000-0000434D0000}"/>
    <cellStyle name="Total 10 3 8 6" xfId="38412" xr:uid="{00000000-0005-0000-0000-0000444D0000}"/>
    <cellStyle name="Total 10 3 9" xfId="4552" xr:uid="{00000000-0005-0000-0000-0000454D0000}"/>
    <cellStyle name="Total 10 3 9 2" xfId="17360" xr:uid="{00000000-0005-0000-0000-0000464D0000}"/>
    <cellStyle name="Total 10 3 9 3" xfId="24068" xr:uid="{00000000-0005-0000-0000-0000474D0000}"/>
    <cellStyle name="Total 10 3 9 4" xfId="29241" xr:uid="{00000000-0005-0000-0000-0000484D0000}"/>
    <cellStyle name="Total 10 3 9 5" xfId="34154" xr:uid="{00000000-0005-0000-0000-0000494D0000}"/>
    <cellStyle name="Total 10 3 9 6" xfId="38570" xr:uid="{00000000-0005-0000-0000-00004A4D0000}"/>
    <cellStyle name="Total 10 30" xfId="42111" xr:uid="{00000000-0005-0000-0000-00004B4D0000}"/>
    <cellStyle name="Total 10 31" xfId="42218" xr:uid="{00000000-0005-0000-0000-00004C4D0000}"/>
    <cellStyle name="Total 10 32" xfId="42315" xr:uid="{00000000-0005-0000-0000-00004D4D0000}"/>
    <cellStyle name="Total 10 33" xfId="42435" xr:uid="{00000000-0005-0000-0000-00004E4D0000}"/>
    <cellStyle name="Total 10 4" xfId="1091" xr:uid="{00000000-0005-0000-0000-00004F4D0000}"/>
    <cellStyle name="Total 10 4 10" xfId="4897" xr:uid="{00000000-0005-0000-0000-0000504D0000}"/>
    <cellStyle name="Total 10 4 10 2" xfId="17705" xr:uid="{00000000-0005-0000-0000-0000514D0000}"/>
    <cellStyle name="Total 10 4 10 3" xfId="24404" xr:uid="{00000000-0005-0000-0000-0000524D0000}"/>
    <cellStyle name="Total 10 4 10 4" xfId="29561" xr:uid="{00000000-0005-0000-0000-0000534D0000}"/>
    <cellStyle name="Total 10 4 10 5" xfId="34451" xr:uid="{00000000-0005-0000-0000-0000544D0000}"/>
    <cellStyle name="Total 10 4 10 6" xfId="38802" xr:uid="{00000000-0005-0000-0000-0000554D0000}"/>
    <cellStyle name="Total 10 4 11" xfId="9120" xr:uid="{00000000-0005-0000-0000-0000564D0000}"/>
    <cellStyle name="Total 10 4 12" xfId="8535" xr:uid="{00000000-0005-0000-0000-0000574D0000}"/>
    <cellStyle name="Total 10 4 13" xfId="23315" xr:uid="{00000000-0005-0000-0000-0000584D0000}"/>
    <cellStyle name="Total 10 4 14" xfId="27842" xr:uid="{00000000-0005-0000-0000-0000594D0000}"/>
    <cellStyle name="Total 10 4 15" xfId="34327" xr:uid="{00000000-0005-0000-0000-00005A4D0000}"/>
    <cellStyle name="Total 10 4 2" xfId="2295" xr:uid="{00000000-0005-0000-0000-00005B4D0000}"/>
    <cellStyle name="Total 10 4 2 2" xfId="8491" xr:uid="{00000000-0005-0000-0000-00005C4D0000}"/>
    <cellStyle name="Total 10 4 2 3" xfId="21838" xr:uid="{00000000-0005-0000-0000-00005D4D0000}"/>
    <cellStyle name="Total 10 4 2 4" xfId="23017" xr:uid="{00000000-0005-0000-0000-00005E4D0000}"/>
    <cellStyle name="Total 10 4 2 5" xfId="23949" xr:uid="{00000000-0005-0000-0000-00005F4D0000}"/>
    <cellStyle name="Total 10 4 2 6" xfId="36647" xr:uid="{00000000-0005-0000-0000-0000604D0000}"/>
    <cellStyle name="Total 10 4 3" xfId="2663" xr:uid="{00000000-0005-0000-0000-0000614D0000}"/>
    <cellStyle name="Total 10 4 3 2" xfId="9965" xr:uid="{00000000-0005-0000-0000-0000624D0000}"/>
    <cellStyle name="Total 10 4 3 3" xfId="22201" xr:uid="{00000000-0005-0000-0000-0000634D0000}"/>
    <cellStyle name="Total 10 4 3 4" xfId="18130" xr:uid="{00000000-0005-0000-0000-0000644D0000}"/>
    <cellStyle name="Total 10 4 3 5" xfId="15716" xr:uid="{00000000-0005-0000-0000-0000654D0000}"/>
    <cellStyle name="Total 10 4 3 6" xfId="30416" xr:uid="{00000000-0005-0000-0000-0000664D0000}"/>
    <cellStyle name="Total 10 4 4" xfId="3018" xr:uid="{00000000-0005-0000-0000-0000674D0000}"/>
    <cellStyle name="Total 10 4 4 2" xfId="8947" xr:uid="{00000000-0005-0000-0000-0000684D0000}"/>
    <cellStyle name="Total 10 4 4 3" xfId="22551" xr:uid="{00000000-0005-0000-0000-0000694D0000}"/>
    <cellStyle name="Total 10 4 4 4" xfId="27762" xr:uid="{00000000-0005-0000-0000-00006A4D0000}"/>
    <cellStyle name="Total 10 4 4 5" xfId="32750" xr:uid="{00000000-0005-0000-0000-00006B4D0000}"/>
    <cellStyle name="Total 10 4 4 6" xfId="37402" xr:uid="{00000000-0005-0000-0000-00006C4D0000}"/>
    <cellStyle name="Total 10 4 5" xfId="3358" xr:uid="{00000000-0005-0000-0000-00006D4D0000}"/>
    <cellStyle name="Total 10 4 5 2" xfId="16166" xr:uid="{00000000-0005-0000-0000-00006E4D0000}"/>
    <cellStyle name="Total 10 4 5 3" xfId="22886" xr:uid="{00000000-0005-0000-0000-00006F4D0000}"/>
    <cellStyle name="Total 10 4 5 4" xfId="28088" xr:uid="{00000000-0005-0000-0000-0000704D0000}"/>
    <cellStyle name="Total 10 4 5 5" xfId="33058" xr:uid="{00000000-0005-0000-0000-0000714D0000}"/>
    <cellStyle name="Total 10 4 5 6" xfId="37657" xr:uid="{00000000-0005-0000-0000-0000724D0000}"/>
    <cellStyle name="Total 10 4 6" xfId="3672" xr:uid="{00000000-0005-0000-0000-0000734D0000}"/>
    <cellStyle name="Total 10 4 6 2" xfId="16480" xr:uid="{00000000-0005-0000-0000-0000744D0000}"/>
    <cellStyle name="Total 10 4 6 3" xfId="23195" xr:uid="{00000000-0005-0000-0000-0000754D0000}"/>
    <cellStyle name="Total 10 4 6 4" xfId="28390" xr:uid="{00000000-0005-0000-0000-0000764D0000}"/>
    <cellStyle name="Total 10 4 6 5" xfId="33350" xr:uid="{00000000-0005-0000-0000-0000774D0000}"/>
    <cellStyle name="Total 10 4 6 6" xfId="37898" xr:uid="{00000000-0005-0000-0000-0000784D0000}"/>
    <cellStyle name="Total 10 4 7" xfId="3970" xr:uid="{00000000-0005-0000-0000-0000794D0000}"/>
    <cellStyle name="Total 10 4 7 2" xfId="16778" xr:uid="{00000000-0005-0000-0000-00007A4D0000}"/>
    <cellStyle name="Total 10 4 7 3" xfId="23491" xr:uid="{00000000-0005-0000-0000-00007B4D0000}"/>
    <cellStyle name="Total 10 4 7 4" xfId="28677" xr:uid="{00000000-0005-0000-0000-00007C4D0000}"/>
    <cellStyle name="Total 10 4 7 5" xfId="33625" xr:uid="{00000000-0005-0000-0000-00007D4D0000}"/>
    <cellStyle name="Total 10 4 7 6" xfId="38133" xr:uid="{00000000-0005-0000-0000-00007E4D0000}"/>
    <cellStyle name="Total 10 4 8" xfId="4225" xr:uid="{00000000-0005-0000-0000-00007F4D0000}"/>
    <cellStyle name="Total 10 4 8 2" xfId="17033" xr:uid="{00000000-0005-0000-0000-0000804D0000}"/>
    <cellStyle name="Total 10 4 8 3" xfId="23745" xr:uid="{00000000-0005-0000-0000-0000814D0000}"/>
    <cellStyle name="Total 10 4 8 4" xfId="28926" xr:uid="{00000000-0005-0000-0000-0000824D0000}"/>
    <cellStyle name="Total 10 4 8 5" xfId="33864" xr:uid="{00000000-0005-0000-0000-0000834D0000}"/>
    <cellStyle name="Total 10 4 8 6" xfId="38336" xr:uid="{00000000-0005-0000-0000-0000844D0000}"/>
    <cellStyle name="Total 10 4 9" xfId="4472" xr:uid="{00000000-0005-0000-0000-0000854D0000}"/>
    <cellStyle name="Total 10 4 9 2" xfId="17280" xr:uid="{00000000-0005-0000-0000-0000864D0000}"/>
    <cellStyle name="Total 10 4 9 3" xfId="23988" xr:uid="{00000000-0005-0000-0000-0000874D0000}"/>
    <cellStyle name="Total 10 4 9 4" xfId="29163" xr:uid="{00000000-0005-0000-0000-0000884D0000}"/>
    <cellStyle name="Total 10 4 9 5" xfId="34080" xr:uid="{00000000-0005-0000-0000-0000894D0000}"/>
    <cellStyle name="Total 10 4 9 6" xfId="38506" xr:uid="{00000000-0005-0000-0000-00008A4D0000}"/>
    <cellStyle name="Total 10 5" xfId="1329" xr:uid="{00000000-0005-0000-0000-00008B4D0000}"/>
    <cellStyle name="Total 10 5 10" xfId="5026" xr:uid="{00000000-0005-0000-0000-00008C4D0000}"/>
    <cellStyle name="Total 10 5 10 2" xfId="17834" xr:uid="{00000000-0005-0000-0000-00008D4D0000}"/>
    <cellStyle name="Total 10 5 10 3" xfId="24532" xr:uid="{00000000-0005-0000-0000-00008E4D0000}"/>
    <cellStyle name="Total 10 5 10 4" xfId="29689" xr:uid="{00000000-0005-0000-0000-00008F4D0000}"/>
    <cellStyle name="Total 10 5 10 5" xfId="34573" xr:uid="{00000000-0005-0000-0000-0000904D0000}"/>
    <cellStyle name="Total 10 5 10 6" xfId="38908" xr:uid="{00000000-0005-0000-0000-0000914D0000}"/>
    <cellStyle name="Total 10 5 11" xfId="10492" xr:uid="{00000000-0005-0000-0000-0000924D0000}"/>
    <cellStyle name="Total 10 5 12" xfId="20891" xr:uid="{00000000-0005-0000-0000-0000934D0000}"/>
    <cellStyle name="Total 10 5 13" xfId="21443" xr:uid="{00000000-0005-0000-0000-0000944D0000}"/>
    <cellStyle name="Total 10 5 14" xfId="21788" xr:uid="{00000000-0005-0000-0000-0000954D0000}"/>
    <cellStyle name="Total 10 5 15" xfId="25129" xr:uid="{00000000-0005-0000-0000-0000964D0000}"/>
    <cellStyle name="Total 10 5 2" xfId="2516" xr:uid="{00000000-0005-0000-0000-0000974D0000}"/>
    <cellStyle name="Total 10 5 2 2" xfId="9896" xr:uid="{00000000-0005-0000-0000-0000984D0000}"/>
    <cellStyle name="Total 10 5 2 3" xfId="22056" xr:uid="{00000000-0005-0000-0000-0000994D0000}"/>
    <cellStyle name="Total 10 5 2 4" xfId="18904" xr:uid="{00000000-0005-0000-0000-00009A4D0000}"/>
    <cellStyle name="Total 10 5 2 5" xfId="26410" xr:uid="{00000000-0005-0000-0000-00009B4D0000}"/>
    <cellStyle name="Total 10 5 2 6" xfId="32138" xr:uid="{00000000-0005-0000-0000-00009C4D0000}"/>
    <cellStyle name="Total 10 5 3" xfId="2880" xr:uid="{00000000-0005-0000-0000-00009D4D0000}"/>
    <cellStyle name="Total 10 5 3 2" xfId="9402" xr:uid="{00000000-0005-0000-0000-00009E4D0000}"/>
    <cellStyle name="Total 10 5 3 3" xfId="22417" xr:uid="{00000000-0005-0000-0000-00009F4D0000}"/>
    <cellStyle name="Total 10 5 3 4" xfId="27632" xr:uid="{00000000-0005-0000-0000-0000A04D0000}"/>
    <cellStyle name="Total 10 5 3 5" xfId="32630" xr:uid="{00000000-0005-0000-0000-0000A14D0000}"/>
    <cellStyle name="Total 10 5 3 6" xfId="37306" xr:uid="{00000000-0005-0000-0000-0000A24D0000}"/>
    <cellStyle name="Total 10 5 4" xfId="3226" xr:uid="{00000000-0005-0000-0000-0000A34D0000}"/>
    <cellStyle name="Total 10 5 4 2" xfId="16034" xr:uid="{00000000-0005-0000-0000-0000A44D0000}"/>
    <cellStyle name="Total 10 5 4 3" xfId="22756" xr:uid="{00000000-0005-0000-0000-0000A54D0000}"/>
    <cellStyle name="Total 10 5 4 4" xfId="27965" xr:uid="{00000000-0005-0000-0000-0000A64D0000}"/>
    <cellStyle name="Total 10 5 4 5" xfId="32941" xr:uid="{00000000-0005-0000-0000-0000A74D0000}"/>
    <cellStyle name="Total 10 5 4 6" xfId="37564" xr:uid="{00000000-0005-0000-0000-0000A84D0000}"/>
    <cellStyle name="Total 10 5 5" xfId="3555" xr:uid="{00000000-0005-0000-0000-0000A94D0000}"/>
    <cellStyle name="Total 10 5 5 2" xfId="16363" xr:uid="{00000000-0005-0000-0000-0000AA4D0000}"/>
    <cellStyle name="Total 10 5 5 3" xfId="23080" xr:uid="{00000000-0005-0000-0000-0000AB4D0000}"/>
    <cellStyle name="Total 10 5 5 4" xfId="28278" xr:uid="{00000000-0005-0000-0000-0000AC4D0000}"/>
    <cellStyle name="Total 10 5 5 5" xfId="33244" xr:uid="{00000000-0005-0000-0000-0000AD4D0000}"/>
    <cellStyle name="Total 10 5 5 6" xfId="37814" xr:uid="{00000000-0005-0000-0000-0000AE4D0000}"/>
    <cellStyle name="Total 10 5 6" xfId="3858" xr:uid="{00000000-0005-0000-0000-0000AF4D0000}"/>
    <cellStyle name="Total 10 5 6 2" xfId="16666" xr:uid="{00000000-0005-0000-0000-0000B04D0000}"/>
    <cellStyle name="Total 10 5 6 3" xfId="23380" xr:uid="{00000000-0005-0000-0000-0000B14D0000}"/>
    <cellStyle name="Total 10 5 6 4" xfId="28572" xr:uid="{00000000-0005-0000-0000-0000B24D0000}"/>
    <cellStyle name="Total 10 5 6 5" xfId="33523" xr:uid="{00000000-0005-0000-0000-0000B34D0000}"/>
    <cellStyle name="Total 10 5 6 6" xfId="38051" xr:uid="{00000000-0005-0000-0000-0000B44D0000}"/>
    <cellStyle name="Total 10 5 7" xfId="4132" xr:uid="{00000000-0005-0000-0000-0000B54D0000}"/>
    <cellStyle name="Total 10 5 7 2" xfId="16940" xr:uid="{00000000-0005-0000-0000-0000B64D0000}"/>
    <cellStyle name="Total 10 5 7 3" xfId="23653" xr:uid="{00000000-0005-0000-0000-0000B74D0000}"/>
    <cellStyle name="Total 10 5 7 4" xfId="28838" xr:uid="{00000000-0005-0000-0000-0000B84D0000}"/>
    <cellStyle name="Total 10 5 7 5" xfId="33777" xr:uid="{00000000-0005-0000-0000-0000B94D0000}"/>
    <cellStyle name="Total 10 5 7 6" xfId="38270" xr:uid="{00000000-0005-0000-0000-0000BA4D0000}"/>
    <cellStyle name="Total 10 5 8" xfId="4374" xr:uid="{00000000-0005-0000-0000-0000BB4D0000}"/>
    <cellStyle name="Total 10 5 8 2" xfId="17182" xr:uid="{00000000-0005-0000-0000-0000BC4D0000}"/>
    <cellStyle name="Total 10 5 8 3" xfId="23891" xr:uid="{00000000-0005-0000-0000-0000BD4D0000}"/>
    <cellStyle name="Total 10 5 8 4" xfId="29071" xr:uid="{00000000-0005-0000-0000-0000BE4D0000}"/>
    <cellStyle name="Total 10 5 8 5" xfId="34005" xr:uid="{00000000-0005-0000-0000-0000BF4D0000}"/>
    <cellStyle name="Total 10 5 8 6" xfId="38461" xr:uid="{00000000-0005-0000-0000-0000C04D0000}"/>
    <cellStyle name="Total 10 5 9" xfId="4601" xr:uid="{00000000-0005-0000-0000-0000C14D0000}"/>
    <cellStyle name="Total 10 5 9 2" xfId="17409" xr:uid="{00000000-0005-0000-0000-0000C24D0000}"/>
    <cellStyle name="Total 10 5 9 3" xfId="24116" xr:uid="{00000000-0005-0000-0000-0000C34D0000}"/>
    <cellStyle name="Total 10 5 9 4" xfId="29288" xr:uid="{00000000-0005-0000-0000-0000C44D0000}"/>
    <cellStyle name="Total 10 5 9 5" xfId="34200" xr:uid="{00000000-0005-0000-0000-0000C54D0000}"/>
    <cellStyle name="Total 10 5 9 6" xfId="38612" xr:uid="{00000000-0005-0000-0000-0000C64D0000}"/>
    <cellStyle name="Total 10 6" xfId="1268" xr:uid="{00000000-0005-0000-0000-0000C74D0000}"/>
    <cellStyle name="Total 10 6 2" xfId="9731" xr:uid="{00000000-0005-0000-0000-0000C84D0000}"/>
    <cellStyle name="Total 10 6 3" xfId="15854" xr:uid="{00000000-0005-0000-0000-0000C94D0000}"/>
    <cellStyle name="Total 10 6 4" xfId="10882" xr:uid="{00000000-0005-0000-0000-0000CA4D0000}"/>
    <cellStyle name="Total 10 6 5" xfId="26601" xr:uid="{00000000-0005-0000-0000-0000CB4D0000}"/>
    <cellStyle name="Total 10 6 6" xfId="33483" xr:uid="{00000000-0005-0000-0000-0000CC4D0000}"/>
    <cellStyle name="Total 10 7" xfId="1343" xr:uid="{00000000-0005-0000-0000-0000CD4D0000}"/>
    <cellStyle name="Total 10 7 2" xfId="15473" xr:uid="{00000000-0005-0000-0000-0000CE4D0000}"/>
    <cellStyle name="Total 10 7 3" xfId="20905" xr:uid="{00000000-0005-0000-0000-0000CF4D0000}"/>
    <cellStyle name="Total 10 7 4" xfId="22611" xr:uid="{00000000-0005-0000-0000-0000D04D0000}"/>
    <cellStyle name="Total 10 7 5" xfId="21965" xr:uid="{00000000-0005-0000-0000-0000D14D0000}"/>
    <cellStyle name="Total 10 7 6" xfId="29931" xr:uid="{00000000-0005-0000-0000-0000D24D0000}"/>
    <cellStyle name="Total 10 8" xfId="1403" xr:uid="{00000000-0005-0000-0000-0000D34D0000}"/>
    <cellStyle name="Total 10 8 2" xfId="9315" xr:uid="{00000000-0005-0000-0000-0000D44D0000}"/>
    <cellStyle name="Total 10 8 3" xfId="20964" xr:uid="{00000000-0005-0000-0000-0000D54D0000}"/>
    <cellStyle name="Total 10 8 4" xfId="24330" xr:uid="{00000000-0005-0000-0000-0000D64D0000}"/>
    <cellStyle name="Total 10 8 5" xfId="26688" xr:uid="{00000000-0005-0000-0000-0000D74D0000}"/>
    <cellStyle name="Total 10 8 6" xfId="36484" xr:uid="{00000000-0005-0000-0000-0000D84D0000}"/>
    <cellStyle name="Total 10 9" xfId="1916" xr:uid="{00000000-0005-0000-0000-0000D94D0000}"/>
    <cellStyle name="Total 10 9 2" xfId="10212" xr:uid="{00000000-0005-0000-0000-0000DA4D0000}"/>
    <cellStyle name="Total 10 9 3" xfId="21464" xr:uid="{00000000-0005-0000-0000-0000DB4D0000}"/>
    <cellStyle name="Total 10 9 4" xfId="21072" xr:uid="{00000000-0005-0000-0000-0000DC4D0000}"/>
    <cellStyle name="Total 10 9 5" xfId="31687" xr:uid="{00000000-0005-0000-0000-0000DD4D0000}"/>
    <cellStyle name="Total 10 9 6" xfId="26928" xr:uid="{00000000-0005-0000-0000-0000DE4D0000}"/>
    <cellStyle name="Total 11" xfId="680" xr:uid="{00000000-0005-0000-0000-0000DF4D0000}"/>
    <cellStyle name="Total 11 10" xfId="2505" xr:uid="{00000000-0005-0000-0000-0000E04D0000}"/>
    <cellStyle name="Total 11 10 2" xfId="9206" xr:uid="{00000000-0005-0000-0000-0000E14D0000}"/>
    <cellStyle name="Total 11 10 3" xfId="22045" xr:uid="{00000000-0005-0000-0000-0000E24D0000}"/>
    <cellStyle name="Total 11 10 4" xfId="20480" xr:uid="{00000000-0005-0000-0000-0000E34D0000}"/>
    <cellStyle name="Total 11 10 5" xfId="26493" xr:uid="{00000000-0005-0000-0000-0000E44D0000}"/>
    <cellStyle name="Total 11 10 6" xfId="30314" xr:uid="{00000000-0005-0000-0000-0000E54D0000}"/>
    <cellStyle name="Total 11 11" xfId="2920" xr:uid="{00000000-0005-0000-0000-0000E64D0000}"/>
    <cellStyle name="Total 11 11 2" xfId="8778" xr:uid="{00000000-0005-0000-0000-0000E74D0000}"/>
    <cellStyle name="Total 11 11 3" xfId="22456" xr:uid="{00000000-0005-0000-0000-0000E84D0000}"/>
    <cellStyle name="Total 11 11 4" xfId="27670" xr:uid="{00000000-0005-0000-0000-0000E94D0000}"/>
    <cellStyle name="Total 11 11 5" xfId="32667" xr:uid="{00000000-0005-0000-0000-0000EA4D0000}"/>
    <cellStyle name="Total 11 11 6" xfId="37339" xr:uid="{00000000-0005-0000-0000-0000EB4D0000}"/>
    <cellStyle name="Total 11 12" xfId="3264" xr:uid="{00000000-0005-0000-0000-0000EC4D0000}"/>
    <cellStyle name="Total 11 12 2" xfId="16072" xr:uid="{00000000-0005-0000-0000-0000ED4D0000}"/>
    <cellStyle name="Total 11 12 3" xfId="22794" xr:uid="{00000000-0005-0000-0000-0000EE4D0000}"/>
    <cellStyle name="Total 11 12 4" xfId="28000" xr:uid="{00000000-0005-0000-0000-0000EF4D0000}"/>
    <cellStyle name="Total 11 12 5" xfId="32975" xr:uid="{00000000-0005-0000-0000-0000F04D0000}"/>
    <cellStyle name="Total 11 12 6" xfId="37595" xr:uid="{00000000-0005-0000-0000-0000F14D0000}"/>
    <cellStyle name="Total 11 13" xfId="3591" xr:uid="{00000000-0005-0000-0000-0000F24D0000}"/>
    <cellStyle name="Total 11 13 2" xfId="16399" xr:uid="{00000000-0005-0000-0000-0000F34D0000}"/>
    <cellStyle name="Total 11 13 3" xfId="23116" xr:uid="{00000000-0005-0000-0000-0000F44D0000}"/>
    <cellStyle name="Total 11 13 4" xfId="28312" xr:uid="{00000000-0005-0000-0000-0000F54D0000}"/>
    <cellStyle name="Total 11 13 5" xfId="33279" xr:uid="{00000000-0005-0000-0000-0000F64D0000}"/>
    <cellStyle name="Total 11 13 6" xfId="37844" xr:uid="{00000000-0005-0000-0000-0000F74D0000}"/>
    <cellStyle name="Total 11 14" xfId="3887" xr:uid="{00000000-0005-0000-0000-0000F84D0000}"/>
    <cellStyle name="Total 11 14 2" xfId="16695" xr:uid="{00000000-0005-0000-0000-0000F94D0000}"/>
    <cellStyle name="Total 11 14 3" xfId="23409" xr:uid="{00000000-0005-0000-0000-0000FA4D0000}"/>
    <cellStyle name="Total 11 14 4" xfId="28600" xr:uid="{00000000-0005-0000-0000-0000FB4D0000}"/>
    <cellStyle name="Total 11 14 5" xfId="33549" xr:uid="{00000000-0005-0000-0000-0000FC4D0000}"/>
    <cellStyle name="Total 11 14 6" xfId="38075" xr:uid="{00000000-0005-0000-0000-0000FD4D0000}"/>
    <cellStyle name="Total 11 15" xfId="4159" xr:uid="{00000000-0005-0000-0000-0000FE4D0000}"/>
    <cellStyle name="Total 11 15 2" xfId="16967" xr:uid="{00000000-0005-0000-0000-0000FF4D0000}"/>
    <cellStyle name="Total 11 15 3" xfId="23680" xr:uid="{00000000-0005-0000-0000-0000004E0000}"/>
    <cellStyle name="Total 11 15 4" xfId="28865" xr:uid="{00000000-0005-0000-0000-0000014E0000}"/>
    <cellStyle name="Total 11 15 5" xfId="33803" xr:uid="{00000000-0005-0000-0000-0000024E0000}"/>
    <cellStyle name="Total 11 15 6" xfId="38289" xr:uid="{00000000-0005-0000-0000-0000034E0000}"/>
    <cellStyle name="Total 11 16" xfId="3915" xr:uid="{00000000-0005-0000-0000-0000044E0000}"/>
    <cellStyle name="Total 11 16 2" xfId="16723" xr:uid="{00000000-0005-0000-0000-0000054E0000}"/>
    <cellStyle name="Total 11 16 3" xfId="23437" xr:uid="{00000000-0005-0000-0000-0000064E0000}"/>
    <cellStyle name="Total 11 16 4" xfId="28626" xr:uid="{00000000-0005-0000-0000-0000074E0000}"/>
    <cellStyle name="Total 11 16 5" xfId="33575" xr:uid="{00000000-0005-0000-0000-0000084E0000}"/>
    <cellStyle name="Total 11 16 6" xfId="38097" xr:uid="{00000000-0005-0000-0000-0000094E0000}"/>
    <cellStyle name="Total 11 17" xfId="4723" xr:uid="{00000000-0005-0000-0000-00000A4E0000}"/>
    <cellStyle name="Total 11 17 2" xfId="17531" xr:uid="{00000000-0005-0000-0000-00000B4E0000}"/>
    <cellStyle name="Total 11 17 3" xfId="24235" xr:uid="{00000000-0005-0000-0000-00000C4E0000}"/>
    <cellStyle name="Total 11 17 4" xfId="29398" xr:uid="{00000000-0005-0000-0000-00000D4E0000}"/>
    <cellStyle name="Total 11 17 5" xfId="34300" xr:uid="{00000000-0005-0000-0000-00000E4E0000}"/>
    <cellStyle name="Total 11 17 6" xfId="38694" xr:uid="{00000000-0005-0000-0000-00000F4E0000}"/>
    <cellStyle name="Total 11 18" xfId="7368" xr:uid="{00000000-0005-0000-0000-0000104E0000}"/>
    <cellStyle name="Total 11 18 2" xfId="20132" xr:uid="{00000000-0005-0000-0000-0000114E0000}"/>
    <cellStyle name="Total 11 18 3" xfId="26769" xr:uid="{00000000-0005-0000-0000-0000124E0000}"/>
    <cellStyle name="Total 11 18 4" xfId="31810" xr:uid="{00000000-0005-0000-0000-0000134E0000}"/>
    <cellStyle name="Total 11 18 5" xfId="36541" xr:uid="{00000000-0005-0000-0000-0000144E0000}"/>
    <cellStyle name="Total 11 18 6" xfId="40659" xr:uid="{00000000-0005-0000-0000-0000154E0000}"/>
    <cellStyle name="Total 11 19" xfId="7520" xr:uid="{00000000-0005-0000-0000-0000164E0000}"/>
    <cellStyle name="Total 11 19 2" xfId="20284" xr:uid="{00000000-0005-0000-0000-0000174E0000}"/>
    <cellStyle name="Total 11 19 3" xfId="26917" xr:uid="{00000000-0005-0000-0000-0000184E0000}"/>
    <cellStyle name="Total 11 19 4" xfId="31955" xr:uid="{00000000-0005-0000-0000-0000194E0000}"/>
    <cellStyle name="Total 11 19 5" xfId="36668" xr:uid="{00000000-0005-0000-0000-00001A4E0000}"/>
    <cellStyle name="Total 11 19 6" xfId="40742" xr:uid="{00000000-0005-0000-0000-00001B4E0000}"/>
    <cellStyle name="Total 11 2" xfId="1127" xr:uid="{00000000-0005-0000-0000-00001C4E0000}"/>
    <cellStyle name="Total 11 2 10" xfId="4923" xr:uid="{00000000-0005-0000-0000-00001D4E0000}"/>
    <cellStyle name="Total 11 2 10 2" xfId="17731" xr:uid="{00000000-0005-0000-0000-00001E4E0000}"/>
    <cellStyle name="Total 11 2 10 3" xfId="24429" xr:uid="{00000000-0005-0000-0000-00001F4E0000}"/>
    <cellStyle name="Total 11 2 10 4" xfId="29587" xr:uid="{00000000-0005-0000-0000-0000204E0000}"/>
    <cellStyle name="Total 11 2 10 5" xfId="34476" xr:uid="{00000000-0005-0000-0000-0000214E0000}"/>
    <cellStyle name="Total 11 2 10 6" xfId="38826" xr:uid="{00000000-0005-0000-0000-0000224E0000}"/>
    <cellStyle name="Total 11 2 11" xfId="7495" xr:uid="{00000000-0005-0000-0000-0000234E0000}"/>
    <cellStyle name="Total 11 2 11 2" xfId="20259" xr:uid="{00000000-0005-0000-0000-0000244E0000}"/>
    <cellStyle name="Total 11 2 11 3" xfId="26892" xr:uid="{00000000-0005-0000-0000-0000254E0000}"/>
    <cellStyle name="Total 11 2 11 4" xfId="31930" xr:uid="{00000000-0005-0000-0000-0000264E0000}"/>
    <cellStyle name="Total 11 2 11 5" xfId="36643" xr:uid="{00000000-0005-0000-0000-0000274E0000}"/>
    <cellStyle name="Total 11 2 11 6" xfId="40721" xr:uid="{00000000-0005-0000-0000-0000284E0000}"/>
    <cellStyle name="Total 11 2 12" xfId="7638" xr:uid="{00000000-0005-0000-0000-0000294E0000}"/>
    <cellStyle name="Total 11 2 12 2" xfId="20402" xr:uid="{00000000-0005-0000-0000-00002A4E0000}"/>
    <cellStyle name="Total 11 2 12 3" xfId="27034" xr:uid="{00000000-0005-0000-0000-00002B4E0000}"/>
    <cellStyle name="Total 11 2 12 4" xfId="32063" xr:uid="{00000000-0005-0000-0000-00002C4E0000}"/>
    <cellStyle name="Total 11 2 12 5" xfId="36766" xr:uid="{00000000-0005-0000-0000-00002D4E0000}"/>
    <cellStyle name="Total 11 2 12 6" xfId="40801" xr:uid="{00000000-0005-0000-0000-00002E4E0000}"/>
    <cellStyle name="Total 11 2 13" xfId="11018" xr:uid="{00000000-0005-0000-0000-00002F4E0000}"/>
    <cellStyle name="Total 11 2 14" xfId="13256" xr:uid="{00000000-0005-0000-0000-0000304E0000}"/>
    <cellStyle name="Total 11 2 15" xfId="8320" xr:uid="{00000000-0005-0000-0000-0000314E0000}"/>
    <cellStyle name="Total 11 2 16" xfId="21828" xr:uid="{00000000-0005-0000-0000-0000324E0000}"/>
    <cellStyle name="Total 11 2 17" xfId="14563" xr:uid="{00000000-0005-0000-0000-0000334E0000}"/>
    <cellStyle name="Total 11 2 18" xfId="30339" xr:uid="{00000000-0005-0000-0000-0000344E0000}"/>
    <cellStyle name="Total 11 2 2" xfId="2328" xr:uid="{00000000-0005-0000-0000-0000354E0000}"/>
    <cellStyle name="Total 11 2 2 2" xfId="9009" xr:uid="{00000000-0005-0000-0000-0000364E0000}"/>
    <cellStyle name="Total 11 2 2 3" xfId="21870" xr:uid="{00000000-0005-0000-0000-0000374E0000}"/>
    <cellStyle name="Total 11 2 2 4" xfId="22938" xr:uid="{00000000-0005-0000-0000-0000384E0000}"/>
    <cellStyle name="Total 11 2 2 5" xfId="28264" xr:uid="{00000000-0005-0000-0000-0000394E0000}"/>
    <cellStyle name="Total 11 2 2 6" xfId="31967" xr:uid="{00000000-0005-0000-0000-00003A4E0000}"/>
    <cellStyle name="Total 11 2 3" xfId="2698" xr:uid="{00000000-0005-0000-0000-00003B4E0000}"/>
    <cellStyle name="Total 11 2 3 2" xfId="8534" xr:uid="{00000000-0005-0000-0000-00003C4E0000}"/>
    <cellStyle name="Total 11 2 3 3" xfId="22236" xr:uid="{00000000-0005-0000-0000-00003D4E0000}"/>
    <cellStyle name="Total 11 2 3 4" xfId="8503" xr:uid="{00000000-0005-0000-0000-00003E4E0000}"/>
    <cellStyle name="Total 11 2 3 5" xfId="25575" xr:uid="{00000000-0005-0000-0000-00003F4E0000}"/>
    <cellStyle name="Total 11 2 3 6" xfId="30688" xr:uid="{00000000-0005-0000-0000-0000404E0000}"/>
    <cellStyle name="Total 11 2 4" xfId="3051" xr:uid="{00000000-0005-0000-0000-0000414E0000}"/>
    <cellStyle name="Total 11 2 4 2" xfId="12375" xr:uid="{00000000-0005-0000-0000-0000424E0000}"/>
    <cellStyle name="Total 11 2 4 3" xfId="22584" xr:uid="{00000000-0005-0000-0000-0000434E0000}"/>
    <cellStyle name="Total 11 2 4 4" xfId="27795" xr:uid="{00000000-0005-0000-0000-0000444E0000}"/>
    <cellStyle name="Total 11 2 4 5" xfId="32781" xr:uid="{00000000-0005-0000-0000-0000454E0000}"/>
    <cellStyle name="Total 11 2 4 6" xfId="37432" xr:uid="{00000000-0005-0000-0000-0000464E0000}"/>
    <cellStyle name="Total 11 2 5" xfId="3391" xr:uid="{00000000-0005-0000-0000-0000474E0000}"/>
    <cellStyle name="Total 11 2 5 2" xfId="16199" xr:uid="{00000000-0005-0000-0000-0000484E0000}"/>
    <cellStyle name="Total 11 2 5 3" xfId="22918" xr:uid="{00000000-0005-0000-0000-0000494E0000}"/>
    <cellStyle name="Total 11 2 5 4" xfId="28121" xr:uid="{00000000-0005-0000-0000-00004A4E0000}"/>
    <cellStyle name="Total 11 2 5 5" xfId="33090" xr:uid="{00000000-0005-0000-0000-00004B4E0000}"/>
    <cellStyle name="Total 11 2 5 6" xfId="37687" xr:uid="{00000000-0005-0000-0000-00004C4E0000}"/>
    <cellStyle name="Total 11 2 6" xfId="3703" xr:uid="{00000000-0005-0000-0000-00004D4E0000}"/>
    <cellStyle name="Total 11 2 6 2" xfId="16511" xr:uid="{00000000-0005-0000-0000-00004E4E0000}"/>
    <cellStyle name="Total 11 2 6 3" xfId="23226" xr:uid="{00000000-0005-0000-0000-00004F4E0000}"/>
    <cellStyle name="Total 11 2 6 4" xfId="28421" xr:uid="{00000000-0005-0000-0000-0000504E0000}"/>
    <cellStyle name="Total 11 2 6 5" xfId="33380" xr:uid="{00000000-0005-0000-0000-0000514E0000}"/>
    <cellStyle name="Total 11 2 6 6" xfId="37927" xr:uid="{00000000-0005-0000-0000-0000524E0000}"/>
    <cellStyle name="Total 11 2 7" xfId="4002" xr:uid="{00000000-0005-0000-0000-0000534E0000}"/>
    <cellStyle name="Total 11 2 7 2" xfId="16810" xr:uid="{00000000-0005-0000-0000-0000544E0000}"/>
    <cellStyle name="Total 11 2 7 3" xfId="23523" xr:uid="{00000000-0005-0000-0000-0000554E0000}"/>
    <cellStyle name="Total 11 2 7 4" xfId="28709" xr:uid="{00000000-0005-0000-0000-0000564E0000}"/>
    <cellStyle name="Total 11 2 7 5" xfId="33655" xr:uid="{00000000-0005-0000-0000-0000574E0000}"/>
    <cellStyle name="Total 11 2 7 6" xfId="38162" xr:uid="{00000000-0005-0000-0000-0000584E0000}"/>
    <cellStyle name="Total 11 2 8" xfId="4255" xr:uid="{00000000-0005-0000-0000-0000594E0000}"/>
    <cellStyle name="Total 11 2 8 2" xfId="17063" xr:uid="{00000000-0005-0000-0000-00005A4E0000}"/>
    <cellStyle name="Total 11 2 8 3" xfId="23774" xr:uid="{00000000-0005-0000-0000-00005B4E0000}"/>
    <cellStyle name="Total 11 2 8 4" xfId="28956" xr:uid="{00000000-0005-0000-0000-00005C4E0000}"/>
    <cellStyle name="Total 11 2 8 5" xfId="33893" xr:uid="{00000000-0005-0000-0000-00005D4E0000}"/>
    <cellStyle name="Total 11 2 8 6" xfId="38364" xr:uid="{00000000-0005-0000-0000-00005E4E0000}"/>
    <cellStyle name="Total 11 2 9" xfId="4498" xr:uid="{00000000-0005-0000-0000-00005F4E0000}"/>
    <cellStyle name="Total 11 2 9 2" xfId="17306" xr:uid="{00000000-0005-0000-0000-0000604E0000}"/>
    <cellStyle name="Total 11 2 9 3" xfId="24014" xr:uid="{00000000-0005-0000-0000-0000614E0000}"/>
    <cellStyle name="Total 11 2 9 4" xfId="29189" xr:uid="{00000000-0005-0000-0000-0000624E0000}"/>
    <cellStyle name="Total 11 2 9 5" xfId="34104" xr:uid="{00000000-0005-0000-0000-0000634E0000}"/>
    <cellStyle name="Total 11 2 9 6" xfId="38530" xr:uid="{00000000-0005-0000-0000-0000644E0000}"/>
    <cellStyle name="Total 11 20" xfId="15192" xr:uid="{00000000-0005-0000-0000-0000654E0000}"/>
    <cellStyle name="Total 11 21" xfId="11059" xr:uid="{00000000-0005-0000-0000-0000664E0000}"/>
    <cellStyle name="Total 11 22" xfId="19333" xr:uid="{00000000-0005-0000-0000-0000674E0000}"/>
    <cellStyle name="Total 11 23" xfId="18662" xr:uid="{00000000-0005-0000-0000-0000684E0000}"/>
    <cellStyle name="Total 11 24" xfId="32103" xr:uid="{00000000-0005-0000-0000-0000694E0000}"/>
    <cellStyle name="Total 11 25" xfId="34219" xr:uid="{00000000-0005-0000-0000-00006A4E0000}"/>
    <cellStyle name="Total 11 26" xfId="41717" xr:uid="{00000000-0005-0000-0000-00006B4E0000}"/>
    <cellStyle name="Total 11 27" xfId="41282" xr:uid="{00000000-0005-0000-0000-00006C4E0000}"/>
    <cellStyle name="Total 11 28" xfId="41778" xr:uid="{00000000-0005-0000-0000-00006D4E0000}"/>
    <cellStyle name="Total 11 29" xfId="41997" xr:uid="{00000000-0005-0000-0000-00006E4E0000}"/>
    <cellStyle name="Total 11 3" xfId="1214" xr:uid="{00000000-0005-0000-0000-00006F4E0000}"/>
    <cellStyle name="Total 11 3 10" xfId="4978" xr:uid="{00000000-0005-0000-0000-0000704E0000}"/>
    <cellStyle name="Total 11 3 10 2" xfId="17786" xr:uid="{00000000-0005-0000-0000-0000714E0000}"/>
    <cellStyle name="Total 11 3 10 3" xfId="24484" xr:uid="{00000000-0005-0000-0000-0000724E0000}"/>
    <cellStyle name="Total 11 3 10 4" xfId="29641" xr:uid="{00000000-0005-0000-0000-0000734E0000}"/>
    <cellStyle name="Total 11 3 10 5" xfId="34527" xr:uid="{00000000-0005-0000-0000-0000744E0000}"/>
    <cellStyle name="Total 11 3 10 6" xfId="38867" xr:uid="{00000000-0005-0000-0000-0000754E0000}"/>
    <cellStyle name="Total 11 3 11" xfId="9104" xr:uid="{00000000-0005-0000-0000-0000764E0000}"/>
    <cellStyle name="Total 11 3 12" xfId="14818" xr:uid="{00000000-0005-0000-0000-0000774E0000}"/>
    <cellStyle name="Total 11 3 13" xfId="26969" xr:uid="{00000000-0005-0000-0000-0000784E0000}"/>
    <cellStyle name="Total 11 3 14" xfId="29101" xr:uid="{00000000-0005-0000-0000-0000794E0000}"/>
    <cellStyle name="Total 11 3 15" xfId="29779" xr:uid="{00000000-0005-0000-0000-00007A4E0000}"/>
    <cellStyle name="Total 11 3 2" xfId="2410" xr:uid="{00000000-0005-0000-0000-00007B4E0000}"/>
    <cellStyle name="Total 11 3 2 2" xfId="9667" xr:uid="{00000000-0005-0000-0000-00007C4E0000}"/>
    <cellStyle name="Total 11 3 2 3" xfId="21951" xr:uid="{00000000-0005-0000-0000-00007D4E0000}"/>
    <cellStyle name="Total 11 3 2 4" xfId="8707" xr:uid="{00000000-0005-0000-0000-00007E4E0000}"/>
    <cellStyle name="Total 11 3 2 5" xfId="27562" xr:uid="{00000000-0005-0000-0000-00007F4E0000}"/>
    <cellStyle name="Total 11 3 2 6" xfId="33338" xr:uid="{00000000-0005-0000-0000-0000804E0000}"/>
    <cellStyle name="Total 11 3 3" xfId="2779" xr:uid="{00000000-0005-0000-0000-0000814E0000}"/>
    <cellStyle name="Total 11 3 3 2" xfId="13373" xr:uid="{00000000-0005-0000-0000-0000824E0000}"/>
    <cellStyle name="Total 11 3 3 3" xfId="22316" xr:uid="{00000000-0005-0000-0000-0000834E0000}"/>
    <cellStyle name="Total 11 3 3 4" xfId="27536" xr:uid="{00000000-0005-0000-0000-0000844E0000}"/>
    <cellStyle name="Total 11 3 3 5" xfId="32536" xr:uid="{00000000-0005-0000-0000-0000854E0000}"/>
    <cellStyle name="Total 11 3 3 6" xfId="37226" xr:uid="{00000000-0005-0000-0000-0000864E0000}"/>
    <cellStyle name="Total 11 3 4" xfId="3130" xr:uid="{00000000-0005-0000-0000-0000874E0000}"/>
    <cellStyle name="Total 11 3 4 2" xfId="8624" xr:uid="{00000000-0005-0000-0000-0000884E0000}"/>
    <cellStyle name="Total 11 3 4 3" xfId="22661" xr:uid="{00000000-0005-0000-0000-0000894E0000}"/>
    <cellStyle name="Total 11 3 4 4" xfId="27872" xr:uid="{00000000-0005-0000-0000-00008A4E0000}"/>
    <cellStyle name="Total 11 3 4 5" xfId="32853" xr:uid="{00000000-0005-0000-0000-00008B4E0000}"/>
    <cellStyle name="Total 11 3 4 6" xfId="37489" xr:uid="{00000000-0005-0000-0000-00008C4E0000}"/>
    <cellStyle name="Total 11 3 5" xfId="3466" xr:uid="{00000000-0005-0000-0000-00008D4E0000}"/>
    <cellStyle name="Total 11 3 5 2" xfId="16274" xr:uid="{00000000-0005-0000-0000-00008E4E0000}"/>
    <cellStyle name="Total 11 3 5 3" xfId="22992" xr:uid="{00000000-0005-0000-0000-00008F4E0000}"/>
    <cellStyle name="Total 11 3 5 4" xfId="28193" xr:uid="{00000000-0005-0000-0000-0000904E0000}"/>
    <cellStyle name="Total 11 3 5 5" xfId="33160" xr:uid="{00000000-0005-0000-0000-0000914E0000}"/>
    <cellStyle name="Total 11 3 5 6" xfId="37743" xr:uid="{00000000-0005-0000-0000-0000924E0000}"/>
    <cellStyle name="Total 11 3 6" xfId="3773" xr:uid="{00000000-0005-0000-0000-0000934E0000}"/>
    <cellStyle name="Total 11 3 6 2" xfId="16581" xr:uid="{00000000-0005-0000-0000-0000944E0000}"/>
    <cellStyle name="Total 11 3 6 3" xfId="23296" xr:uid="{00000000-0005-0000-0000-0000954E0000}"/>
    <cellStyle name="Total 11 3 6 4" xfId="28489" xr:uid="{00000000-0005-0000-0000-0000964E0000}"/>
    <cellStyle name="Total 11 3 6 5" xfId="33443" xr:uid="{00000000-0005-0000-0000-0000974E0000}"/>
    <cellStyle name="Total 11 3 6 6" xfId="37980" xr:uid="{00000000-0005-0000-0000-0000984E0000}"/>
    <cellStyle name="Total 11 3 7" xfId="4063" xr:uid="{00000000-0005-0000-0000-0000994E0000}"/>
    <cellStyle name="Total 11 3 7 2" xfId="16871" xr:uid="{00000000-0005-0000-0000-00009A4E0000}"/>
    <cellStyle name="Total 11 3 7 3" xfId="23584" xr:uid="{00000000-0005-0000-0000-00009B4E0000}"/>
    <cellStyle name="Total 11 3 7 4" xfId="28769" xr:uid="{00000000-0005-0000-0000-00009C4E0000}"/>
    <cellStyle name="Total 11 3 7 5" xfId="33709" xr:uid="{00000000-0005-0000-0000-00009D4E0000}"/>
    <cellStyle name="Total 11 3 7 6" xfId="38209" xr:uid="{00000000-0005-0000-0000-00009E4E0000}"/>
    <cellStyle name="Total 11 3 8" xfId="4318" xr:uid="{00000000-0005-0000-0000-00009F4E0000}"/>
    <cellStyle name="Total 11 3 8 2" xfId="17126" xr:uid="{00000000-0005-0000-0000-0000A04E0000}"/>
    <cellStyle name="Total 11 3 8 3" xfId="23835" xr:uid="{00000000-0005-0000-0000-0000A14E0000}"/>
    <cellStyle name="Total 11 3 8 4" xfId="29019" xr:uid="{00000000-0005-0000-0000-0000A24E0000}"/>
    <cellStyle name="Total 11 3 8 5" xfId="33952" xr:uid="{00000000-0005-0000-0000-0000A34E0000}"/>
    <cellStyle name="Total 11 3 8 6" xfId="38413" xr:uid="{00000000-0005-0000-0000-0000A44E0000}"/>
    <cellStyle name="Total 11 3 9" xfId="4553" xr:uid="{00000000-0005-0000-0000-0000A54E0000}"/>
    <cellStyle name="Total 11 3 9 2" xfId="17361" xr:uid="{00000000-0005-0000-0000-0000A64E0000}"/>
    <cellStyle name="Total 11 3 9 3" xfId="24069" xr:uid="{00000000-0005-0000-0000-0000A74E0000}"/>
    <cellStyle name="Total 11 3 9 4" xfId="29242" xr:uid="{00000000-0005-0000-0000-0000A84E0000}"/>
    <cellStyle name="Total 11 3 9 5" xfId="34155" xr:uid="{00000000-0005-0000-0000-0000A94E0000}"/>
    <cellStyle name="Total 11 3 9 6" xfId="38571" xr:uid="{00000000-0005-0000-0000-0000AA4E0000}"/>
    <cellStyle name="Total 11 30" xfId="42112" xr:uid="{00000000-0005-0000-0000-0000AB4E0000}"/>
    <cellStyle name="Total 11 31" xfId="42219" xr:uid="{00000000-0005-0000-0000-0000AC4E0000}"/>
    <cellStyle name="Total 11 32" xfId="42319" xr:uid="{00000000-0005-0000-0000-0000AD4E0000}"/>
    <cellStyle name="Total 11 33" xfId="42436" xr:uid="{00000000-0005-0000-0000-0000AE4E0000}"/>
    <cellStyle name="Total 11 4" xfId="933" xr:uid="{00000000-0005-0000-0000-0000AF4E0000}"/>
    <cellStyle name="Total 11 4 10" xfId="4797" xr:uid="{00000000-0005-0000-0000-0000B04E0000}"/>
    <cellStyle name="Total 11 4 10 2" xfId="17605" xr:uid="{00000000-0005-0000-0000-0000B14E0000}"/>
    <cellStyle name="Total 11 4 10 3" xfId="24309" xr:uid="{00000000-0005-0000-0000-0000B24E0000}"/>
    <cellStyle name="Total 11 4 10 4" xfId="29471" xr:uid="{00000000-0005-0000-0000-0000B34E0000}"/>
    <cellStyle name="Total 11 4 10 5" xfId="34372" xr:uid="{00000000-0005-0000-0000-0000B44E0000}"/>
    <cellStyle name="Total 11 4 10 6" xfId="38756" xr:uid="{00000000-0005-0000-0000-0000B54E0000}"/>
    <cellStyle name="Total 11 4 11" xfId="8438" xr:uid="{00000000-0005-0000-0000-0000B64E0000}"/>
    <cellStyle name="Total 11 4 12" xfId="19488" xr:uid="{00000000-0005-0000-0000-0000B74E0000}"/>
    <cellStyle name="Total 11 4 13" xfId="27395" xr:uid="{00000000-0005-0000-0000-0000B84E0000}"/>
    <cellStyle name="Total 11 4 14" xfId="31079" xr:uid="{00000000-0005-0000-0000-0000B94E0000}"/>
    <cellStyle name="Total 11 4 15" xfId="35856" xr:uid="{00000000-0005-0000-0000-0000BA4E0000}"/>
    <cellStyle name="Total 11 4 2" xfId="2150" xr:uid="{00000000-0005-0000-0000-0000BB4E0000}"/>
    <cellStyle name="Total 11 4 2 2" xfId="11029" xr:uid="{00000000-0005-0000-0000-0000BC4E0000}"/>
    <cellStyle name="Total 11 4 2 3" xfId="21694" xr:uid="{00000000-0005-0000-0000-0000BD4E0000}"/>
    <cellStyle name="Total 11 4 2 4" xfId="24333" xr:uid="{00000000-0005-0000-0000-0000BE4E0000}"/>
    <cellStyle name="Total 11 4 2 5" xfId="22185" xr:uid="{00000000-0005-0000-0000-0000BF4E0000}"/>
    <cellStyle name="Total 11 4 2 6" xfId="36480" xr:uid="{00000000-0005-0000-0000-0000C04E0000}"/>
    <cellStyle name="Total 11 4 3" xfId="1590" xr:uid="{00000000-0005-0000-0000-0000C14E0000}"/>
    <cellStyle name="Total 11 4 3 2" xfId="10699" xr:uid="{00000000-0005-0000-0000-0000C24E0000}"/>
    <cellStyle name="Total 11 4 3 3" xfId="21145" xr:uid="{00000000-0005-0000-0000-0000C34E0000}"/>
    <cellStyle name="Total 11 4 3 4" xfId="14971" xr:uid="{00000000-0005-0000-0000-0000C44E0000}"/>
    <cellStyle name="Total 11 4 3 5" xfId="23711" xr:uid="{00000000-0005-0000-0000-0000C54E0000}"/>
    <cellStyle name="Total 11 4 3 6" xfId="9078" xr:uid="{00000000-0005-0000-0000-0000C64E0000}"/>
    <cellStyle name="Total 11 4 4" xfId="2484" xr:uid="{00000000-0005-0000-0000-0000C74E0000}"/>
    <cellStyle name="Total 11 4 4 2" xfId="10146" xr:uid="{00000000-0005-0000-0000-0000C84E0000}"/>
    <cellStyle name="Total 11 4 4 3" xfId="22025" xr:uid="{00000000-0005-0000-0000-0000C94E0000}"/>
    <cellStyle name="Total 11 4 4 4" xfId="18182" xr:uid="{00000000-0005-0000-0000-0000CA4E0000}"/>
    <cellStyle name="Total 11 4 4 5" xfId="24956" xr:uid="{00000000-0005-0000-0000-0000CB4E0000}"/>
    <cellStyle name="Total 11 4 4 6" xfId="29316" xr:uid="{00000000-0005-0000-0000-0000CC4E0000}"/>
    <cellStyle name="Total 11 4 5" xfId="2802" xr:uid="{00000000-0005-0000-0000-0000CD4E0000}"/>
    <cellStyle name="Total 11 4 5 2" xfId="10344" xr:uid="{00000000-0005-0000-0000-0000CE4E0000}"/>
    <cellStyle name="Total 11 4 5 3" xfId="22339" xr:uid="{00000000-0005-0000-0000-0000CF4E0000}"/>
    <cellStyle name="Total 11 4 5 4" xfId="27558" xr:uid="{00000000-0005-0000-0000-0000D04E0000}"/>
    <cellStyle name="Total 11 4 5 5" xfId="32557" xr:uid="{00000000-0005-0000-0000-0000D14E0000}"/>
    <cellStyle name="Total 11 4 5 6" xfId="37243" xr:uid="{00000000-0005-0000-0000-0000D24E0000}"/>
    <cellStyle name="Total 11 4 6" xfId="3153" xr:uid="{00000000-0005-0000-0000-0000D34E0000}"/>
    <cellStyle name="Total 11 4 6 2" xfId="12258" xr:uid="{00000000-0005-0000-0000-0000D44E0000}"/>
    <cellStyle name="Total 11 4 6 3" xfId="22683" xr:uid="{00000000-0005-0000-0000-0000D54E0000}"/>
    <cellStyle name="Total 11 4 6 4" xfId="27895" xr:uid="{00000000-0005-0000-0000-0000D64E0000}"/>
    <cellStyle name="Total 11 4 6 5" xfId="32875" xr:uid="{00000000-0005-0000-0000-0000D74E0000}"/>
    <cellStyle name="Total 11 4 6 6" xfId="37505" xr:uid="{00000000-0005-0000-0000-0000D84E0000}"/>
    <cellStyle name="Total 11 4 7" xfId="3486" xr:uid="{00000000-0005-0000-0000-0000D94E0000}"/>
    <cellStyle name="Total 11 4 7 2" xfId="16294" xr:uid="{00000000-0005-0000-0000-0000DA4E0000}"/>
    <cellStyle name="Total 11 4 7 3" xfId="23011" xr:uid="{00000000-0005-0000-0000-0000DB4E0000}"/>
    <cellStyle name="Total 11 4 7 4" xfId="28213" xr:uid="{00000000-0005-0000-0000-0000DC4E0000}"/>
    <cellStyle name="Total 11 4 7 5" xfId="33179" xr:uid="{00000000-0005-0000-0000-0000DD4E0000}"/>
    <cellStyle name="Total 11 4 7 6" xfId="37758" xr:uid="{00000000-0005-0000-0000-0000DE4E0000}"/>
    <cellStyle name="Total 11 4 8" xfId="3794" xr:uid="{00000000-0005-0000-0000-0000DF4E0000}"/>
    <cellStyle name="Total 11 4 8 2" xfId="16602" xr:uid="{00000000-0005-0000-0000-0000E04E0000}"/>
    <cellStyle name="Total 11 4 8 3" xfId="23316" xr:uid="{00000000-0005-0000-0000-0000E14E0000}"/>
    <cellStyle name="Total 11 4 8 4" xfId="28509" xr:uid="{00000000-0005-0000-0000-0000E24E0000}"/>
    <cellStyle name="Total 11 4 8 5" xfId="33463" xr:uid="{00000000-0005-0000-0000-0000E34E0000}"/>
    <cellStyle name="Total 11 4 8 6" xfId="37998" xr:uid="{00000000-0005-0000-0000-0000E44E0000}"/>
    <cellStyle name="Total 11 4 9" xfId="4179" xr:uid="{00000000-0005-0000-0000-0000E54E0000}"/>
    <cellStyle name="Total 11 4 9 2" xfId="16987" xr:uid="{00000000-0005-0000-0000-0000E64E0000}"/>
    <cellStyle name="Total 11 4 9 3" xfId="23700" xr:uid="{00000000-0005-0000-0000-0000E74E0000}"/>
    <cellStyle name="Total 11 4 9 4" xfId="28883" xr:uid="{00000000-0005-0000-0000-0000E84E0000}"/>
    <cellStyle name="Total 11 4 9 5" xfId="33821" xr:uid="{00000000-0005-0000-0000-0000E94E0000}"/>
    <cellStyle name="Total 11 4 9 6" xfId="38305" xr:uid="{00000000-0005-0000-0000-0000EA4E0000}"/>
    <cellStyle name="Total 11 5" xfId="1330" xr:uid="{00000000-0005-0000-0000-0000EB4E0000}"/>
    <cellStyle name="Total 11 5 10" xfId="5027" xr:uid="{00000000-0005-0000-0000-0000EC4E0000}"/>
    <cellStyle name="Total 11 5 10 2" xfId="17835" xr:uid="{00000000-0005-0000-0000-0000ED4E0000}"/>
    <cellStyle name="Total 11 5 10 3" xfId="24533" xr:uid="{00000000-0005-0000-0000-0000EE4E0000}"/>
    <cellStyle name="Total 11 5 10 4" xfId="29690" xr:uid="{00000000-0005-0000-0000-0000EF4E0000}"/>
    <cellStyle name="Total 11 5 10 5" xfId="34574" xr:uid="{00000000-0005-0000-0000-0000F04E0000}"/>
    <cellStyle name="Total 11 5 10 6" xfId="38909" xr:uid="{00000000-0005-0000-0000-0000F14E0000}"/>
    <cellStyle name="Total 11 5 11" xfId="15210" xr:uid="{00000000-0005-0000-0000-0000F24E0000}"/>
    <cellStyle name="Total 11 5 12" xfId="20892" xr:uid="{00000000-0005-0000-0000-0000F34E0000}"/>
    <cellStyle name="Total 11 5 13" xfId="21504" xr:uid="{00000000-0005-0000-0000-0000F44E0000}"/>
    <cellStyle name="Total 11 5 14" xfId="22712" xr:uid="{00000000-0005-0000-0000-0000F54E0000}"/>
    <cellStyle name="Total 11 5 15" xfId="23803" xr:uid="{00000000-0005-0000-0000-0000F64E0000}"/>
    <cellStyle name="Total 11 5 2" xfId="2517" xr:uid="{00000000-0005-0000-0000-0000F74E0000}"/>
    <cellStyle name="Total 11 5 2 2" xfId="9144" xr:uid="{00000000-0005-0000-0000-0000F84E0000}"/>
    <cellStyle name="Total 11 5 2 3" xfId="22057" xr:uid="{00000000-0005-0000-0000-0000F94E0000}"/>
    <cellStyle name="Total 11 5 2 4" xfId="9117" xr:uid="{00000000-0005-0000-0000-0000FA4E0000}"/>
    <cellStyle name="Total 11 5 2 5" xfId="24781" xr:uid="{00000000-0005-0000-0000-0000FB4E0000}"/>
    <cellStyle name="Total 11 5 2 6" xfId="25737" xr:uid="{00000000-0005-0000-0000-0000FC4E0000}"/>
    <cellStyle name="Total 11 5 3" xfId="2881" xr:uid="{00000000-0005-0000-0000-0000FD4E0000}"/>
    <cellStyle name="Total 11 5 3 2" xfId="11481" xr:uid="{00000000-0005-0000-0000-0000FE4E0000}"/>
    <cellStyle name="Total 11 5 3 3" xfId="22418" xr:uid="{00000000-0005-0000-0000-0000FF4E0000}"/>
    <cellStyle name="Total 11 5 3 4" xfId="27633" xr:uid="{00000000-0005-0000-0000-0000004F0000}"/>
    <cellStyle name="Total 11 5 3 5" xfId="32631" xr:uid="{00000000-0005-0000-0000-0000014F0000}"/>
    <cellStyle name="Total 11 5 3 6" xfId="37307" xr:uid="{00000000-0005-0000-0000-0000024F0000}"/>
    <cellStyle name="Total 11 5 4" xfId="3227" xr:uid="{00000000-0005-0000-0000-0000034F0000}"/>
    <cellStyle name="Total 11 5 4 2" xfId="16035" xr:uid="{00000000-0005-0000-0000-0000044F0000}"/>
    <cellStyle name="Total 11 5 4 3" xfId="22757" xr:uid="{00000000-0005-0000-0000-0000054F0000}"/>
    <cellStyle name="Total 11 5 4 4" xfId="27966" xr:uid="{00000000-0005-0000-0000-0000064F0000}"/>
    <cellStyle name="Total 11 5 4 5" xfId="32942" xr:uid="{00000000-0005-0000-0000-0000074F0000}"/>
    <cellStyle name="Total 11 5 4 6" xfId="37565" xr:uid="{00000000-0005-0000-0000-0000084F0000}"/>
    <cellStyle name="Total 11 5 5" xfId="3556" xr:uid="{00000000-0005-0000-0000-0000094F0000}"/>
    <cellStyle name="Total 11 5 5 2" xfId="16364" xr:uid="{00000000-0005-0000-0000-00000A4F0000}"/>
    <cellStyle name="Total 11 5 5 3" xfId="23081" xr:uid="{00000000-0005-0000-0000-00000B4F0000}"/>
    <cellStyle name="Total 11 5 5 4" xfId="28279" xr:uid="{00000000-0005-0000-0000-00000C4F0000}"/>
    <cellStyle name="Total 11 5 5 5" xfId="33245" xr:uid="{00000000-0005-0000-0000-00000D4F0000}"/>
    <cellStyle name="Total 11 5 5 6" xfId="37815" xr:uid="{00000000-0005-0000-0000-00000E4F0000}"/>
    <cellStyle name="Total 11 5 6" xfId="3859" xr:uid="{00000000-0005-0000-0000-00000F4F0000}"/>
    <cellStyle name="Total 11 5 6 2" xfId="16667" xr:uid="{00000000-0005-0000-0000-0000104F0000}"/>
    <cellStyle name="Total 11 5 6 3" xfId="23381" xr:uid="{00000000-0005-0000-0000-0000114F0000}"/>
    <cellStyle name="Total 11 5 6 4" xfId="28573" xr:uid="{00000000-0005-0000-0000-0000124F0000}"/>
    <cellStyle name="Total 11 5 6 5" xfId="33524" xr:uid="{00000000-0005-0000-0000-0000134F0000}"/>
    <cellStyle name="Total 11 5 6 6" xfId="38052" xr:uid="{00000000-0005-0000-0000-0000144F0000}"/>
    <cellStyle name="Total 11 5 7" xfId="4133" xr:uid="{00000000-0005-0000-0000-0000154F0000}"/>
    <cellStyle name="Total 11 5 7 2" xfId="16941" xr:uid="{00000000-0005-0000-0000-0000164F0000}"/>
    <cellStyle name="Total 11 5 7 3" xfId="23654" xr:uid="{00000000-0005-0000-0000-0000174F0000}"/>
    <cellStyle name="Total 11 5 7 4" xfId="28839" xr:uid="{00000000-0005-0000-0000-0000184F0000}"/>
    <cellStyle name="Total 11 5 7 5" xfId="33778" xr:uid="{00000000-0005-0000-0000-0000194F0000}"/>
    <cellStyle name="Total 11 5 7 6" xfId="38271" xr:uid="{00000000-0005-0000-0000-00001A4F0000}"/>
    <cellStyle name="Total 11 5 8" xfId="4375" xr:uid="{00000000-0005-0000-0000-00001B4F0000}"/>
    <cellStyle name="Total 11 5 8 2" xfId="17183" xr:uid="{00000000-0005-0000-0000-00001C4F0000}"/>
    <cellStyle name="Total 11 5 8 3" xfId="23892" xr:uid="{00000000-0005-0000-0000-00001D4F0000}"/>
    <cellStyle name="Total 11 5 8 4" xfId="29072" xr:uid="{00000000-0005-0000-0000-00001E4F0000}"/>
    <cellStyle name="Total 11 5 8 5" xfId="34006" xr:uid="{00000000-0005-0000-0000-00001F4F0000}"/>
    <cellStyle name="Total 11 5 8 6" xfId="38462" xr:uid="{00000000-0005-0000-0000-0000204F0000}"/>
    <cellStyle name="Total 11 5 9" xfId="4602" xr:uid="{00000000-0005-0000-0000-0000214F0000}"/>
    <cellStyle name="Total 11 5 9 2" xfId="17410" xr:uid="{00000000-0005-0000-0000-0000224F0000}"/>
    <cellStyle name="Total 11 5 9 3" xfId="24117" xr:uid="{00000000-0005-0000-0000-0000234F0000}"/>
    <cellStyle name="Total 11 5 9 4" xfId="29289" xr:uid="{00000000-0005-0000-0000-0000244F0000}"/>
    <cellStyle name="Total 11 5 9 5" xfId="34201" xr:uid="{00000000-0005-0000-0000-0000254F0000}"/>
    <cellStyle name="Total 11 5 9 6" xfId="38613" xr:uid="{00000000-0005-0000-0000-0000264F0000}"/>
    <cellStyle name="Total 11 6" xfId="1218" xr:uid="{00000000-0005-0000-0000-0000274F0000}"/>
    <cellStyle name="Total 11 6 2" xfId="9852" xr:uid="{00000000-0005-0000-0000-0000284F0000}"/>
    <cellStyle name="Total 11 6 3" xfId="15855" xr:uid="{00000000-0005-0000-0000-0000294F0000}"/>
    <cellStyle name="Total 11 6 4" xfId="26671" xr:uid="{00000000-0005-0000-0000-00002A4F0000}"/>
    <cellStyle name="Total 11 6 5" xfId="21043" xr:uid="{00000000-0005-0000-0000-00002B4F0000}"/>
    <cellStyle name="Total 11 6 6" xfId="36402" xr:uid="{00000000-0005-0000-0000-00002C4F0000}"/>
    <cellStyle name="Total 11 7" xfId="1344" xr:uid="{00000000-0005-0000-0000-00002D4F0000}"/>
    <cellStyle name="Total 11 7 2" xfId="15380" xr:uid="{00000000-0005-0000-0000-00002E4F0000}"/>
    <cellStyle name="Total 11 7 3" xfId="20906" xr:uid="{00000000-0005-0000-0000-00002F4F0000}"/>
    <cellStyle name="Total 11 7 4" xfId="22263" xr:uid="{00000000-0005-0000-0000-0000304F0000}"/>
    <cellStyle name="Total 11 7 5" xfId="32019" xr:uid="{00000000-0005-0000-0000-0000314F0000}"/>
    <cellStyle name="Total 11 7 6" xfId="33289" xr:uid="{00000000-0005-0000-0000-0000324F0000}"/>
    <cellStyle name="Total 11 8" xfId="1404" xr:uid="{00000000-0005-0000-0000-0000334F0000}"/>
    <cellStyle name="Total 11 8 2" xfId="10707" xr:uid="{00000000-0005-0000-0000-0000344F0000}"/>
    <cellStyle name="Total 11 8 3" xfId="20965" xr:uid="{00000000-0005-0000-0000-0000354F0000}"/>
    <cellStyle name="Total 11 8 4" xfId="23911" xr:uid="{00000000-0005-0000-0000-0000364F0000}"/>
    <cellStyle name="Total 11 8 5" xfId="23917" xr:uid="{00000000-0005-0000-0000-0000374F0000}"/>
    <cellStyle name="Total 11 8 6" xfId="34417" xr:uid="{00000000-0005-0000-0000-0000384F0000}"/>
    <cellStyle name="Total 11 9" xfId="1917" xr:uid="{00000000-0005-0000-0000-0000394F0000}"/>
    <cellStyle name="Total 11 9 2" xfId="10206" xr:uid="{00000000-0005-0000-0000-00003A4F0000}"/>
    <cellStyle name="Total 11 9 3" xfId="21465" xr:uid="{00000000-0005-0000-0000-00003B4F0000}"/>
    <cellStyle name="Total 11 9 4" xfId="21771" xr:uid="{00000000-0005-0000-0000-00003C4F0000}"/>
    <cellStyle name="Total 11 9 5" xfId="31733" xr:uid="{00000000-0005-0000-0000-00003D4F0000}"/>
    <cellStyle name="Total 11 9 6" xfId="24778" xr:uid="{00000000-0005-0000-0000-00003E4F0000}"/>
    <cellStyle name="Total 12" xfId="1177" xr:uid="{00000000-0005-0000-0000-00003F4F0000}"/>
    <cellStyle name="Total 12 10" xfId="4953" xr:uid="{00000000-0005-0000-0000-0000404F0000}"/>
    <cellStyle name="Total 12 10 2" xfId="17761" xr:uid="{00000000-0005-0000-0000-0000414F0000}"/>
    <cellStyle name="Total 12 10 3" xfId="24459" xr:uid="{00000000-0005-0000-0000-0000424F0000}"/>
    <cellStyle name="Total 12 10 4" xfId="29617" xr:uid="{00000000-0005-0000-0000-0000434F0000}"/>
    <cellStyle name="Total 12 10 5" xfId="34506" xr:uid="{00000000-0005-0000-0000-0000444F0000}"/>
    <cellStyle name="Total 12 10 6" xfId="38847" xr:uid="{00000000-0005-0000-0000-0000454F0000}"/>
    <cellStyle name="Total 12 11" xfId="7503" xr:uid="{00000000-0005-0000-0000-0000464F0000}"/>
    <cellStyle name="Total 12 11 2" xfId="20267" xr:uid="{00000000-0005-0000-0000-0000474F0000}"/>
    <cellStyle name="Total 12 11 3" xfId="26900" xr:uid="{00000000-0005-0000-0000-0000484F0000}"/>
    <cellStyle name="Total 12 11 4" xfId="31938" xr:uid="{00000000-0005-0000-0000-0000494F0000}"/>
    <cellStyle name="Total 12 11 5" xfId="36651" xr:uid="{00000000-0005-0000-0000-00004A4F0000}"/>
    <cellStyle name="Total 12 11 6" xfId="40728" xr:uid="{00000000-0005-0000-0000-00004B4F0000}"/>
    <cellStyle name="Total 12 12" xfId="7646" xr:uid="{00000000-0005-0000-0000-00004C4F0000}"/>
    <cellStyle name="Total 12 12 2" xfId="20410" xr:uid="{00000000-0005-0000-0000-00004D4F0000}"/>
    <cellStyle name="Total 12 12 3" xfId="27042" xr:uid="{00000000-0005-0000-0000-00004E4F0000}"/>
    <cellStyle name="Total 12 12 4" xfId="32071" xr:uid="{00000000-0005-0000-0000-00004F4F0000}"/>
    <cellStyle name="Total 12 12 5" xfId="36774" xr:uid="{00000000-0005-0000-0000-0000504F0000}"/>
    <cellStyle name="Total 12 12 6" xfId="40808" xr:uid="{00000000-0005-0000-0000-0000514F0000}"/>
    <cellStyle name="Total 12 13" xfId="9362" xr:uid="{00000000-0005-0000-0000-0000524F0000}"/>
    <cellStyle name="Total 12 14" xfId="10853" xr:uid="{00000000-0005-0000-0000-0000534F0000}"/>
    <cellStyle name="Total 12 15" xfId="14969" xr:uid="{00000000-0005-0000-0000-0000544F0000}"/>
    <cellStyle name="Total 12 16" xfId="21251" xr:uid="{00000000-0005-0000-0000-0000554F0000}"/>
    <cellStyle name="Total 12 17" xfId="31883" xr:uid="{00000000-0005-0000-0000-0000564F0000}"/>
    <cellStyle name="Total 12 18" xfId="18499" xr:uid="{00000000-0005-0000-0000-0000574F0000}"/>
    <cellStyle name="Total 12 2" xfId="2376" xr:uid="{00000000-0005-0000-0000-0000584F0000}"/>
    <cellStyle name="Total 12 2 2" xfId="9669" xr:uid="{00000000-0005-0000-0000-0000594F0000}"/>
    <cellStyle name="Total 12 2 3" xfId="21918" xr:uid="{00000000-0005-0000-0000-00005A4F0000}"/>
    <cellStyle name="Total 12 2 4" xfId="21327" xr:uid="{00000000-0005-0000-0000-00005B4F0000}"/>
    <cellStyle name="Total 12 2 5" xfId="29554" xr:uid="{00000000-0005-0000-0000-00005C4F0000}"/>
    <cellStyle name="Total 12 2 6" xfId="33917" xr:uid="{00000000-0005-0000-0000-00005D4F0000}"/>
    <cellStyle name="Total 12 3" xfId="2746" xr:uid="{00000000-0005-0000-0000-00005E4F0000}"/>
    <cellStyle name="Total 12 3 2" xfId="9843" xr:uid="{00000000-0005-0000-0000-00005F4F0000}"/>
    <cellStyle name="Total 12 3 3" xfId="22283" xr:uid="{00000000-0005-0000-0000-0000604F0000}"/>
    <cellStyle name="Total 12 3 4" xfId="27504" xr:uid="{00000000-0005-0000-0000-0000614F0000}"/>
    <cellStyle name="Total 12 3 5" xfId="32507" xr:uid="{00000000-0005-0000-0000-0000624F0000}"/>
    <cellStyle name="Total 12 3 6" xfId="37199" xr:uid="{00000000-0005-0000-0000-0000634F0000}"/>
    <cellStyle name="Total 12 4" xfId="3097" xr:uid="{00000000-0005-0000-0000-0000644F0000}"/>
    <cellStyle name="Total 12 4 2" xfId="8137" xr:uid="{00000000-0005-0000-0000-0000654F0000}"/>
    <cellStyle name="Total 12 4 3" xfId="22628" xr:uid="{00000000-0005-0000-0000-0000664F0000}"/>
    <cellStyle name="Total 12 4 4" xfId="27839" xr:uid="{00000000-0005-0000-0000-0000674F0000}"/>
    <cellStyle name="Total 12 4 5" xfId="32824" xr:uid="{00000000-0005-0000-0000-0000684F0000}"/>
    <cellStyle name="Total 12 4 6" xfId="37463" xr:uid="{00000000-0005-0000-0000-0000694F0000}"/>
    <cellStyle name="Total 12 5" xfId="3435" xr:uid="{00000000-0005-0000-0000-00006A4F0000}"/>
    <cellStyle name="Total 12 5 2" xfId="16243" xr:uid="{00000000-0005-0000-0000-00006B4F0000}"/>
    <cellStyle name="Total 12 5 3" xfId="22962" xr:uid="{00000000-0005-0000-0000-00006C4F0000}"/>
    <cellStyle name="Total 12 5 4" xfId="28163" xr:uid="{00000000-0005-0000-0000-00006D4F0000}"/>
    <cellStyle name="Total 12 5 5" xfId="33134" xr:uid="{00000000-0005-0000-0000-00006E4F0000}"/>
    <cellStyle name="Total 12 5 6" xfId="37718" xr:uid="{00000000-0005-0000-0000-00006F4F0000}"/>
    <cellStyle name="Total 12 6" xfId="3744" xr:uid="{00000000-0005-0000-0000-0000704F0000}"/>
    <cellStyle name="Total 12 6 2" xfId="16552" xr:uid="{00000000-0005-0000-0000-0000714F0000}"/>
    <cellStyle name="Total 12 6 3" xfId="23267" xr:uid="{00000000-0005-0000-0000-0000724F0000}"/>
    <cellStyle name="Total 12 6 4" xfId="28461" xr:uid="{00000000-0005-0000-0000-0000734F0000}"/>
    <cellStyle name="Total 12 6 5" xfId="33418" xr:uid="{00000000-0005-0000-0000-0000744F0000}"/>
    <cellStyle name="Total 12 6 6" xfId="37958" xr:uid="{00000000-0005-0000-0000-0000754F0000}"/>
    <cellStyle name="Total 12 7" xfId="4037" xr:uid="{00000000-0005-0000-0000-0000764F0000}"/>
    <cellStyle name="Total 12 7 2" xfId="16845" xr:uid="{00000000-0005-0000-0000-0000774F0000}"/>
    <cellStyle name="Total 12 7 3" xfId="23558" xr:uid="{00000000-0005-0000-0000-0000784F0000}"/>
    <cellStyle name="Total 12 7 4" xfId="28743" xr:uid="{00000000-0005-0000-0000-0000794F0000}"/>
    <cellStyle name="Total 12 7 5" xfId="33686" xr:uid="{00000000-0005-0000-0000-00007A4F0000}"/>
    <cellStyle name="Total 12 7 6" xfId="38188" xr:uid="{00000000-0005-0000-0000-00007B4F0000}"/>
    <cellStyle name="Total 12 8" xfId="4292" xr:uid="{00000000-0005-0000-0000-00007C4F0000}"/>
    <cellStyle name="Total 12 8 2" xfId="17100" xr:uid="{00000000-0005-0000-0000-00007D4F0000}"/>
    <cellStyle name="Total 12 8 3" xfId="23810" xr:uid="{00000000-0005-0000-0000-00007E4F0000}"/>
    <cellStyle name="Total 12 8 4" xfId="28993" xr:uid="{00000000-0005-0000-0000-00007F4F0000}"/>
    <cellStyle name="Total 12 8 5" xfId="33930" xr:uid="{00000000-0005-0000-0000-0000804F0000}"/>
    <cellStyle name="Total 12 8 6" xfId="38392" xr:uid="{00000000-0005-0000-0000-0000814F0000}"/>
    <cellStyle name="Total 12 9" xfId="4528" xr:uid="{00000000-0005-0000-0000-0000824F0000}"/>
    <cellStyle name="Total 12 9 2" xfId="17336" xr:uid="{00000000-0005-0000-0000-0000834F0000}"/>
    <cellStyle name="Total 12 9 3" xfId="24044" xr:uid="{00000000-0005-0000-0000-0000844F0000}"/>
    <cellStyle name="Total 12 9 4" xfId="29217" xr:uid="{00000000-0005-0000-0000-0000854F0000}"/>
    <cellStyle name="Total 12 9 5" xfId="34131" xr:uid="{00000000-0005-0000-0000-0000864F0000}"/>
    <cellStyle name="Total 12 9 6" xfId="38551" xr:uid="{00000000-0005-0000-0000-0000874F0000}"/>
    <cellStyle name="Total 13" xfId="1264" xr:uid="{00000000-0005-0000-0000-0000884F0000}"/>
    <cellStyle name="Total 13 10" xfId="4998" xr:uid="{00000000-0005-0000-0000-0000894F0000}"/>
    <cellStyle name="Total 13 10 2" xfId="17806" xr:uid="{00000000-0005-0000-0000-00008A4F0000}"/>
    <cellStyle name="Total 13 10 3" xfId="24504" xr:uid="{00000000-0005-0000-0000-00008B4F0000}"/>
    <cellStyle name="Total 13 10 4" xfId="29661" xr:uid="{00000000-0005-0000-0000-00008C4F0000}"/>
    <cellStyle name="Total 13 10 5" xfId="34545" xr:uid="{00000000-0005-0000-0000-00008D4F0000}"/>
    <cellStyle name="Total 13 10 6" xfId="38883" xr:uid="{00000000-0005-0000-0000-00008E4F0000}"/>
    <cellStyle name="Total 13 11" xfId="10736" xr:uid="{00000000-0005-0000-0000-00008F4F0000}"/>
    <cellStyle name="Total 13 12" xfId="10191" xr:uid="{00000000-0005-0000-0000-0000904F0000}"/>
    <cellStyle name="Total 13 13" xfId="21688" xr:uid="{00000000-0005-0000-0000-0000914F0000}"/>
    <cellStyle name="Total 13 14" xfId="21590" xr:uid="{00000000-0005-0000-0000-0000924F0000}"/>
    <cellStyle name="Total 13 15" xfId="21744" xr:uid="{00000000-0005-0000-0000-0000934F0000}"/>
    <cellStyle name="Total 13 2" xfId="2455" xr:uid="{00000000-0005-0000-0000-0000944F0000}"/>
    <cellStyle name="Total 13 2 2" xfId="9582" xr:uid="{00000000-0005-0000-0000-0000954F0000}"/>
    <cellStyle name="Total 13 2 3" xfId="21996" xr:uid="{00000000-0005-0000-0000-0000964F0000}"/>
    <cellStyle name="Total 13 2 4" xfId="26572" xr:uid="{00000000-0005-0000-0000-0000974F0000}"/>
    <cellStyle name="Total 13 2 5" xfId="11800" xr:uid="{00000000-0005-0000-0000-0000984F0000}"/>
    <cellStyle name="Total 13 2 6" xfId="9727" xr:uid="{00000000-0005-0000-0000-0000994F0000}"/>
    <cellStyle name="Total 13 3" xfId="2820" xr:uid="{00000000-0005-0000-0000-00009A4F0000}"/>
    <cellStyle name="Total 13 3 2" xfId="8398" xr:uid="{00000000-0005-0000-0000-00009B4F0000}"/>
    <cellStyle name="Total 13 3 3" xfId="22357" xr:uid="{00000000-0005-0000-0000-00009C4F0000}"/>
    <cellStyle name="Total 13 3 4" xfId="27575" xr:uid="{00000000-0005-0000-0000-00009D4F0000}"/>
    <cellStyle name="Total 13 3 5" xfId="32573" xr:uid="{00000000-0005-0000-0000-00009E4F0000}"/>
    <cellStyle name="Total 13 3 6" xfId="37258" xr:uid="{00000000-0005-0000-0000-00009F4F0000}"/>
    <cellStyle name="Total 13 4" xfId="3169" xr:uid="{00000000-0005-0000-0000-0000A04F0000}"/>
    <cellStyle name="Total 13 4 2" xfId="15977" xr:uid="{00000000-0005-0000-0000-0000A14F0000}"/>
    <cellStyle name="Total 13 4 3" xfId="22699" xr:uid="{00000000-0005-0000-0000-0000A24F0000}"/>
    <cellStyle name="Total 13 4 4" xfId="27911" xr:uid="{00000000-0005-0000-0000-0000A34F0000}"/>
    <cellStyle name="Total 13 4 5" xfId="32890" xr:uid="{00000000-0005-0000-0000-0000A44F0000}"/>
    <cellStyle name="Total 13 4 6" xfId="37519" xr:uid="{00000000-0005-0000-0000-0000A54F0000}"/>
    <cellStyle name="Total 13 5" xfId="3502" xr:uid="{00000000-0005-0000-0000-0000A64F0000}"/>
    <cellStyle name="Total 13 5 2" xfId="16310" xr:uid="{00000000-0005-0000-0000-0000A74F0000}"/>
    <cellStyle name="Total 13 5 3" xfId="23027" xr:uid="{00000000-0005-0000-0000-0000A84F0000}"/>
    <cellStyle name="Total 13 5 4" xfId="28229" xr:uid="{00000000-0005-0000-0000-0000A94F0000}"/>
    <cellStyle name="Total 13 5 5" xfId="33194" xr:uid="{00000000-0005-0000-0000-0000AA4F0000}"/>
    <cellStyle name="Total 13 5 6" xfId="37772" xr:uid="{00000000-0005-0000-0000-0000AB4F0000}"/>
    <cellStyle name="Total 13 6" xfId="3808" xr:uid="{00000000-0005-0000-0000-0000AC4F0000}"/>
    <cellStyle name="Total 13 6 2" xfId="16616" xr:uid="{00000000-0005-0000-0000-0000AD4F0000}"/>
    <cellStyle name="Total 13 6 3" xfId="23330" xr:uid="{00000000-0005-0000-0000-0000AE4F0000}"/>
    <cellStyle name="Total 13 6 4" xfId="28522" xr:uid="{00000000-0005-0000-0000-0000AF4F0000}"/>
    <cellStyle name="Total 13 6 5" xfId="33477" xr:uid="{00000000-0005-0000-0000-0000B04F0000}"/>
    <cellStyle name="Total 13 6 6" xfId="38010" xr:uid="{00000000-0005-0000-0000-0000B14F0000}"/>
    <cellStyle name="Total 13 7" xfId="4092" xr:uid="{00000000-0005-0000-0000-0000B24F0000}"/>
    <cellStyle name="Total 13 7 2" xfId="16900" xr:uid="{00000000-0005-0000-0000-0000B34F0000}"/>
    <cellStyle name="Total 13 7 3" xfId="23613" xr:uid="{00000000-0005-0000-0000-0000B44F0000}"/>
    <cellStyle name="Total 13 7 4" xfId="28798" xr:uid="{00000000-0005-0000-0000-0000B54F0000}"/>
    <cellStyle name="Total 13 7 5" xfId="33737" xr:uid="{00000000-0005-0000-0000-0000B64F0000}"/>
    <cellStyle name="Total 13 7 6" xfId="38233" xr:uid="{00000000-0005-0000-0000-0000B74F0000}"/>
    <cellStyle name="Total 13 8" xfId="4341" xr:uid="{00000000-0005-0000-0000-0000B84F0000}"/>
    <cellStyle name="Total 13 8 2" xfId="17149" xr:uid="{00000000-0005-0000-0000-0000B94F0000}"/>
    <cellStyle name="Total 13 8 3" xfId="23858" xr:uid="{00000000-0005-0000-0000-0000BA4F0000}"/>
    <cellStyle name="Total 13 8 4" xfId="29039" xr:uid="{00000000-0005-0000-0000-0000BB4F0000}"/>
    <cellStyle name="Total 13 8 5" xfId="33974" xr:uid="{00000000-0005-0000-0000-0000BC4F0000}"/>
    <cellStyle name="Total 13 8 6" xfId="38432" xr:uid="{00000000-0005-0000-0000-0000BD4F0000}"/>
    <cellStyle name="Total 13 9" xfId="4573" xr:uid="{00000000-0005-0000-0000-0000BE4F0000}"/>
    <cellStyle name="Total 13 9 2" xfId="17381" xr:uid="{00000000-0005-0000-0000-0000BF4F0000}"/>
    <cellStyle name="Total 13 9 3" xfId="24088" xr:uid="{00000000-0005-0000-0000-0000C04F0000}"/>
    <cellStyle name="Total 13 9 4" xfId="29261" xr:uid="{00000000-0005-0000-0000-0000C14F0000}"/>
    <cellStyle name="Total 13 9 5" xfId="34173" xr:uid="{00000000-0005-0000-0000-0000C24F0000}"/>
    <cellStyle name="Total 13 9 6" xfId="38587" xr:uid="{00000000-0005-0000-0000-0000C34F0000}"/>
    <cellStyle name="Total 14" xfId="1301" xr:uid="{00000000-0005-0000-0000-0000C44F0000}"/>
    <cellStyle name="Total 14 10" xfId="5010" xr:uid="{00000000-0005-0000-0000-0000C54F0000}"/>
    <cellStyle name="Total 14 10 2" xfId="17818" xr:uid="{00000000-0005-0000-0000-0000C64F0000}"/>
    <cellStyle name="Total 14 10 3" xfId="24516" xr:uid="{00000000-0005-0000-0000-0000C74F0000}"/>
    <cellStyle name="Total 14 10 4" xfId="29673" xr:uid="{00000000-0005-0000-0000-0000C84F0000}"/>
    <cellStyle name="Total 14 10 5" xfId="34557" xr:uid="{00000000-0005-0000-0000-0000C94F0000}"/>
    <cellStyle name="Total 14 10 6" xfId="38894" xr:uid="{00000000-0005-0000-0000-0000CA4F0000}"/>
    <cellStyle name="Total 14 11" xfId="8479" xr:uid="{00000000-0005-0000-0000-0000CB4F0000}"/>
    <cellStyle name="Total 14 12" xfId="15815" xr:uid="{00000000-0005-0000-0000-0000CC4F0000}"/>
    <cellStyle name="Total 14 13" xfId="17991" xr:uid="{00000000-0005-0000-0000-0000CD4F0000}"/>
    <cellStyle name="Total 14 14" xfId="27218" xr:uid="{00000000-0005-0000-0000-0000CE4F0000}"/>
    <cellStyle name="Total 14 15" xfId="26693" xr:uid="{00000000-0005-0000-0000-0000CF4F0000}"/>
    <cellStyle name="Total 14 2" xfId="2490" xr:uid="{00000000-0005-0000-0000-0000D04F0000}"/>
    <cellStyle name="Total 14 2 2" xfId="8469" xr:uid="{00000000-0005-0000-0000-0000D14F0000}"/>
    <cellStyle name="Total 14 2 3" xfId="22031" xr:uid="{00000000-0005-0000-0000-0000D24F0000}"/>
    <cellStyle name="Total 14 2 4" xfId="17855" xr:uid="{00000000-0005-0000-0000-0000D34F0000}"/>
    <cellStyle name="Total 14 2 5" xfId="14135" xr:uid="{00000000-0005-0000-0000-0000D44F0000}"/>
    <cellStyle name="Total 14 2 6" xfId="30251" xr:uid="{00000000-0005-0000-0000-0000D54F0000}"/>
    <cellStyle name="Total 14 3" xfId="2854" xr:uid="{00000000-0005-0000-0000-0000D64F0000}"/>
    <cellStyle name="Total 14 3 2" xfId="9957" xr:uid="{00000000-0005-0000-0000-0000D74F0000}"/>
    <cellStyle name="Total 14 3 3" xfId="22391" xr:uid="{00000000-0005-0000-0000-0000D84F0000}"/>
    <cellStyle name="Total 14 3 4" xfId="27607" xr:uid="{00000000-0005-0000-0000-0000D94F0000}"/>
    <cellStyle name="Total 14 3 5" xfId="32604" xr:uid="{00000000-0005-0000-0000-0000DA4F0000}"/>
    <cellStyle name="Total 14 3 6" xfId="37284" xr:uid="{00000000-0005-0000-0000-0000DB4F0000}"/>
    <cellStyle name="Total 14 4" xfId="3201" xr:uid="{00000000-0005-0000-0000-0000DC4F0000}"/>
    <cellStyle name="Total 14 4 2" xfId="16009" xr:uid="{00000000-0005-0000-0000-0000DD4F0000}"/>
    <cellStyle name="Total 14 4 3" xfId="22731" xr:uid="{00000000-0005-0000-0000-0000DE4F0000}"/>
    <cellStyle name="Total 14 4 4" xfId="27942" xr:uid="{00000000-0005-0000-0000-0000DF4F0000}"/>
    <cellStyle name="Total 14 4 5" xfId="32918" xr:uid="{00000000-0005-0000-0000-0000E04F0000}"/>
    <cellStyle name="Total 14 4 6" xfId="37543" xr:uid="{00000000-0005-0000-0000-0000E14F0000}"/>
    <cellStyle name="Total 14 5" xfId="3531" xr:uid="{00000000-0005-0000-0000-0000E24F0000}"/>
    <cellStyle name="Total 14 5 2" xfId="16339" xr:uid="{00000000-0005-0000-0000-0000E34F0000}"/>
    <cellStyle name="Total 14 5 3" xfId="23056" xr:uid="{00000000-0005-0000-0000-0000E44F0000}"/>
    <cellStyle name="Total 14 5 4" xfId="28257" xr:uid="{00000000-0005-0000-0000-0000E54F0000}"/>
    <cellStyle name="Total 14 5 5" xfId="33221" xr:uid="{00000000-0005-0000-0000-0000E64F0000}"/>
    <cellStyle name="Total 14 5 6" xfId="37794" xr:uid="{00000000-0005-0000-0000-0000E74F0000}"/>
    <cellStyle name="Total 14 6" xfId="3837" xr:uid="{00000000-0005-0000-0000-0000E84F0000}"/>
    <cellStyle name="Total 14 6 2" xfId="16645" xr:uid="{00000000-0005-0000-0000-0000E94F0000}"/>
    <cellStyle name="Total 14 6 3" xfId="23359" xr:uid="{00000000-0005-0000-0000-0000EA4F0000}"/>
    <cellStyle name="Total 14 6 4" xfId="28551" xr:uid="{00000000-0005-0000-0000-0000EB4F0000}"/>
    <cellStyle name="Total 14 6 5" xfId="33504" xr:uid="{00000000-0005-0000-0000-0000EC4F0000}"/>
    <cellStyle name="Total 14 6 6" xfId="38033" xr:uid="{00000000-0005-0000-0000-0000ED4F0000}"/>
    <cellStyle name="Total 14 7" xfId="4112" xr:uid="{00000000-0005-0000-0000-0000EE4F0000}"/>
    <cellStyle name="Total 14 7 2" xfId="16920" xr:uid="{00000000-0005-0000-0000-0000EF4F0000}"/>
    <cellStyle name="Total 14 7 3" xfId="23633" xr:uid="{00000000-0005-0000-0000-0000F04F0000}"/>
    <cellStyle name="Total 14 7 4" xfId="28818" xr:uid="{00000000-0005-0000-0000-0000F14F0000}"/>
    <cellStyle name="Total 14 7 5" xfId="33757" xr:uid="{00000000-0005-0000-0000-0000F24F0000}"/>
    <cellStyle name="Total 14 7 6" xfId="38252" xr:uid="{00000000-0005-0000-0000-0000F34F0000}"/>
    <cellStyle name="Total 14 8" xfId="4357" xr:uid="{00000000-0005-0000-0000-0000F44F0000}"/>
    <cellStyle name="Total 14 8 2" xfId="17165" xr:uid="{00000000-0005-0000-0000-0000F54F0000}"/>
    <cellStyle name="Total 14 8 3" xfId="23874" xr:uid="{00000000-0005-0000-0000-0000F64F0000}"/>
    <cellStyle name="Total 14 8 4" xfId="29054" xr:uid="{00000000-0005-0000-0000-0000F74F0000}"/>
    <cellStyle name="Total 14 8 5" xfId="33989" xr:uid="{00000000-0005-0000-0000-0000F84F0000}"/>
    <cellStyle name="Total 14 8 6" xfId="38446" xr:uid="{00000000-0005-0000-0000-0000F94F0000}"/>
    <cellStyle name="Total 14 9" xfId="4585" xr:uid="{00000000-0005-0000-0000-0000FA4F0000}"/>
    <cellStyle name="Total 14 9 2" xfId="17393" xr:uid="{00000000-0005-0000-0000-0000FB4F0000}"/>
    <cellStyle name="Total 14 9 3" xfId="24100" xr:uid="{00000000-0005-0000-0000-0000FC4F0000}"/>
    <cellStyle name="Total 14 9 4" xfId="29273" xr:uid="{00000000-0005-0000-0000-0000FD4F0000}"/>
    <cellStyle name="Total 14 9 5" xfId="34184" xr:uid="{00000000-0005-0000-0000-0000FE4F0000}"/>
    <cellStyle name="Total 14 9 6" xfId="38598" xr:uid="{00000000-0005-0000-0000-0000FF4F0000}"/>
    <cellStyle name="Total 15" xfId="1365" xr:uid="{00000000-0005-0000-0000-000000500000}"/>
    <cellStyle name="Total 15 10" xfId="5036" xr:uid="{00000000-0005-0000-0000-000001500000}"/>
    <cellStyle name="Total 15 10 2" xfId="17844" xr:uid="{00000000-0005-0000-0000-000002500000}"/>
    <cellStyle name="Total 15 10 3" xfId="24542" xr:uid="{00000000-0005-0000-0000-000003500000}"/>
    <cellStyle name="Total 15 10 4" xfId="29699" xr:uid="{00000000-0005-0000-0000-000004500000}"/>
    <cellStyle name="Total 15 10 5" xfId="34583" xr:uid="{00000000-0005-0000-0000-000005500000}"/>
    <cellStyle name="Total 15 10 6" xfId="38916" xr:uid="{00000000-0005-0000-0000-000006500000}"/>
    <cellStyle name="Total 15 11" xfId="9208" xr:uid="{00000000-0005-0000-0000-000007500000}"/>
    <cellStyle name="Total 15 12" xfId="20926" xr:uid="{00000000-0005-0000-0000-000008500000}"/>
    <cellStyle name="Total 15 13" xfId="14161" xr:uid="{00000000-0005-0000-0000-000009500000}"/>
    <cellStyle name="Total 15 14" xfId="29510" xr:uid="{00000000-0005-0000-0000-00000A500000}"/>
    <cellStyle name="Total 15 15" xfId="22637" xr:uid="{00000000-0005-0000-0000-00000B500000}"/>
    <cellStyle name="Total 15 2" xfId="2548" xr:uid="{00000000-0005-0000-0000-00000C500000}"/>
    <cellStyle name="Total 15 2 2" xfId="13435" xr:uid="{00000000-0005-0000-0000-00000D500000}"/>
    <cellStyle name="Total 15 2 3" xfId="22087" xr:uid="{00000000-0005-0000-0000-00000E500000}"/>
    <cellStyle name="Total 15 2 4" xfId="19502" xr:uid="{00000000-0005-0000-0000-00000F500000}"/>
    <cellStyle name="Total 15 2 5" xfId="24740" xr:uid="{00000000-0005-0000-0000-000010500000}"/>
    <cellStyle name="Total 15 2 6" xfId="25791" xr:uid="{00000000-0005-0000-0000-000011500000}"/>
    <cellStyle name="Total 15 3" xfId="2912" xr:uid="{00000000-0005-0000-0000-000012500000}"/>
    <cellStyle name="Total 15 3 2" xfId="8557" xr:uid="{00000000-0005-0000-0000-000013500000}"/>
    <cellStyle name="Total 15 3 3" xfId="22448" xr:uid="{00000000-0005-0000-0000-000014500000}"/>
    <cellStyle name="Total 15 3 4" xfId="27662" xr:uid="{00000000-0005-0000-0000-000015500000}"/>
    <cellStyle name="Total 15 3 5" xfId="32660" xr:uid="{00000000-0005-0000-0000-000016500000}"/>
    <cellStyle name="Total 15 3 6" xfId="37332" xr:uid="{00000000-0005-0000-0000-000017500000}"/>
    <cellStyle name="Total 15 4" xfId="3255" xr:uid="{00000000-0005-0000-0000-000018500000}"/>
    <cellStyle name="Total 15 4 2" xfId="16063" xr:uid="{00000000-0005-0000-0000-000019500000}"/>
    <cellStyle name="Total 15 4 3" xfId="22785" xr:uid="{00000000-0005-0000-0000-00001A500000}"/>
    <cellStyle name="Total 15 4 4" xfId="27993" xr:uid="{00000000-0005-0000-0000-00001B500000}"/>
    <cellStyle name="Total 15 4 5" xfId="32967" xr:uid="{00000000-0005-0000-0000-00001C500000}"/>
    <cellStyle name="Total 15 4 6" xfId="37588" xr:uid="{00000000-0005-0000-0000-00001D500000}"/>
    <cellStyle name="Total 15 5" xfId="3582" xr:uid="{00000000-0005-0000-0000-00001E500000}"/>
    <cellStyle name="Total 15 5 2" xfId="16390" xr:uid="{00000000-0005-0000-0000-00001F500000}"/>
    <cellStyle name="Total 15 5 3" xfId="23107" xr:uid="{00000000-0005-0000-0000-000020500000}"/>
    <cellStyle name="Total 15 5 4" xfId="28303" xr:uid="{00000000-0005-0000-0000-000021500000}"/>
    <cellStyle name="Total 15 5 5" xfId="33270" xr:uid="{00000000-0005-0000-0000-000022500000}"/>
    <cellStyle name="Total 15 5 6" xfId="37837" xr:uid="{00000000-0005-0000-0000-000023500000}"/>
    <cellStyle name="Total 15 6" xfId="3879" xr:uid="{00000000-0005-0000-0000-000024500000}"/>
    <cellStyle name="Total 15 6 2" xfId="16687" xr:uid="{00000000-0005-0000-0000-000025500000}"/>
    <cellStyle name="Total 15 6 3" xfId="23401" xr:uid="{00000000-0005-0000-0000-000026500000}"/>
    <cellStyle name="Total 15 6 4" xfId="28592" xr:uid="{00000000-0005-0000-0000-000027500000}"/>
    <cellStyle name="Total 15 6 5" xfId="33541" xr:uid="{00000000-0005-0000-0000-000028500000}"/>
    <cellStyle name="Total 15 6 6" xfId="38068" xr:uid="{00000000-0005-0000-0000-000029500000}"/>
    <cellStyle name="Total 15 7" xfId="4151" xr:uid="{00000000-0005-0000-0000-00002A500000}"/>
    <cellStyle name="Total 15 7 2" xfId="16959" xr:uid="{00000000-0005-0000-0000-00002B500000}"/>
    <cellStyle name="Total 15 7 3" xfId="23672" xr:uid="{00000000-0005-0000-0000-00002C500000}"/>
    <cellStyle name="Total 15 7 4" xfId="28857" xr:uid="{00000000-0005-0000-0000-00002D500000}"/>
    <cellStyle name="Total 15 7 5" xfId="33796" xr:uid="{00000000-0005-0000-0000-00002E500000}"/>
    <cellStyle name="Total 15 7 6" xfId="38284" xr:uid="{00000000-0005-0000-0000-00002F500000}"/>
    <cellStyle name="Total 15 8" xfId="4386" xr:uid="{00000000-0005-0000-0000-000030500000}"/>
    <cellStyle name="Total 15 8 2" xfId="17194" xr:uid="{00000000-0005-0000-0000-000031500000}"/>
    <cellStyle name="Total 15 8 3" xfId="23903" xr:uid="{00000000-0005-0000-0000-000032500000}"/>
    <cellStyle name="Total 15 8 4" xfId="29083" xr:uid="{00000000-0005-0000-0000-000033500000}"/>
    <cellStyle name="Total 15 8 5" xfId="34016" xr:uid="{00000000-0005-0000-0000-000034500000}"/>
    <cellStyle name="Total 15 8 6" xfId="38471" xr:uid="{00000000-0005-0000-0000-000035500000}"/>
    <cellStyle name="Total 15 9" xfId="4611" xr:uid="{00000000-0005-0000-0000-000036500000}"/>
    <cellStyle name="Total 15 9 2" xfId="17419" xr:uid="{00000000-0005-0000-0000-000037500000}"/>
    <cellStyle name="Total 15 9 3" xfId="24126" xr:uid="{00000000-0005-0000-0000-000038500000}"/>
    <cellStyle name="Total 15 9 4" xfId="29298" xr:uid="{00000000-0005-0000-0000-000039500000}"/>
    <cellStyle name="Total 15 9 5" xfId="34209" xr:uid="{00000000-0005-0000-0000-00003A500000}"/>
    <cellStyle name="Total 15 9 6" xfId="38620" xr:uid="{00000000-0005-0000-0000-00003B500000}"/>
    <cellStyle name="Total 16" xfId="1306" xr:uid="{00000000-0005-0000-0000-00003C500000}"/>
    <cellStyle name="Total 16 2" xfId="13370" xr:uid="{00000000-0005-0000-0000-00003D500000}"/>
    <cellStyle name="Total 16 3" xfId="20868" xr:uid="{00000000-0005-0000-0000-00003E500000}"/>
    <cellStyle name="Total 16 4" xfId="22944" xr:uid="{00000000-0005-0000-0000-00003F500000}"/>
    <cellStyle name="Total 16 5" xfId="27701" xr:uid="{00000000-0005-0000-0000-000040500000}"/>
    <cellStyle name="Total 16 6" xfId="29254" xr:uid="{00000000-0005-0000-0000-000041500000}"/>
    <cellStyle name="Total 17" xfId="1342" xr:uid="{00000000-0005-0000-0000-000042500000}"/>
    <cellStyle name="Total 17 2" xfId="10299" xr:uid="{00000000-0005-0000-0000-000043500000}"/>
    <cellStyle name="Total 17 3" xfId="20904" xr:uid="{00000000-0005-0000-0000-000044500000}"/>
    <cellStyle name="Total 17 4" xfId="13230" xr:uid="{00000000-0005-0000-0000-000045500000}"/>
    <cellStyle name="Total 17 5" xfId="22548" xr:uid="{00000000-0005-0000-0000-000046500000}"/>
    <cellStyle name="Total 17 6" xfId="33115" xr:uid="{00000000-0005-0000-0000-000047500000}"/>
    <cellStyle name="Total 18" xfId="1402" xr:uid="{00000000-0005-0000-0000-000048500000}"/>
    <cellStyle name="Total 18 2" xfId="9523" xr:uid="{00000000-0005-0000-0000-000049500000}"/>
    <cellStyle name="Total 18 3" xfId="20963" xr:uid="{00000000-0005-0000-0000-00004A500000}"/>
    <cellStyle name="Total 18 4" xfId="26672" xr:uid="{00000000-0005-0000-0000-00004B500000}"/>
    <cellStyle name="Total 18 5" xfId="27608" xr:uid="{00000000-0005-0000-0000-00004C500000}"/>
    <cellStyle name="Total 18 6" xfId="36413" xr:uid="{00000000-0005-0000-0000-00004D500000}"/>
    <cellStyle name="Total 19" xfId="1507" xr:uid="{00000000-0005-0000-0000-00004E500000}"/>
    <cellStyle name="Total 19 2" xfId="9661" xr:uid="{00000000-0005-0000-0000-00004F500000}"/>
    <cellStyle name="Total 19 3" xfId="21063" xr:uid="{00000000-0005-0000-0000-000050500000}"/>
    <cellStyle name="Total 19 4" xfId="26818" xr:uid="{00000000-0005-0000-0000-000051500000}"/>
    <cellStyle name="Total 19 5" xfId="27062" xr:uid="{00000000-0005-0000-0000-000052500000}"/>
    <cellStyle name="Total 19 6" xfId="36479" xr:uid="{00000000-0005-0000-0000-000053500000}"/>
    <cellStyle name="Total 2" xfId="83" xr:uid="{00000000-0005-0000-0000-000054500000}"/>
    <cellStyle name="Total 2 10" xfId="2033" xr:uid="{00000000-0005-0000-0000-000055500000}"/>
    <cellStyle name="Total 2 10 2" xfId="11117" xr:uid="{00000000-0005-0000-0000-000056500000}"/>
    <cellStyle name="Total 2 10 3" xfId="21578" xr:uid="{00000000-0005-0000-0000-000057500000}"/>
    <cellStyle name="Total 2 10 4" xfId="22875" xr:uid="{00000000-0005-0000-0000-000058500000}"/>
    <cellStyle name="Total 2 10 5" xfId="28156" xr:uid="{00000000-0005-0000-0000-000059500000}"/>
    <cellStyle name="Total 2 10 6" xfId="32034" xr:uid="{00000000-0005-0000-0000-00005A500000}"/>
    <cellStyle name="Total 2 11" xfId="2869" xr:uid="{00000000-0005-0000-0000-00005B500000}"/>
    <cellStyle name="Total 2 11 2" xfId="11129" xr:uid="{00000000-0005-0000-0000-00005C500000}"/>
    <cellStyle name="Total 2 11 3" xfId="22406" xr:uid="{00000000-0005-0000-0000-00005D500000}"/>
    <cellStyle name="Total 2 11 4" xfId="27621" xr:uid="{00000000-0005-0000-0000-00005E500000}"/>
    <cellStyle name="Total 2 11 5" xfId="32619" xr:uid="{00000000-0005-0000-0000-00005F500000}"/>
    <cellStyle name="Total 2 11 6" xfId="37295" xr:uid="{00000000-0005-0000-0000-000060500000}"/>
    <cellStyle name="Total 2 12" xfId="3215" xr:uid="{00000000-0005-0000-0000-000061500000}"/>
    <cellStyle name="Total 2 12 2" xfId="16023" xr:uid="{00000000-0005-0000-0000-000062500000}"/>
    <cellStyle name="Total 2 12 3" xfId="22745" xr:uid="{00000000-0005-0000-0000-000063500000}"/>
    <cellStyle name="Total 2 12 4" xfId="27954" xr:uid="{00000000-0005-0000-0000-000064500000}"/>
    <cellStyle name="Total 2 12 5" xfId="32930" xr:uid="{00000000-0005-0000-0000-000065500000}"/>
    <cellStyle name="Total 2 12 6" xfId="37553" xr:uid="{00000000-0005-0000-0000-000066500000}"/>
    <cellStyle name="Total 2 13" xfId="3544" xr:uid="{00000000-0005-0000-0000-000067500000}"/>
    <cellStyle name="Total 2 13 2" xfId="16352" xr:uid="{00000000-0005-0000-0000-000068500000}"/>
    <cellStyle name="Total 2 13 3" xfId="23069" xr:uid="{00000000-0005-0000-0000-000069500000}"/>
    <cellStyle name="Total 2 13 4" xfId="28267" xr:uid="{00000000-0005-0000-0000-00006A500000}"/>
    <cellStyle name="Total 2 13 5" xfId="33233" xr:uid="{00000000-0005-0000-0000-00006B500000}"/>
    <cellStyle name="Total 2 13 6" xfId="37803" xr:uid="{00000000-0005-0000-0000-00006C500000}"/>
    <cellStyle name="Total 2 14" xfId="3847" xr:uid="{00000000-0005-0000-0000-00006D500000}"/>
    <cellStyle name="Total 2 14 2" xfId="16655" xr:uid="{00000000-0005-0000-0000-00006E500000}"/>
    <cellStyle name="Total 2 14 3" xfId="23369" xr:uid="{00000000-0005-0000-0000-00006F500000}"/>
    <cellStyle name="Total 2 14 4" xfId="28561" xr:uid="{00000000-0005-0000-0000-000070500000}"/>
    <cellStyle name="Total 2 14 5" xfId="33512" xr:uid="{00000000-0005-0000-0000-000071500000}"/>
    <cellStyle name="Total 2 14 6" xfId="38040" xr:uid="{00000000-0005-0000-0000-000072500000}"/>
    <cellStyle name="Total 2 15" xfId="4121" xr:uid="{00000000-0005-0000-0000-000073500000}"/>
    <cellStyle name="Total 2 15 2" xfId="16929" xr:uid="{00000000-0005-0000-0000-000074500000}"/>
    <cellStyle name="Total 2 15 3" xfId="23642" xr:uid="{00000000-0005-0000-0000-000075500000}"/>
    <cellStyle name="Total 2 15 4" xfId="28827" xr:uid="{00000000-0005-0000-0000-000076500000}"/>
    <cellStyle name="Total 2 15 5" xfId="33766" xr:uid="{00000000-0005-0000-0000-000077500000}"/>
    <cellStyle name="Total 2 15 6" xfId="38259" xr:uid="{00000000-0005-0000-0000-000078500000}"/>
    <cellStyle name="Total 2 16" xfId="4221" xr:uid="{00000000-0005-0000-0000-000079500000}"/>
    <cellStyle name="Total 2 16 2" xfId="17029" xr:uid="{00000000-0005-0000-0000-00007A500000}"/>
    <cellStyle name="Total 2 16 3" xfId="23741" xr:uid="{00000000-0005-0000-0000-00007B500000}"/>
    <cellStyle name="Total 2 16 4" xfId="28922" xr:uid="{00000000-0005-0000-0000-00007C500000}"/>
    <cellStyle name="Total 2 16 5" xfId="33860" xr:uid="{00000000-0005-0000-0000-00007D500000}"/>
    <cellStyle name="Total 2 16 6" xfId="38333" xr:uid="{00000000-0005-0000-0000-00007E500000}"/>
    <cellStyle name="Total 2 17" xfId="4724" xr:uid="{00000000-0005-0000-0000-00007F500000}"/>
    <cellStyle name="Total 2 17 2" xfId="17532" xr:uid="{00000000-0005-0000-0000-000080500000}"/>
    <cellStyle name="Total 2 17 3" xfId="24236" xr:uid="{00000000-0005-0000-0000-000081500000}"/>
    <cellStyle name="Total 2 17 4" xfId="29399" xr:uid="{00000000-0005-0000-0000-000082500000}"/>
    <cellStyle name="Total 2 17 5" xfId="34301" xr:uid="{00000000-0005-0000-0000-000083500000}"/>
    <cellStyle name="Total 2 17 6" xfId="38695" xr:uid="{00000000-0005-0000-0000-000084500000}"/>
    <cellStyle name="Total 2 18" xfId="7189" xr:uid="{00000000-0005-0000-0000-000085500000}"/>
    <cellStyle name="Total 2 18 2" xfId="19954" xr:uid="{00000000-0005-0000-0000-000086500000}"/>
    <cellStyle name="Total 2 18 3" xfId="26594" xr:uid="{00000000-0005-0000-0000-000087500000}"/>
    <cellStyle name="Total 2 18 4" xfId="31646" xr:uid="{00000000-0005-0000-0000-000088500000}"/>
    <cellStyle name="Total 2 18 5" xfId="36389" xr:uid="{00000000-0005-0000-0000-000089500000}"/>
    <cellStyle name="Total 2 18 6" xfId="40583" xr:uid="{00000000-0005-0000-0000-00008A500000}"/>
    <cellStyle name="Total 2 19" xfId="7371" xr:uid="{00000000-0005-0000-0000-00008B500000}"/>
    <cellStyle name="Total 2 19 2" xfId="20135" xr:uid="{00000000-0005-0000-0000-00008C500000}"/>
    <cellStyle name="Total 2 19 3" xfId="26772" xr:uid="{00000000-0005-0000-0000-00008D500000}"/>
    <cellStyle name="Total 2 19 4" xfId="31813" xr:uid="{00000000-0005-0000-0000-00008E500000}"/>
    <cellStyle name="Total 2 19 5" xfId="36544" xr:uid="{00000000-0005-0000-0000-00008F500000}"/>
    <cellStyle name="Total 2 19 6" xfId="40662" xr:uid="{00000000-0005-0000-0000-000090500000}"/>
    <cellStyle name="Total 2 2" xfId="805" xr:uid="{00000000-0005-0000-0000-000091500000}"/>
    <cellStyle name="Total 2 2 10" xfId="4735" xr:uid="{00000000-0005-0000-0000-000092500000}"/>
    <cellStyle name="Total 2 2 10 2" xfId="17543" xr:uid="{00000000-0005-0000-0000-000093500000}"/>
    <cellStyle name="Total 2 2 10 3" xfId="24247" xr:uid="{00000000-0005-0000-0000-000094500000}"/>
    <cellStyle name="Total 2 2 10 4" xfId="29410" xr:uid="{00000000-0005-0000-0000-000095500000}"/>
    <cellStyle name="Total 2 2 10 5" xfId="34312" xr:uid="{00000000-0005-0000-0000-000096500000}"/>
    <cellStyle name="Total 2 2 10 6" xfId="38706" xr:uid="{00000000-0005-0000-0000-000097500000}"/>
    <cellStyle name="Total 2 2 11" xfId="7398" xr:uid="{00000000-0005-0000-0000-000098500000}"/>
    <cellStyle name="Total 2 2 11 2" xfId="20162" xr:uid="{00000000-0005-0000-0000-000099500000}"/>
    <cellStyle name="Total 2 2 11 3" xfId="26798" xr:uid="{00000000-0005-0000-0000-00009A500000}"/>
    <cellStyle name="Total 2 2 11 4" xfId="31838" xr:uid="{00000000-0005-0000-0000-00009B500000}"/>
    <cellStyle name="Total 2 2 11 5" xfId="36566" xr:uid="{00000000-0005-0000-0000-00009C500000}"/>
    <cellStyle name="Total 2 2 11 6" xfId="40678" xr:uid="{00000000-0005-0000-0000-00009D500000}"/>
    <cellStyle name="Total 2 2 12" xfId="7541" xr:uid="{00000000-0005-0000-0000-00009E500000}"/>
    <cellStyle name="Total 2 2 12 2" xfId="20305" xr:uid="{00000000-0005-0000-0000-00009F500000}"/>
    <cellStyle name="Total 2 2 12 3" xfId="26938" xr:uid="{00000000-0005-0000-0000-0000A0500000}"/>
    <cellStyle name="Total 2 2 12 4" xfId="31976" xr:uid="{00000000-0005-0000-0000-0000A1500000}"/>
    <cellStyle name="Total 2 2 12 5" xfId="36687" xr:uid="{00000000-0005-0000-0000-0000A2500000}"/>
    <cellStyle name="Total 2 2 12 6" xfId="40758" xr:uid="{00000000-0005-0000-0000-0000A3500000}"/>
    <cellStyle name="Total 2 2 13" xfId="9996" xr:uid="{00000000-0005-0000-0000-0000A4500000}"/>
    <cellStyle name="Total 2 2 14" xfId="9635" xr:uid="{00000000-0005-0000-0000-0000A5500000}"/>
    <cellStyle name="Total 2 2 15" xfId="15511" xr:uid="{00000000-0005-0000-0000-0000A6500000}"/>
    <cellStyle name="Total 2 2 16" xfId="18533" xr:uid="{00000000-0005-0000-0000-0000A7500000}"/>
    <cellStyle name="Total 2 2 17" xfId="26646" xr:uid="{00000000-0005-0000-0000-0000A8500000}"/>
    <cellStyle name="Total 2 2 18" xfId="31167" xr:uid="{00000000-0005-0000-0000-0000A9500000}"/>
    <cellStyle name="Total 2 2 2" xfId="2031" xr:uid="{00000000-0005-0000-0000-0000AA500000}"/>
    <cellStyle name="Total 2 2 2 2" xfId="9080" xr:uid="{00000000-0005-0000-0000-0000AB500000}"/>
    <cellStyle name="Total 2 2 2 3" xfId="21576" xr:uid="{00000000-0005-0000-0000-0000AC500000}"/>
    <cellStyle name="Total 2 2 2 4" xfId="23481" xr:uid="{00000000-0005-0000-0000-0000AD500000}"/>
    <cellStyle name="Total 2 2 2 5" xfId="28736" xr:uid="{00000000-0005-0000-0000-0000AE500000}"/>
    <cellStyle name="Total 2 2 2 6" xfId="23941" xr:uid="{00000000-0005-0000-0000-0000AF500000}"/>
    <cellStyle name="Total 2 2 3" xfId="1703" xr:uid="{00000000-0005-0000-0000-0000B0500000}"/>
    <cellStyle name="Total 2 2 3 2" xfId="8763" xr:uid="{00000000-0005-0000-0000-0000B1500000}"/>
    <cellStyle name="Total 2 2 3 3" xfId="21256" xr:uid="{00000000-0005-0000-0000-0000B2500000}"/>
    <cellStyle name="Total 2 2 3 4" xfId="26858" xr:uid="{00000000-0005-0000-0000-0000B3500000}"/>
    <cellStyle name="Total 2 2 3 5" xfId="24765" xr:uid="{00000000-0005-0000-0000-0000B4500000}"/>
    <cellStyle name="Total 2 2 3 6" xfId="36727" xr:uid="{00000000-0005-0000-0000-0000B5500000}"/>
    <cellStyle name="Total 2 2 4" xfId="2121" xr:uid="{00000000-0005-0000-0000-0000B6500000}"/>
    <cellStyle name="Total 2 2 4 2" xfId="8940" xr:uid="{00000000-0005-0000-0000-0000B7500000}"/>
    <cellStyle name="Total 2 2 4 3" xfId="21665" xr:uid="{00000000-0005-0000-0000-0000B8500000}"/>
    <cellStyle name="Total 2 2 4 4" xfId="10708" xr:uid="{00000000-0005-0000-0000-0000B9500000}"/>
    <cellStyle name="Total 2 2 4 5" xfId="8204" xr:uid="{00000000-0005-0000-0000-0000BA500000}"/>
    <cellStyle name="Total 2 2 4 6" xfId="32031" xr:uid="{00000000-0005-0000-0000-0000BB500000}"/>
    <cellStyle name="Total 2 2 5" xfId="2222" xr:uid="{00000000-0005-0000-0000-0000BC500000}"/>
    <cellStyle name="Total 2 2 5 2" xfId="8735" xr:uid="{00000000-0005-0000-0000-0000BD500000}"/>
    <cellStyle name="Total 2 2 5 3" xfId="21765" xr:uid="{00000000-0005-0000-0000-0000BE500000}"/>
    <cellStyle name="Total 2 2 5 4" xfId="9979" xr:uid="{00000000-0005-0000-0000-0000BF500000}"/>
    <cellStyle name="Total 2 2 5 5" xfId="21490" xr:uid="{00000000-0005-0000-0000-0000C0500000}"/>
    <cellStyle name="Total 2 2 5 6" xfId="33065" xr:uid="{00000000-0005-0000-0000-0000C1500000}"/>
    <cellStyle name="Total 2 2 6" xfId="1564" xr:uid="{00000000-0005-0000-0000-0000C2500000}"/>
    <cellStyle name="Total 2 2 6 2" xfId="9800" xr:uid="{00000000-0005-0000-0000-0000C3500000}"/>
    <cellStyle name="Total 2 2 6 3" xfId="21119" xr:uid="{00000000-0005-0000-0000-0000C4500000}"/>
    <cellStyle name="Total 2 2 6 4" xfId="21738" xr:uid="{00000000-0005-0000-0000-0000C5500000}"/>
    <cellStyle name="Total 2 2 6 5" xfId="31828" xr:uid="{00000000-0005-0000-0000-0000C6500000}"/>
    <cellStyle name="Total 2 2 6 6" xfId="23546" xr:uid="{00000000-0005-0000-0000-0000C7500000}"/>
    <cellStyle name="Total 2 2 7" xfId="1431" xr:uid="{00000000-0005-0000-0000-0000C8500000}"/>
    <cellStyle name="Total 2 2 7 2" xfId="13248" xr:uid="{00000000-0005-0000-0000-0000C9500000}"/>
    <cellStyle name="Total 2 2 7 3" xfId="20989" xr:uid="{00000000-0005-0000-0000-0000CA500000}"/>
    <cellStyle name="Total 2 2 7 4" xfId="26862" xr:uid="{00000000-0005-0000-0000-0000CB500000}"/>
    <cellStyle name="Total 2 2 7 5" xfId="28013" xr:uid="{00000000-0005-0000-0000-0000CC500000}"/>
    <cellStyle name="Total 2 2 7 6" xfId="33273" xr:uid="{00000000-0005-0000-0000-0000CD500000}"/>
    <cellStyle name="Total 2 2 8" xfId="2147" xr:uid="{00000000-0005-0000-0000-0000CE500000}"/>
    <cellStyle name="Total 2 2 8 2" xfId="13603" xr:uid="{00000000-0005-0000-0000-0000CF500000}"/>
    <cellStyle name="Total 2 2 8 3" xfId="21691" xr:uid="{00000000-0005-0000-0000-0000D0500000}"/>
    <cellStyle name="Total 2 2 8 4" xfId="10271" xr:uid="{00000000-0005-0000-0000-0000D1500000}"/>
    <cellStyle name="Total 2 2 8 5" xfId="25169" xr:uid="{00000000-0005-0000-0000-0000D2500000}"/>
    <cellStyle name="Total 2 2 8 6" xfId="36610" xr:uid="{00000000-0005-0000-0000-0000D3500000}"/>
    <cellStyle name="Total 2 2 9" xfId="4119" xr:uid="{00000000-0005-0000-0000-0000D4500000}"/>
    <cellStyle name="Total 2 2 9 2" xfId="16927" xr:uid="{00000000-0005-0000-0000-0000D5500000}"/>
    <cellStyle name="Total 2 2 9 3" xfId="23640" xr:uid="{00000000-0005-0000-0000-0000D6500000}"/>
    <cellStyle name="Total 2 2 9 4" xfId="28825" xr:uid="{00000000-0005-0000-0000-0000D7500000}"/>
    <cellStyle name="Total 2 2 9 5" xfId="33764" xr:uid="{00000000-0005-0000-0000-0000D8500000}"/>
    <cellStyle name="Total 2 2 9 6" xfId="38257" xr:uid="{00000000-0005-0000-0000-0000D9500000}"/>
    <cellStyle name="Total 2 20" xfId="14077" xr:uid="{00000000-0005-0000-0000-0000DA500000}"/>
    <cellStyle name="Total 2 21" xfId="13981" xr:uid="{00000000-0005-0000-0000-0000DB500000}"/>
    <cellStyle name="Total 2 22" xfId="20446" xr:uid="{00000000-0005-0000-0000-0000DC500000}"/>
    <cellStyle name="Total 2 23" xfId="24780" xr:uid="{00000000-0005-0000-0000-0000DD500000}"/>
    <cellStyle name="Total 2 24" xfId="31049" xr:uid="{00000000-0005-0000-0000-0000DE500000}"/>
    <cellStyle name="Total 2 25" xfId="35401" xr:uid="{00000000-0005-0000-0000-0000DF500000}"/>
    <cellStyle name="Total 2 26" xfId="41718" xr:uid="{00000000-0005-0000-0000-0000E0500000}"/>
    <cellStyle name="Total 2 27" xfId="41281" xr:uid="{00000000-0005-0000-0000-0000E1500000}"/>
    <cellStyle name="Total 2 28" xfId="41779" xr:uid="{00000000-0005-0000-0000-0000E2500000}"/>
    <cellStyle name="Total 2 29" xfId="41998" xr:uid="{00000000-0005-0000-0000-0000E3500000}"/>
    <cellStyle name="Total 2 3" xfId="1136" xr:uid="{00000000-0005-0000-0000-0000E4500000}"/>
    <cellStyle name="Total 2 3 10" xfId="4928" xr:uid="{00000000-0005-0000-0000-0000E5500000}"/>
    <cellStyle name="Total 2 3 10 2" xfId="17736" xr:uid="{00000000-0005-0000-0000-0000E6500000}"/>
    <cellStyle name="Total 2 3 10 3" xfId="24434" xr:uid="{00000000-0005-0000-0000-0000E7500000}"/>
    <cellStyle name="Total 2 3 10 4" xfId="29592" xr:uid="{00000000-0005-0000-0000-0000E8500000}"/>
    <cellStyle name="Total 2 3 10 5" xfId="34481" xr:uid="{00000000-0005-0000-0000-0000E9500000}"/>
    <cellStyle name="Total 2 3 10 6" xfId="38830" xr:uid="{00000000-0005-0000-0000-0000EA500000}"/>
    <cellStyle name="Total 2 3 11" xfId="10130" xr:uid="{00000000-0005-0000-0000-0000EB500000}"/>
    <cellStyle name="Total 2 3 12" xfId="9585" xr:uid="{00000000-0005-0000-0000-0000EC500000}"/>
    <cellStyle name="Total 2 3 13" xfId="21552" xr:uid="{00000000-0005-0000-0000-0000ED500000}"/>
    <cellStyle name="Total 2 3 14" xfId="8717" xr:uid="{00000000-0005-0000-0000-0000EE500000}"/>
    <cellStyle name="Total 2 3 15" xfId="36655" xr:uid="{00000000-0005-0000-0000-0000EF500000}"/>
    <cellStyle name="Total 2 3 2" xfId="2337" xr:uid="{00000000-0005-0000-0000-0000F0500000}"/>
    <cellStyle name="Total 2 3 2 2" xfId="8426" xr:uid="{00000000-0005-0000-0000-0000F1500000}"/>
    <cellStyle name="Total 2 3 2 3" xfId="21879" xr:uid="{00000000-0005-0000-0000-0000F2500000}"/>
    <cellStyle name="Total 2 3 2 4" xfId="23254" xr:uid="{00000000-0005-0000-0000-0000F3500000}"/>
    <cellStyle name="Total 2 3 2 5" xfId="28439" xr:uid="{00000000-0005-0000-0000-0000F4500000}"/>
    <cellStyle name="Total 2 3 2 6" xfId="26812" xr:uid="{00000000-0005-0000-0000-0000F5500000}"/>
    <cellStyle name="Total 2 3 3" xfId="2706" xr:uid="{00000000-0005-0000-0000-0000F6500000}"/>
    <cellStyle name="Total 2 3 3 2" xfId="9150" xr:uid="{00000000-0005-0000-0000-0000F7500000}"/>
    <cellStyle name="Total 2 3 3 3" xfId="22243" xr:uid="{00000000-0005-0000-0000-0000F8500000}"/>
    <cellStyle name="Total 2 3 3 4" xfId="18124" xr:uid="{00000000-0005-0000-0000-0000F9500000}"/>
    <cellStyle name="Total 2 3 3 5" xfId="24800" xr:uid="{00000000-0005-0000-0000-0000FA500000}"/>
    <cellStyle name="Total 2 3 3 6" xfId="31275" xr:uid="{00000000-0005-0000-0000-0000FB500000}"/>
    <cellStyle name="Total 2 3 4" xfId="3059" xr:uid="{00000000-0005-0000-0000-0000FC500000}"/>
    <cellStyle name="Total 2 3 4 2" xfId="119" xr:uid="{00000000-0005-0000-0000-0000FD500000}"/>
    <cellStyle name="Total 2 3 4 3" xfId="22592" xr:uid="{00000000-0005-0000-0000-0000FE500000}"/>
    <cellStyle name="Total 2 3 4 4" xfId="27803" xr:uid="{00000000-0005-0000-0000-0000FF500000}"/>
    <cellStyle name="Total 2 3 4 5" xfId="32788" xr:uid="{00000000-0005-0000-0000-000000510000}"/>
    <cellStyle name="Total 2 3 4 6" xfId="37439" xr:uid="{00000000-0005-0000-0000-000001510000}"/>
    <cellStyle name="Total 2 3 5" xfId="3399" xr:uid="{00000000-0005-0000-0000-000002510000}"/>
    <cellStyle name="Total 2 3 5 2" xfId="16207" xr:uid="{00000000-0005-0000-0000-000003510000}"/>
    <cellStyle name="Total 2 3 5 3" xfId="22926" xr:uid="{00000000-0005-0000-0000-000004510000}"/>
    <cellStyle name="Total 2 3 5 4" xfId="28129" xr:uid="{00000000-0005-0000-0000-000005510000}"/>
    <cellStyle name="Total 2 3 5 5" xfId="33098" xr:uid="{00000000-0005-0000-0000-000006510000}"/>
    <cellStyle name="Total 2 3 5 6" xfId="37694" xr:uid="{00000000-0005-0000-0000-000007510000}"/>
    <cellStyle name="Total 2 3 6" xfId="3711" xr:uid="{00000000-0005-0000-0000-000008510000}"/>
    <cellStyle name="Total 2 3 6 2" xfId="16519" xr:uid="{00000000-0005-0000-0000-000009510000}"/>
    <cellStyle name="Total 2 3 6 3" xfId="23234" xr:uid="{00000000-0005-0000-0000-00000A510000}"/>
    <cellStyle name="Total 2 3 6 4" xfId="28429" xr:uid="{00000000-0005-0000-0000-00000B510000}"/>
    <cellStyle name="Total 2 3 6 5" xfId="33388" xr:uid="{00000000-0005-0000-0000-00000C510000}"/>
    <cellStyle name="Total 2 3 6 6" xfId="37934" xr:uid="{00000000-0005-0000-0000-00000D510000}"/>
    <cellStyle name="Total 2 3 7" xfId="4010" xr:uid="{00000000-0005-0000-0000-00000E510000}"/>
    <cellStyle name="Total 2 3 7 2" xfId="16818" xr:uid="{00000000-0005-0000-0000-00000F510000}"/>
    <cellStyle name="Total 2 3 7 3" xfId="23531" xr:uid="{00000000-0005-0000-0000-000010510000}"/>
    <cellStyle name="Total 2 3 7 4" xfId="28717" xr:uid="{00000000-0005-0000-0000-000011510000}"/>
    <cellStyle name="Total 2 3 7 5" xfId="33662" xr:uid="{00000000-0005-0000-0000-000012510000}"/>
    <cellStyle name="Total 2 3 7 6" xfId="38169" xr:uid="{00000000-0005-0000-0000-000013510000}"/>
    <cellStyle name="Total 2 3 8" xfId="4261" xr:uid="{00000000-0005-0000-0000-000014510000}"/>
    <cellStyle name="Total 2 3 8 2" xfId="17069" xr:uid="{00000000-0005-0000-0000-000015510000}"/>
    <cellStyle name="Total 2 3 8 3" xfId="23780" xr:uid="{00000000-0005-0000-0000-000016510000}"/>
    <cellStyle name="Total 2 3 8 4" xfId="28962" xr:uid="{00000000-0005-0000-0000-000017510000}"/>
    <cellStyle name="Total 2 3 8 5" xfId="33899" xr:uid="{00000000-0005-0000-0000-000018510000}"/>
    <cellStyle name="Total 2 3 8 6" xfId="38369" xr:uid="{00000000-0005-0000-0000-000019510000}"/>
    <cellStyle name="Total 2 3 9" xfId="4503" xr:uid="{00000000-0005-0000-0000-00001A510000}"/>
    <cellStyle name="Total 2 3 9 2" xfId="17311" xr:uid="{00000000-0005-0000-0000-00001B510000}"/>
    <cellStyle name="Total 2 3 9 3" xfId="24019" xr:uid="{00000000-0005-0000-0000-00001C510000}"/>
    <cellStyle name="Total 2 3 9 4" xfId="29194" xr:uid="{00000000-0005-0000-0000-00001D510000}"/>
    <cellStyle name="Total 2 3 9 5" xfId="34109" xr:uid="{00000000-0005-0000-0000-00001E510000}"/>
    <cellStyle name="Total 2 3 9 6" xfId="38534" xr:uid="{00000000-0005-0000-0000-00001F510000}"/>
    <cellStyle name="Total 2 30" xfId="42113" xr:uid="{00000000-0005-0000-0000-000020510000}"/>
    <cellStyle name="Total 2 31" xfId="42220" xr:uid="{00000000-0005-0000-0000-000021510000}"/>
    <cellStyle name="Total 2 32" xfId="42320" xr:uid="{00000000-0005-0000-0000-000022510000}"/>
    <cellStyle name="Total 2 33" xfId="42437" xr:uid="{00000000-0005-0000-0000-000023510000}"/>
    <cellStyle name="Total 2 4" xfId="1267" xr:uid="{00000000-0005-0000-0000-000024510000}"/>
    <cellStyle name="Total 2 4 10" xfId="5000" xr:uid="{00000000-0005-0000-0000-000025510000}"/>
    <cellStyle name="Total 2 4 10 2" xfId="17808" xr:uid="{00000000-0005-0000-0000-000026510000}"/>
    <cellStyle name="Total 2 4 10 3" xfId="24506" xr:uid="{00000000-0005-0000-0000-000027510000}"/>
    <cellStyle name="Total 2 4 10 4" xfId="29663" xr:uid="{00000000-0005-0000-0000-000028510000}"/>
    <cellStyle name="Total 2 4 10 5" xfId="34547" xr:uid="{00000000-0005-0000-0000-000029510000}"/>
    <cellStyle name="Total 2 4 10 6" xfId="38885" xr:uid="{00000000-0005-0000-0000-00002A510000}"/>
    <cellStyle name="Total 2 4 11" xfId="10153" xr:uid="{00000000-0005-0000-0000-00002B510000}"/>
    <cellStyle name="Total 2 4 12" xfId="13211" xr:uid="{00000000-0005-0000-0000-00002C510000}"/>
    <cellStyle name="Total 2 4 13" xfId="21710" xr:uid="{00000000-0005-0000-0000-00002D510000}"/>
    <cellStyle name="Total 2 4 14" xfId="29356" xr:uid="{00000000-0005-0000-0000-00002E510000}"/>
    <cellStyle name="Total 2 4 15" xfId="33798" xr:uid="{00000000-0005-0000-0000-00002F510000}"/>
    <cellStyle name="Total 2 4 2" xfId="2458" xr:uid="{00000000-0005-0000-0000-000030510000}"/>
    <cellStyle name="Total 2 4 2 2" xfId="10624" xr:uid="{00000000-0005-0000-0000-000031510000}"/>
    <cellStyle name="Total 2 4 2 3" xfId="21999" xr:uid="{00000000-0005-0000-0000-000032510000}"/>
    <cellStyle name="Total 2 4 2 4" xfId="14677" xr:uid="{00000000-0005-0000-0000-000033510000}"/>
    <cellStyle name="Total 2 4 2 5" xfId="25277" xr:uid="{00000000-0005-0000-0000-000034510000}"/>
    <cellStyle name="Total 2 4 2 6" xfId="31191" xr:uid="{00000000-0005-0000-0000-000035510000}"/>
    <cellStyle name="Total 2 4 3" xfId="2823" xr:uid="{00000000-0005-0000-0000-000036510000}"/>
    <cellStyle name="Total 2 4 3 2" xfId="8659" xr:uid="{00000000-0005-0000-0000-000037510000}"/>
    <cellStyle name="Total 2 4 3 3" xfId="22360" xr:uid="{00000000-0005-0000-0000-000038510000}"/>
    <cellStyle name="Total 2 4 3 4" xfId="27578" xr:uid="{00000000-0005-0000-0000-000039510000}"/>
    <cellStyle name="Total 2 4 3 5" xfId="32576" xr:uid="{00000000-0005-0000-0000-00003A510000}"/>
    <cellStyle name="Total 2 4 3 6" xfId="37261" xr:uid="{00000000-0005-0000-0000-00003B510000}"/>
    <cellStyle name="Total 2 4 4" xfId="3172" xr:uid="{00000000-0005-0000-0000-00003C510000}"/>
    <cellStyle name="Total 2 4 4 2" xfId="15980" xr:uid="{00000000-0005-0000-0000-00003D510000}"/>
    <cellStyle name="Total 2 4 4 3" xfId="22702" xr:uid="{00000000-0005-0000-0000-00003E510000}"/>
    <cellStyle name="Total 2 4 4 4" xfId="27914" xr:uid="{00000000-0005-0000-0000-00003F510000}"/>
    <cellStyle name="Total 2 4 4 5" xfId="32893" xr:uid="{00000000-0005-0000-0000-000040510000}"/>
    <cellStyle name="Total 2 4 4 6" xfId="37522" xr:uid="{00000000-0005-0000-0000-000041510000}"/>
    <cellStyle name="Total 2 4 5" xfId="3505" xr:uid="{00000000-0005-0000-0000-000042510000}"/>
    <cellStyle name="Total 2 4 5 2" xfId="16313" xr:uid="{00000000-0005-0000-0000-000043510000}"/>
    <cellStyle name="Total 2 4 5 3" xfId="23030" xr:uid="{00000000-0005-0000-0000-000044510000}"/>
    <cellStyle name="Total 2 4 5 4" xfId="28232" xr:uid="{00000000-0005-0000-0000-000045510000}"/>
    <cellStyle name="Total 2 4 5 5" xfId="33197" xr:uid="{00000000-0005-0000-0000-000046510000}"/>
    <cellStyle name="Total 2 4 5 6" xfId="37775" xr:uid="{00000000-0005-0000-0000-000047510000}"/>
    <cellStyle name="Total 2 4 6" xfId="3811" xr:uid="{00000000-0005-0000-0000-000048510000}"/>
    <cellStyle name="Total 2 4 6 2" xfId="16619" xr:uid="{00000000-0005-0000-0000-000049510000}"/>
    <cellStyle name="Total 2 4 6 3" xfId="23333" xr:uid="{00000000-0005-0000-0000-00004A510000}"/>
    <cellStyle name="Total 2 4 6 4" xfId="28525" xr:uid="{00000000-0005-0000-0000-00004B510000}"/>
    <cellStyle name="Total 2 4 6 5" xfId="33480" xr:uid="{00000000-0005-0000-0000-00004C510000}"/>
    <cellStyle name="Total 2 4 6 6" xfId="38013" xr:uid="{00000000-0005-0000-0000-00004D510000}"/>
    <cellStyle name="Total 2 4 7" xfId="4094" xr:uid="{00000000-0005-0000-0000-00004E510000}"/>
    <cellStyle name="Total 2 4 7 2" xfId="16902" xr:uid="{00000000-0005-0000-0000-00004F510000}"/>
    <cellStyle name="Total 2 4 7 3" xfId="23615" xr:uid="{00000000-0005-0000-0000-000050510000}"/>
    <cellStyle name="Total 2 4 7 4" xfId="28800" xr:uid="{00000000-0005-0000-0000-000051510000}"/>
    <cellStyle name="Total 2 4 7 5" xfId="33739" xr:uid="{00000000-0005-0000-0000-000052510000}"/>
    <cellStyle name="Total 2 4 7 6" xfId="38235" xr:uid="{00000000-0005-0000-0000-000053510000}"/>
    <cellStyle name="Total 2 4 8" xfId="4343" xr:uid="{00000000-0005-0000-0000-000054510000}"/>
    <cellStyle name="Total 2 4 8 2" xfId="17151" xr:uid="{00000000-0005-0000-0000-000055510000}"/>
    <cellStyle name="Total 2 4 8 3" xfId="23860" xr:uid="{00000000-0005-0000-0000-000056510000}"/>
    <cellStyle name="Total 2 4 8 4" xfId="29041" xr:uid="{00000000-0005-0000-0000-000057510000}"/>
    <cellStyle name="Total 2 4 8 5" xfId="33976" xr:uid="{00000000-0005-0000-0000-000058510000}"/>
    <cellStyle name="Total 2 4 8 6" xfId="38434" xr:uid="{00000000-0005-0000-0000-000059510000}"/>
    <cellStyle name="Total 2 4 9" xfId="4575" xr:uid="{00000000-0005-0000-0000-00005A510000}"/>
    <cellStyle name="Total 2 4 9 2" xfId="17383" xr:uid="{00000000-0005-0000-0000-00005B510000}"/>
    <cellStyle name="Total 2 4 9 3" xfId="24090" xr:uid="{00000000-0005-0000-0000-00005C510000}"/>
    <cellStyle name="Total 2 4 9 4" xfId="29263" xr:uid="{00000000-0005-0000-0000-00005D510000}"/>
    <cellStyle name="Total 2 4 9 5" xfId="34175" xr:uid="{00000000-0005-0000-0000-00005E510000}"/>
    <cellStyle name="Total 2 4 9 6" xfId="38589" xr:uid="{00000000-0005-0000-0000-00005F510000}"/>
    <cellStyle name="Total 2 5" xfId="1239" xr:uid="{00000000-0005-0000-0000-000060510000}"/>
    <cellStyle name="Total 2 5 10" xfId="4983" xr:uid="{00000000-0005-0000-0000-000061510000}"/>
    <cellStyle name="Total 2 5 10 2" xfId="17791" xr:uid="{00000000-0005-0000-0000-000062510000}"/>
    <cellStyle name="Total 2 5 10 3" xfId="24489" xr:uid="{00000000-0005-0000-0000-000063510000}"/>
    <cellStyle name="Total 2 5 10 4" xfId="29646" xr:uid="{00000000-0005-0000-0000-000064510000}"/>
    <cellStyle name="Total 2 5 10 5" xfId="34531" xr:uid="{00000000-0005-0000-0000-000065510000}"/>
    <cellStyle name="Total 2 5 10 6" xfId="38871" xr:uid="{00000000-0005-0000-0000-000066510000}"/>
    <cellStyle name="Total 2 5 11" xfId="15493" xr:uid="{00000000-0005-0000-0000-000067510000}"/>
    <cellStyle name="Total 2 5 12" xfId="10215" xr:uid="{00000000-0005-0000-0000-000068510000}"/>
    <cellStyle name="Total 2 5 13" xfId="23447" xr:uid="{00000000-0005-0000-0000-000069510000}"/>
    <cellStyle name="Total 2 5 14" xfId="27137" xr:uid="{00000000-0005-0000-0000-00006A510000}"/>
    <cellStyle name="Total 2 5 15" xfId="14131" xr:uid="{00000000-0005-0000-0000-00006B510000}"/>
    <cellStyle name="Total 2 5 2" xfId="2431" xr:uid="{00000000-0005-0000-0000-00006C510000}"/>
    <cellStyle name="Total 2 5 2 2" xfId="9794" xr:uid="{00000000-0005-0000-0000-00006D510000}"/>
    <cellStyle name="Total 2 5 2 3" xfId="21972" xr:uid="{00000000-0005-0000-0000-00006E510000}"/>
    <cellStyle name="Total 2 5 2 4" xfId="26870" xr:uid="{00000000-0005-0000-0000-00006F510000}"/>
    <cellStyle name="Total 2 5 2 5" xfId="8919" xr:uid="{00000000-0005-0000-0000-000070510000}"/>
    <cellStyle name="Total 2 5 2 6" xfId="31334" xr:uid="{00000000-0005-0000-0000-000071510000}"/>
    <cellStyle name="Total 2 5 3" xfId="2797" xr:uid="{00000000-0005-0000-0000-000072510000}"/>
    <cellStyle name="Total 2 5 3 2" xfId="10570" xr:uid="{00000000-0005-0000-0000-000073510000}"/>
    <cellStyle name="Total 2 5 3 3" xfId="22334" xr:uid="{00000000-0005-0000-0000-000074510000}"/>
    <cellStyle name="Total 2 5 3 4" xfId="27553" xr:uid="{00000000-0005-0000-0000-000075510000}"/>
    <cellStyle name="Total 2 5 3 5" xfId="32552" xr:uid="{00000000-0005-0000-0000-000076510000}"/>
    <cellStyle name="Total 2 5 3 6" xfId="37239" xr:uid="{00000000-0005-0000-0000-000077510000}"/>
    <cellStyle name="Total 2 5 4" xfId="3148" xr:uid="{00000000-0005-0000-0000-000078510000}"/>
    <cellStyle name="Total 2 5 4 2" xfId="12541" xr:uid="{00000000-0005-0000-0000-000079510000}"/>
    <cellStyle name="Total 2 5 4 3" xfId="22678" xr:uid="{00000000-0005-0000-0000-00007A510000}"/>
    <cellStyle name="Total 2 5 4 4" xfId="27890" xr:uid="{00000000-0005-0000-0000-00007B510000}"/>
    <cellStyle name="Total 2 5 4 5" xfId="32871" xr:uid="{00000000-0005-0000-0000-00007C510000}"/>
    <cellStyle name="Total 2 5 4 6" xfId="37501" xr:uid="{00000000-0005-0000-0000-00007D510000}"/>
    <cellStyle name="Total 2 5 5" xfId="3481" xr:uid="{00000000-0005-0000-0000-00007E510000}"/>
    <cellStyle name="Total 2 5 5 2" xfId="16289" xr:uid="{00000000-0005-0000-0000-00007F510000}"/>
    <cellStyle name="Total 2 5 5 3" xfId="23007" xr:uid="{00000000-0005-0000-0000-000080510000}"/>
    <cellStyle name="Total 2 5 5 4" xfId="28208" xr:uid="{00000000-0005-0000-0000-000081510000}"/>
    <cellStyle name="Total 2 5 5 5" xfId="33175" xr:uid="{00000000-0005-0000-0000-000082510000}"/>
    <cellStyle name="Total 2 5 5 6" xfId="37754" xr:uid="{00000000-0005-0000-0000-000083510000}"/>
    <cellStyle name="Total 2 5 6" xfId="3790" xr:uid="{00000000-0005-0000-0000-000084510000}"/>
    <cellStyle name="Total 2 5 6 2" xfId="16598" xr:uid="{00000000-0005-0000-0000-000085510000}"/>
    <cellStyle name="Total 2 5 6 3" xfId="23312" xr:uid="{00000000-0005-0000-0000-000086510000}"/>
    <cellStyle name="Total 2 5 6 4" xfId="28505" xr:uid="{00000000-0005-0000-0000-000087510000}"/>
    <cellStyle name="Total 2 5 6 5" xfId="33460" xr:uid="{00000000-0005-0000-0000-000088510000}"/>
    <cellStyle name="Total 2 5 6 6" xfId="37995" xr:uid="{00000000-0005-0000-0000-000089510000}"/>
    <cellStyle name="Total 2 5 7" xfId="4074" xr:uid="{00000000-0005-0000-0000-00008A510000}"/>
    <cellStyle name="Total 2 5 7 2" xfId="16882" xr:uid="{00000000-0005-0000-0000-00008B510000}"/>
    <cellStyle name="Total 2 5 7 3" xfId="23595" xr:uid="{00000000-0005-0000-0000-00008C510000}"/>
    <cellStyle name="Total 2 5 7 4" xfId="28780" xr:uid="{00000000-0005-0000-0000-00008D510000}"/>
    <cellStyle name="Total 2 5 7 5" xfId="33719" xr:uid="{00000000-0005-0000-0000-00008E510000}"/>
    <cellStyle name="Total 2 5 7 6" xfId="38219" xr:uid="{00000000-0005-0000-0000-00008F510000}"/>
    <cellStyle name="Total 2 5 8" xfId="4325" xr:uid="{00000000-0005-0000-0000-000090510000}"/>
    <cellStyle name="Total 2 5 8 2" xfId="17133" xr:uid="{00000000-0005-0000-0000-000091510000}"/>
    <cellStyle name="Total 2 5 8 3" xfId="23842" xr:uid="{00000000-0005-0000-0000-000092510000}"/>
    <cellStyle name="Total 2 5 8 4" xfId="29026" xr:uid="{00000000-0005-0000-0000-000093510000}"/>
    <cellStyle name="Total 2 5 8 5" xfId="33958" xr:uid="{00000000-0005-0000-0000-000094510000}"/>
    <cellStyle name="Total 2 5 8 6" xfId="38419" xr:uid="{00000000-0005-0000-0000-000095510000}"/>
    <cellStyle name="Total 2 5 9" xfId="4558" xr:uid="{00000000-0005-0000-0000-000096510000}"/>
    <cellStyle name="Total 2 5 9 2" xfId="17366" xr:uid="{00000000-0005-0000-0000-000097510000}"/>
    <cellStyle name="Total 2 5 9 3" xfId="24073" xr:uid="{00000000-0005-0000-0000-000098510000}"/>
    <cellStyle name="Total 2 5 9 4" xfId="29246" xr:uid="{00000000-0005-0000-0000-000099510000}"/>
    <cellStyle name="Total 2 5 9 5" xfId="34159" xr:uid="{00000000-0005-0000-0000-00009A510000}"/>
    <cellStyle name="Total 2 5 9 6" xfId="38575" xr:uid="{00000000-0005-0000-0000-00009B510000}"/>
    <cellStyle name="Total 2 6" xfId="1349" xr:uid="{00000000-0005-0000-0000-00009C510000}"/>
    <cellStyle name="Total 2 6 2" xfId="10263" xr:uid="{00000000-0005-0000-0000-00009D510000}"/>
    <cellStyle name="Total 2 6 3" xfId="20910" xr:uid="{00000000-0005-0000-0000-00009E510000}"/>
    <cellStyle name="Total 2 6 4" xfId="14625" xr:uid="{00000000-0005-0000-0000-00009F510000}"/>
    <cellStyle name="Total 2 6 5" xfId="29515" xr:uid="{00000000-0005-0000-0000-0000A0510000}"/>
    <cellStyle name="Total 2 6 6" xfId="14744" xr:uid="{00000000-0005-0000-0000-0000A1510000}"/>
    <cellStyle name="Total 2 7" xfId="1368" xr:uid="{00000000-0005-0000-0000-0000A2510000}"/>
    <cellStyle name="Total 2 7 2" xfId="9601" xr:uid="{00000000-0005-0000-0000-0000A3510000}"/>
    <cellStyle name="Total 2 7 3" xfId="20929" xr:uid="{00000000-0005-0000-0000-0000A4510000}"/>
    <cellStyle name="Total 2 7 4" xfId="14248" xr:uid="{00000000-0005-0000-0000-0000A5510000}"/>
    <cellStyle name="Total 2 7 5" xfId="24940" xr:uid="{00000000-0005-0000-0000-0000A6510000}"/>
    <cellStyle name="Total 2 7 6" xfId="36602" xr:uid="{00000000-0005-0000-0000-0000A7510000}"/>
    <cellStyle name="Total 2 8" xfId="1405" xr:uid="{00000000-0005-0000-0000-0000A8510000}"/>
    <cellStyle name="Total 2 8 2" xfId="10372" xr:uid="{00000000-0005-0000-0000-0000A9510000}"/>
    <cellStyle name="Total 2 8 3" xfId="20966" xr:uid="{00000000-0005-0000-0000-0000AA510000}"/>
    <cellStyle name="Total 2 8 4" xfId="23058" xr:uid="{00000000-0005-0000-0000-0000AB510000}"/>
    <cellStyle name="Total 2 8 5" xfId="23138" xr:uid="{00000000-0005-0000-0000-0000AC510000}"/>
    <cellStyle name="Total 2 8 6" xfId="34046" xr:uid="{00000000-0005-0000-0000-0000AD510000}"/>
    <cellStyle name="Total 2 9" xfId="1918" xr:uid="{00000000-0005-0000-0000-0000AE510000}"/>
    <cellStyle name="Total 2 9 2" xfId="10573" xr:uid="{00000000-0005-0000-0000-0000AF510000}"/>
    <cellStyle name="Total 2 9 3" xfId="21466" xr:uid="{00000000-0005-0000-0000-0000B0510000}"/>
    <cellStyle name="Total 2 9 4" xfId="8747" xr:uid="{00000000-0005-0000-0000-0000B1510000}"/>
    <cellStyle name="Total 2 9 5" xfId="29504" xr:uid="{00000000-0005-0000-0000-0000B2510000}"/>
    <cellStyle name="Total 2 9 6" xfId="31659" xr:uid="{00000000-0005-0000-0000-0000B3510000}"/>
    <cellStyle name="Total 20" xfId="1970" xr:uid="{00000000-0005-0000-0000-0000B4510000}"/>
    <cellStyle name="Total 20 2" xfId="15478" xr:uid="{00000000-0005-0000-0000-0000B5510000}"/>
    <cellStyle name="Total 20 3" xfId="21515" xr:uid="{00000000-0005-0000-0000-0000B6510000}"/>
    <cellStyle name="Total 20 4" xfId="26584" xr:uid="{00000000-0005-0000-0000-0000B7510000}"/>
    <cellStyle name="Total 20 5" xfId="23897" xr:uid="{00000000-0005-0000-0000-0000B8510000}"/>
    <cellStyle name="Total 20 6" xfId="28668" xr:uid="{00000000-0005-0000-0000-0000B9510000}"/>
    <cellStyle name="Total 21" xfId="2229" xr:uid="{00000000-0005-0000-0000-0000BA510000}"/>
    <cellStyle name="Total 21 2" xfId="11158" xr:uid="{00000000-0005-0000-0000-0000BB510000}"/>
    <cellStyle name="Total 21 3" xfId="21772" xr:uid="{00000000-0005-0000-0000-0000BC510000}"/>
    <cellStyle name="Total 21 4" xfId="22331" xr:uid="{00000000-0005-0000-0000-0000BD510000}"/>
    <cellStyle name="Total 21 5" xfId="23040" xr:uid="{00000000-0005-0000-0000-0000BE510000}"/>
    <cellStyle name="Total 21 6" xfId="30492" xr:uid="{00000000-0005-0000-0000-0000BF510000}"/>
    <cellStyle name="Total 22" xfId="1467" xr:uid="{00000000-0005-0000-0000-0000C0510000}"/>
    <cellStyle name="Total 22 2" xfId="9741" xr:uid="{00000000-0005-0000-0000-0000C1510000}"/>
    <cellStyle name="Total 22 3" xfId="21024" xr:uid="{00000000-0005-0000-0000-0000C2510000}"/>
    <cellStyle name="Total 22 4" xfId="21397" xr:uid="{00000000-0005-0000-0000-0000C3510000}"/>
    <cellStyle name="Total 22 5" xfId="31786" xr:uid="{00000000-0005-0000-0000-0000C4510000}"/>
    <cellStyle name="Total 22 6" xfId="32605" xr:uid="{00000000-0005-0000-0000-0000C5510000}"/>
    <cellStyle name="Total 23" xfId="2480" xr:uid="{00000000-0005-0000-0000-0000C6510000}"/>
    <cellStyle name="Total 23 2" xfId="10455" xr:uid="{00000000-0005-0000-0000-0000C7510000}"/>
    <cellStyle name="Total 23 3" xfId="22021" xr:uid="{00000000-0005-0000-0000-0000C8510000}"/>
    <cellStyle name="Total 23 4" xfId="12722" xr:uid="{00000000-0005-0000-0000-0000C9510000}"/>
    <cellStyle name="Total 23 5" xfId="18699" xr:uid="{00000000-0005-0000-0000-0000CA510000}"/>
    <cellStyle name="Total 23 6" xfId="30007" xr:uid="{00000000-0005-0000-0000-0000CB510000}"/>
    <cellStyle name="Total 24" xfId="2837" xr:uid="{00000000-0005-0000-0000-0000CC510000}"/>
    <cellStyle name="Total 24 2" xfId="8888" xr:uid="{00000000-0005-0000-0000-0000CD510000}"/>
    <cellStyle name="Total 24 3" xfId="22374" xr:uid="{00000000-0005-0000-0000-0000CE510000}"/>
    <cellStyle name="Total 24 4" xfId="27591" xr:uid="{00000000-0005-0000-0000-0000CF510000}"/>
    <cellStyle name="Total 24 5" xfId="32588" xr:uid="{00000000-0005-0000-0000-0000D0510000}"/>
    <cellStyle name="Total 24 6" xfId="37269" xr:uid="{00000000-0005-0000-0000-0000D1510000}"/>
    <cellStyle name="Total 25" xfId="3185" xr:uid="{00000000-0005-0000-0000-0000D2510000}"/>
    <cellStyle name="Total 25 2" xfId="15993" xr:uid="{00000000-0005-0000-0000-0000D3510000}"/>
    <cellStyle name="Total 25 3" xfId="22715" xr:uid="{00000000-0005-0000-0000-0000D4510000}"/>
    <cellStyle name="Total 25 4" xfId="27927" xr:uid="{00000000-0005-0000-0000-0000D5510000}"/>
    <cellStyle name="Total 25 5" xfId="32903" xr:uid="{00000000-0005-0000-0000-0000D6510000}"/>
    <cellStyle name="Total 25 6" xfId="37529" xr:uid="{00000000-0005-0000-0000-0000D7510000}"/>
    <cellStyle name="Total 26" xfId="4107" xr:uid="{00000000-0005-0000-0000-0000D8510000}"/>
    <cellStyle name="Total 26 2" xfId="16915" xr:uid="{00000000-0005-0000-0000-0000D9510000}"/>
    <cellStyle name="Total 26 3" xfId="23628" xr:uid="{00000000-0005-0000-0000-0000DA510000}"/>
    <cellStyle name="Total 26 4" xfId="28813" xr:uid="{00000000-0005-0000-0000-0000DB510000}"/>
    <cellStyle name="Total 26 5" xfId="33752" xr:uid="{00000000-0005-0000-0000-0000DC510000}"/>
    <cellStyle name="Total 26 6" xfId="38247" xr:uid="{00000000-0005-0000-0000-0000DD510000}"/>
    <cellStyle name="Total 27" xfId="4633" xr:uid="{00000000-0005-0000-0000-0000DE510000}"/>
    <cellStyle name="Total 27 2" xfId="17441" xr:uid="{00000000-0005-0000-0000-0000DF510000}"/>
    <cellStyle name="Total 27 3" xfId="24146" xr:uid="{00000000-0005-0000-0000-0000E0510000}"/>
    <cellStyle name="Total 27 4" xfId="29314" xr:uid="{00000000-0005-0000-0000-0000E1510000}"/>
    <cellStyle name="Total 27 5" xfId="34223" xr:uid="{00000000-0005-0000-0000-0000E2510000}"/>
    <cellStyle name="Total 27 6" xfId="38629" xr:uid="{00000000-0005-0000-0000-0000E3510000}"/>
    <cellStyle name="Total 28" xfId="4647" xr:uid="{00000000-0005-0000-0000-0000E4510000}"/>
    <cellStyle name="Total 28 2" xfId="17455" xr:uid="{00000000-0005-0000-0000-0000E5510000}"/>
    <cellStyle name="Total 28 3" xfId="24159" xr:uid="{00000000-0005-0000-0000-0000E6510000}"/>
    <cellStyle name="Total 28 4" xfId="29326" xr:uid="{00000000-0005-0000-0000-0000E7510000}"/>
    <cellStyle name="Total 28 5" xfId="34229" xr:uid="{00000000-0005-0000-0000-0000E8510000}"/>
    <cellStyle name="Total 28 6" xfId="38634" xr:uid="{00000000-0005-0000-0000-0000E9510000}"/>
    <cellStyle name="Total 29" xfId="7382" xr:uid="{00000000-0005-0000-0000-0000EA510000}"/>
    <cellStyle name="Total 29 2" xfId="20146" xr:uid="{00000000-0005-0000-0000-0000EB510000}"/>
    <cellStyle name="Total 29 3" xfId="26782" xr:uid="{00000000-0005-0000-0000-0000EC510000}"/>
    <cellStyle name="Total 29 4" xfId="31822" xr:uid="{00000000-0005-0000-0000-0000ED510000}"/>
    <cellStyle name="Total 29 5" xfId="36552" xr:uid="{00000000-0005-0000-0000-0000EE510000}"/>
    <cellStyle name="Total 29 6" xfId="40668" xr:uid="{00000000-0005-0000-0000-0000EF510000}"/>
    <cellStyle name="Total 3" xfId="681" xr:uid="{00000000-0005-0000-0000-0000F0510000}"/>
    <cellStyle name="Total 3 10" xfId="2288" xr:uid="{00000000-0005-0000-0000-0000F1510000}"/>
    <cellStyle name="Total 3 10 2" xfId="10036" xr:uid="{00000000-0005-0000-0000-0000F2510000}"/>
    <cellStyle name="Total 3 10 3" xfId="21831" xr:uid="{00000000-0005-0000-0000-0000F3510000}"/>
    <cellStyle name="Total 3 10 4" xfId="19672" xr:uid="{00000000-0005-0000-0000-0000F4510000}"/>
    <cellStyle name="Total 3 10 5" xfId="8746" xr:uid="{00000000-0005-0000-0000-0000F5510000}"/>
    <cellStyle name="Total 3 10 6" xfId="33678" xr:uid="{00000000-0005-0000-0000-0000F6510000}"/>
    <cellStyle name="Total 3 11" xfId="1701" xr:uid="{00000000-0005-0000-0000-0000F7510000}"/>
    <cellStyle name="Total 3 11 2" xfId="9556" xr:uid="{00000000-0005-0000-0000-0000F8510000}"/>
    <cellStyle name="Total 3 11 3" xfId="21254" xr:uid="{00000000-0005-0000-0000-0000F9510000}"/>
    <cellStyle name="Total 3 11 4" xfId="11089" xr:uid="{00000000-0005-0000-0000-0000FA510000}"/>
    <cellStyle name="Total 3 11 5" xfId="31852" xr:uid="{00000000-0005-0000-0000-0000FB510000}"/>
    <cellStyle name="Total 3 11 6" xfId="28621" xr:uid="{00000000-0005-0000-0000-0000FC510000}"/>
    <cellStyle name="Total 3 12" xfId="1864" xr:uid="{00000000-0005-0000-0000-0000FD510000}"/>
    <cellStyle name="Total 3 12 2" xfId="11233" xr:uid="{00000000-0005-0000-0000-0000FE510000}"/>
    <cellStyle name="Total 3 12 3" xfId="21412" xr:uid="{00000000-0005-0000-0000-0000FF510000}"/>
    <cellStyle name="Total 3 12 4" xfId="9744" xr:uid="{00000000-0005-0000-0000-000000520000}"/>
    <cellStyle name="Total 3 12 5" xfId="29293" xr:uid="{00000000-0005-0000-0000-000001520000}"/>
    <cellStyle name="Total 3 12 6" xfId="36672" xr:uid="{00000000-0005-0000-0000-000002520000}"/>
    <cellStyle name="Total 3 13" xfId="2060" xr:uid="{00000000-0005-0000-0000-000003520000}"/>
    <cellStyle name="Total 3 13 2" xfId="9061" xr:uid="{00000000-0005-0000-0000-000004520000}"/>
    <cellStyle name="Total 3 13 3" xfId="21605" xr:uid="{00000000-0005-0000-0000-000005520000}"/>
    <cellStyle name="Total 3 13 4" xfId="26800" xr:uid="{00000000-0005-0000-0000-000006520000}"/>
    <cellStyle name="Total 3 13 5" xfId="21726" xr:uid="{00000000-0005-0000-0000-000007520000}"/>
    <cellStyle name="Total 3 13 6" xfId="31751" xr:uid="{00000000-0005-0000-0000-000008520000}"/>
    <cellStyle name="Total 3 14" xfId="2605" xr:uid="{00000000-0005-0000-0000-000009520000}"/>
    <cellStyle name="Total 3 14 2" xfId="10016" xr:uid="{00000000-0005-0000-0000-00000A520000}"/>
    <cellStyle name="Total 3 14 3" xfId="22143" xr:uid="{00000000-0005-0000-0000-00000B520000}"/>
    <cellStyle name="Total 3 14 4" xfId="10866" xr:uid="{00000000-0005-0000-0000-00000C520000}"/>
    <cellStyle name="Total 3 14 5" xfId="12178" xr:uid="{00000000-0005-0000-0000-00000D520000}"/>
    <cellStyle name="Total 3 14 6" xfId="18938" xr:uid="{00000000-0005-0000-0000-00000E520000}"/>
    <cellStyle name="Total 3 15" xfId="2963" xr:uid="{00000000-0005-0000-0000-00000F520000}"/>
    <cellStyle name="Total 3 15 2" xfId="12504" xr:uid="{00000000-0005-0000-0000-000010520000}"/>
    <cellStyle name="Total 3 15 3" xfId="22498" xr:uid="{00000000-0005-0000-0000-000011520000}"/>
    <cellStyle name="Total 3 15 4" xfId="27711" xr:uid="{00000000-0005-0000-0000-000012520000}"/>
    <cellStyle name="Total 3 15 5" xfId="32703" xr:uid="{00000000-0005-0000-0000-000013520000}"/>
    <cellStyle name="Total 3 15 6" xfId="37369" xr:uid="{00000000-0005-0000-0000-000014520000}"/>
    <cellStyle name="Total 3 16" xfId="4143" xr:uid="{00000000-0005-0000-0000-000015520000}"/>
    <cellStyle name="Total 3 16 2" xfId="16951" xr:uid="{00000000-0005-0000-0000-000016520000}"/>
    <cellStyle name="Total 3 16 3" xfId="23664" xr:uid="{00000000-0005-0000-0000-000017520000}"/>
    <cellStyle name="Total 3 16 4" xfId="28849" xr:uid="{00000000-0005-0000-0000-000018520000}"/>
    <cellStyle name="Total 3 16 5" xfId="33788" xr:uid="{00000000-0005-0000-0000-000019520000}"/>
    <cellStyle name="Total 3 16 6" xfId="38278" xr:uid="{00000000-0005-0000-0000-00001A520000}"/>
    <cellStyle name="Total 3 17" xfId="4725" xr:uid="{00000000-0005-0000-0000-00001B520000}"/>
    <cellStyle name="Total 3 17 2" xfId="17533" xr:uid="{00000000-0005-0000-0000-00001C520000}"/>
    <cellStyle name="Total 3 17 3" xfId="24237" xr:uid="{00000000-0005-0000-0000-00001D520000}"/>
    <cellStyle name="Total 3 17 4" xfId="29400" xr:uid="{00000000-0005-0000-0000-00001E520000}"/>
    <cellStyle name="Total 3 17 5" xfId="34302" xr:uid="{00000000-0005-0000-0000-00001F520000}"/>
    <cellStyle name="Total 3 17 6" xfId="38696" xr:uid="{00000000-0005-0000-0000-000020520000}"/>
    <cellStyle name="Total 3 18" xfId="7212" xr:uid="{00000000-0005-0000-0000-000021520000}"/>
    <cellStyle name="Total 3 18 2" xfId="19977" xr:uid="{00000000-0005-0000-0000-000022520000}"/>
    <cellStyle name="Total 3 18 3" xfId="26616" xr:uid="{00000000-0005-0000-0000-000023520000}"/>
    <cellStyle name="Total 3 18 4" xfId="31665" xr:uid="{00000000-0005-0000-0000-000024520000}"/>
    <cellStyle name="Total 3 18 5" xfId="36410" xr:uid="{00000000-0005-0000-0000-000025520000}"/>
    <cellStyle name="Total 3 18 6" xfId="40592" xr:uid="{00000000-0005-0000-0000-000026520000}"/>
    <cellStyle name="Total 3 19" xfId="7354" xr:uid="{00000000-0005-0000-0000-000027520000}"/>
    <cellStyle name="Total 3 19 2" xfId="20118" xr:uid="{00000000-0005-0000-0000-000028520000}"/>
    <cellStyle name="Total 3 19 3" xfId="26755" xr:uid="{00000000-0005-0000-0000-000029520000}"/>
    <cellStyle name="Total 3 19 4" xfId="31796" xr:uid="{00000000-0005-0000-0000-00002A520000}"/>
    <cellStyle name="Total 3 19 5" xfId="36527" xr:uid="{00000000-0005-0000-0000-00002B520000}"/>
    <cellStyle name="Total 3 19 6" xfId="40646" xr:uid="{00000000-0005-0000-0000-00002C520000}"/>
    <cellStyle name="Total 3 2" xfId="850" xr:uid="{00000000-0005-0000-0000-00002D520000}"/>
    <cellStyle name="Total 3 2 10" xfId="4754" xr:uid="{00000000-0005-0000-0000-00002E520000}"/>
    <cellStyle name="Total 3 2 10 2" xfId="17562" xr:uid="{00000000-0005-0000-0000-00002F520000}"/>
    <cellStyle name="Total 3 2 10 3" xfId="24266" xr:uid="{00000000-0005-0000-0000-000030520000}"/>
    <cellStyle name="Total 3 2 10 4" xfId="29429" xr:uid="{00000000-0005-0000-0000-000031520000}"/>
    <cellStyle name="Total 3 2 10 5" xfId="34330" xr:uid="{00000000-0005-0000-0000-000032520000}"/>
    <cellStyle name="Total 3 2 10 6" xfId="38719" xr:uid="{00000000-0005-0000-0000-000033520000}"/>
    <cellStyle name="Total 3 2 11" xfId="7404" xr:uid="{00000000-0005-0000-0000-000034520000}"/>
    <cellStyle name="Total 3 2 11 2" xfId="20168" xr:uid="{00000000-0005-0000-0000-000035520000}"/>
    <cellStyle name="Total 3 2 11 3" xfId="26804" xr:uid="{00000000-0005-0000-0000-000036520000}"/>
    <cellStyle name="Total 3 2 11 4" xfId="31844" xr:uid="{00000000-0005-0000-0000-000037520000}"/>
    <cellStyle name="Total 3 2 11 5" xfId="36571" xr:uid="{00000000-0005-0000-0000-000038520000}"/>
    <cellStyle name="Total 3 2 11 6" xfId="40683" xr:uid="{00000000-0005-0000-0000-000039520000}"/>
    <cellStyle name="Total 3 2 12" xfId="7547" xr:uid="{00000000-0005-0000-0000-00003A520000}"/>
    <cellStyle name="Total 3 2 12 2" xfId="20311" xr:uid="{00000000-0005-0000-0000-00003B520000}"/>
    <cellStyle name="Total 3 2 12 3" xfId="26944" xr:uid="{00000000-0005-0000-0000-00003C520000}"/>
    <cellStyle name="Total 3 2 12 4" xfId="31981" xr:uid="{00000000-0005-0000-0000-00003D520000}"/>
    <cellStyle name="Total 3 2 12 5" xfId="36693" xr:uid="{00000000-0005-0000-0000-00003E520000}"/>
    <cellStyle name="Total 3 2 12 6" xfId="40763" xr:uid="{00000000-0005-0000-0000-00003F520000}"/>
    <cellStyle name="Total 3 2 13" xfId="10957" xr:uid="{00000000-0005-0000-0000-000040520000}"/>
    <cellStyle name="Total 3 2 14" xfId="8867" xr:uid="{00000000-0005-0000-0000-000041520000}"/>
    <cellStyle name="Total 3 2 15" xfId="13514" xr:uid="{00000000-0005-0000-0000-000042520000}"/>
    <cellStyle name="Total 3 2 16" xfId="25659" xr:uid="{00000000-0005-0000-0000-000043520000}"/>
    <cellStyle name="Total 3 2 17" xfId="31015" xr:uid="{00000000-0005-0000-0000-000044520000}"/>
    <cellStyle name="Total 3 2 18" xfId="36934" xr:uid="{00000000-0005-0000-0000-000045520000}"/>
    <cellStyle name="Total 3 2 2" xfId="2073" xr:uid="{00000000-0005-0000-0000-000046520000}"/>
    <cellStyle name="Total 3 2 2 2" xfId="11164" xr:uid="{00000000-0005-0000-0000-000047520000}"/>
    <cellStyle name="Total 3 2 2 3" xfId="21618" xr:uid="{00000000-0005-0000-0000-000048520000}"/>
    <cellStyle name="Total 3 2 2 4" xfId="21530" xr:uid="{00000000-0005-0000-0000-000049520000}"/>
    <cellStyle name="Total 3 2 2 5" xfId="8357" xr:uid="{00000000-0005-0000-0000-00004A520000}"/>
    <cellStyle name="Total 3 2 2 6" xfId="31758" xr:uid="{00000000-0005-0000-0000-00004B520000}"/>
    <cellStyle name="Total 3 2 3" xfId="1662" xr:uid="{00000000-0005-0000-0000-00004C520000}"/>
    <cellStyle name="Total 3 2 3 2" xfId="9305" xr:uid="{00000000-0005-0000-0000-00004D520000}"/>
    <cellStyle name="Total 3 2 3 3" xfId="21215" xr:uid="{00000000-0005-0000-0000-00004E520000}"/>
    <cellStyle name="Total 3 2 3 4" xfId="23530" xr:uid="{00000000-0005-0000-0000-00004F520000}"/>
    <cellStyle name="Total 3 2 3 5" xfId="28657" xr:uid="{00000000-0005-0000-0000-000050520000}"/>
    <cellStyle name="Total 3 2 3 6" xfId="28744" xr:uid="{00000000-0005-0000-0000-000051520000}"/>
    <cellStyle name="Total 3 2 4" xfId="2457" xr:uid="{00000000-0005-0000-0000-000052520000}"/>
    <cellStyle name="Total 3 2 4 2" xfId="9114" xr:uid="{00000000-0005-0000-0000-000053520000}"/>
    <cellStyle name="Total 3 2 4 3" xfId="21998" xr:uid="{00000000-0005-0000-0000-000054520000}"/>
    <cellStyle name="Total 3 2 4 4" xfId="15458" xr:uid="{00000000-0005-0000-0000-000055520000}"/>
    <cellStyle name="Total 3 2 4 5" xfId="25681" xr:uid="{00000000-0005-0000-0000-000056520000}"/>
    <cellStyle name="Total 3 2 4 6" xfId="25884" xr:uid="{00000000-0005-0000-0000-000057520000}"/>
    <cellStyle name="Total 3 2 5" xfId="1580" xr:uid="{00000000-0005-0000-0000-000058520000}"/>
    <cellStyle name="Total 3 2 5 2" xfId="10752" xr:uid="{00000000-0005-0000-0000-000059520000}"/>
    <cellStyle name="Total 3 2 5 3" xfId="21135" xr:uid="{00000000-0005-0000-0000-00005A520000}"/>
    <cellStyle name="Total 3 2 5 4" xfId="21728" xr:uid="{00000000-0005-0000-0000-00005B520000}"/>
    <cellStyle name="Total 3 2 5 5" xfId="31726" xr:uid="{00000000-0005-0000-0000-00005C520000}"/>
    <cellStyle name="Total 3 2 5 6" xfId="21904" xr:uid="{00000000-0005-0000-0000-00005D520000}"/>
    <cellStyle name="Total 3 2 6" xfId="2591" xr:uid="{00000000-0005-0000-0000-00005E520000}"/>
    <cellStyle name="Total 3 2 6 2" xfId="9157" xr:uid="{00000000-0005-0000-0000-00005F520000}"/>
    <cellStyle name="Total 3 2 6 3" xfId="22129" xr:uid="{00000000-0005-0000-0000-000060520000}"/>
    <cellStyle name="Total 3 2 6 4" xfId="8240" xr:uid="{00000000-0005-0000-0000-000061520000}"/>
    <cellStyle name="Total 3 2 6 5" xfId="25013" xr:uid="{00000000-0005-0000-0000-000062520000}"/>
    <cellStyle name="Total 3 2 6 6" xfId="30746" xr:uid="{00000000-0005-0000-0000-000063520000}"/>
    <cellStyle name="Total 3 2 7" xfId="2896" xr:uid="{00000000-0005-0000-0000-000064520000}"/>
    <cellStyle name="Total 3 2 7 2" xfId="10169" xr:uid="{00000000-0005-0000-0000-000065520000}"/>
    <cellStyle name="Total 3 2 7 3" xfId="22432" xr:uid="{00000000-0005-0000-0000-000066520000}"/>
    <cellStyle name="Total 3 2 7 4" xfId="27647" xr:uid="{00000000-0005-0000-0000-000067520000}"/>
    <cellStyle name="Total 3 2 7 5" xfId="32646" xr:uid="{00000000-0005-0000-0000-000068520000}"/>
    <cellStyle name="Total 3 2 7 6" xfId="37321" xr:uid="{00000000-0005-0000-0000-000069520000}"/>
    <cellStyle name="Total 3 2 8" xfId="3241" xr:uid="{00000000-0005-0000-0000-00006A520000}"/>
    <cellStyle name="Total 3 2 8 2" xfId="16049" xr:uid="{00000000-0005-0000-0000-00006B520000}"/>
    <cellStyle name="Total 3 2 8 3" xfId="22771" xr:uid="{00000000-0005-0000-0000-00006C520000}"/>
    <cellStyle name="Total 3 2 8 4" xfId="27980" xr:uid="{00000000-0005-0000-0000-00006D520000}"/>
    <cellStyle name="Total 3 2 8 5" xfId="32955" xr:uid="{00000000-0005-0000-0000-00006E520000}"/>
    <cellStyle name="Total 3 2 8 6" xfId="37578" xr:uid="{00000000-0005-0000-0000-00006F520000}"/>
    <cellStyle name="Total 3 2 9" xfId="3099" xr:uid="{00000000-0005-0000-0000-000070520000}"/>
    <cellStyle name="Total 3 2 9 2" xfId="8592" xr:uid="{00000000-0005-0000-0000-000071520000}"/>
    <cellStyle name="Total 3 2 9 3" xfId="22630" xr:uid="{00000000-0005-0000-0000-000072520000}"/>
    <cellStyle name="Total 3 2 9 4" xfId="27841" xr:uid="{00000000-0005-0000-0000-000073520000}"/>
    <cellStyle name="Total 3 2 9 5" xfId="32825" xr:uid="{00000000-0005-0000-0000-000074520000}"/>
    <cellStyle name="Total 3 2 9 6" xfId="37464" xr:uid="{00000000-0005-0000-0000-000075520000}"/>
    <cellStyle name="Total 3 20" xfId="8667" xr:uid="{00000000-0005-0000-0000-000076520000}"/>
    <cellStyle name="Total 3 21" xfId="14252" xr:uid="{00000000-0005-0000-0000-000077520000}"/>
    <cellStyle name="Total 3 22" xfId="19312" xr:uid="{00000000-0005-0000-0000-000078520000}"/>
    <cellStyle name="Total 3 23" xfId="24928" xr:uid="{00000000-0005-0000-0000-000079520000}"/>
    <cellStyle name="Total 3 24" xfId="30731" xr:uid="{00000000-0005-0000-0000-00007A520000}"/>
    <cellStyle name="Total 3 25" xfId="37090" xr:uid="{00000000-0005-0000-0000-00007B520000}"/>
    <cellStyle name="Total 3 26" xfId="41719" xr:uid="{00000000-0005-0000-0000-00007C520000}"/>
    <cellStyle name="Total 3 27" xfId="41280" xr:uid="{00000000-0005-0000-0000-00007D520000}"/>
    <cellStyle name="Total 3 28" xfId="41780" xr:uid="{00000000-0005-0000-0000-00007E520000}"/>
    <cellStyle name="Total 3 29" xfId="41999" xr:uid="{00000000-0005-0000-0000-00007F520000}"/>
    <cellStyle name="Total 3 3" xfId="1110" xr:uid="{00000000-0005-0000-0000-000080520000}"/>
    <cellStyle name="Total 3 3 10" xfId="4909" xr:uid="{00000000-0005-0000-0000-000081520000}"/>
    <cellStyle name="Total 3 3 10 2" xfId="17717" xr:uid="{00000000-0005-0000-0000-000082520000}"/>
    <cellStyle name="Total 3 3 10 3" xfId="24416" xr:uid="{00000000-0005-0000-0000-000083520000}"/>
    <cellStyle name="Total 3 3 10 4" xfId="29573" xr:uid="{00000000-0005-0000-0000-000084520000}"/>
    <cellStyle name="Total 3 3 10 5" xfId="34462" xr:uid="{00000000-0005-0000-0000-000085520000}"/>
    <cellStyle name="Total 3 3 10 6" xfId="38813" xr:uid="{00000000-0005-0000-0000-000086520000}"/>
    <cellStyle name="Total 3 3 11" xfId="9953" xr:uid="{00000000-0005-0000-0000-000087520000}"/>
    <cellStyle name="Total 3 3 12" xfId="15817" xr:uid="{00000000-0005-0000-0000-000088520000}"/>
    <cellStyle name="Total 3 3 13" xfId="21292" xr:uid="{00000000-0005-0000-0000-000089520000}"/>
    <cellStyle name="Total 3 3 14" xfId="28316" xr:uid="{00000000-0005-0000-0000-00008A520000}"/>
    <cellStyle name="Total 3 3 15" xfId="32741" xr:uid="{00000000-0005-0000-0000-00008B520000}"/>
    <cellStyle name="Total 3 3 2" xfId="2312" xr:uid="{00000000-0005-0000-0000-00008C520000}"/>
    <cellStyle name="Total 3 3 2 2" xfId="9903" xr:uid="{00000000-0005-0000-0000-00008D520000}"/>
    <cellStyle name="Total 3 3 2 3" xfId="21854" xr:uid="{00000000-0005-0000-0000-00008E520000}"/>
    <cellStyle name="Total 3 3 2 4" xfId="10880" xr:uid="{00000000-0005-0000-0000-00008F520000}"/>
    <cellStyle name="Total 3 3 2 5" xfId="28985" xr:uid="{00000000-0005-0000-0000-000090520000}"/>
    <cellStyle name="Total 3 3 2 6" xfId="33399" xr:uid="{00000000-0005-0000-0000-000091520000}"/>
    <cellStyle name="Total 3 3 3" xfId="2681" xr:uid="{00000000-0005-0000-0000-000092520000}"/>
    <cellStyle name="Total 3 3 3 2" xfId="13391" xr:uid="{00000000-0005-0000-0000-000093520000}"/>
    <cellStyle name="Total 3 3 3 3" xfId="22219" xr:uid="{00000000-0005-0000-0000-000094520000}"/>
    <cellStyle name="Total 3 3 3 4" xfId="19847" xr:uid="{00000000-0005-0000-0000-000095520000}"/>
    <cellStyle name="Total 3 3 3 5" xfId="9294" xr:uid="{00000000-0005-0000-0000-000096520000}"/>
    <cellStyle name="Total 3 3 3 6" xfId="9433" xr:uid="{00000000-0005-0000-0000-000097520000}"/>
    <cellStyle name="Total 3 3 4" xfId="3035" xr:uid="{00000000-0005-0000-0000-000098520000}"/>
    <cellStyle name="Total 3 3 4 2" xfId="8574" xr:uid="{00000000-0005-0000-0000-000099520000}"/>
    <cellStyle name="Total 3 3 4 3" xfId="22568" xr:uid="{00000000-0005-0000-0000-00009A520000}"/>
    <cellStyle name="Total 3 3 4 4" xfId="27779" xr:uid="{00000000-0005-0000-0000-00009B520000}"/>
    <cellStyle name="Total 3 3 4 5" xfId="32765" xr:uid="{00000000-0005-0000-0000-00009C520000}"/>
    <cellStyle name="Total 3 3 4 6" xfId="37417" xr:uid="{00000000-0005-0000-0000-00009D520000}"/>
    <cellStyle name="Total 3 3 5" xfId="3375" xr:uid="{00000000-0005-0000-0000-00009E520000}"/>
    <cellStyle name="Total 3 3 5 2" xfId="16183" xr:uid="{00000000-0005-0000-0000-00009F520000}"/>
    <cellStyle name="Total 3 3 5 3" xfId="22903" xr:uid="{00000000-0005-0000-0000-0000A0520000}"/>
    <cellStyle name="Total 3 3 5 4" xfId="28105" xr:uid="{00000000-0005-0000-0000-0000A1520000}"/>
    <cellStyle name="Total 3 3 5 5" xfId="33075" xr:uid="{00000000-0005-0000-0000-0000A2520000}"/>
    <cellStyle name="Total 3 3 5 6" xfId="37672" xr:uid="{00000000-0005-0000-0000-0000A3520000}"/>
    <cellStyle name="Total 3 3 6" xfId="3687" xr:uid="{00000000-0005-0000-0000-0000A4520000}"/>
    <cellStyle name="Total 3 3 6 2" xfId="16495" xr:uid="{00000000-0005-0000-0000-0000A5520000}"/>
    <cellStyle name="Total 3 3 6 3" xfId="23210" xr:uid="{00000000-0005-0000-0000-0000A6520000}"/>
    <cellStyle name="Total 3 3 6 4" xfId="28405" xr:uid="{00000000-0005-0000-0000-0000A7520000}"/>
    <cellStyle name="Total 3 3 6 5" xfId="33364" xr:uid="{00000000-0005-0000-0000-0000A8520000}"/>
    <cellStyle name="Total 3 3 6 6" xfId="37912" xr:uid="{00000000-0005-0000-0000-0000A9520000}"/>
    <cellStyle name="Total 3 3 7" xfId="3986" xr:uid="{00000000-0005-0000-0000-0000AA520000}"/>
    <cellStyle name="Total 3 3 7 2" xfId="16794" xr:uid="{00000000-0005-0000-0000-0000AB520000}"/>
    <cellStyle name="Total 3 3 7 3" xfId="23507" xr:uid="{00000000-0005-0000-0000-0000AC520000}"/>
    <cellStyle name="Total 3 3 7 4" xfId="28693" xr:uid="{00000000-0005-0000-0000-0000AD520000}"/>
    <cellStyle name="Total 3 3 7 5" xfId="33640" xr:uid="{00000000-0005-0000-0000-0000AE520000}"/>
    <cellStyle name="Total 3 3 7 6" xfId="38147" xr:uid="{00000000-0005-0000-0000-0000AF520000}"/>
    <cellStyle name="Total 3 3 8" xfId="4239" xr:uid="{00000000-0005-0000-0000-0000B0520000}"/>
    <cellStyle name="Total 3 3 8 2" xfId="17047" xr:uid="{00000000-0005-0000-0000-0000B1520000}"/>
    <cellStyle name="Total 3 3 8 3" xfId="23758" xr:uid="{00000000-0005-0000-0000-0000B2520000}"/>
    <cellStyle name="Total 3 3 8 4" xfId="28940" xr:uid="{00000000-0005-0000-0000-0000B3520000}"/>
    <cellStyle name="Total 3 3 8 5" xfId="33877" xr:uid="{00000000-0005-0000-0000-0000B4520000}"/>
    <cellStyle name="Total 3 3 8 6" xfId="38349" xr:uid="{00000000-0005-0000-0000-0000B5520000}"/>
    <cellStyle name="Total 3 3 9" xfId="4484" xr:uid="{00000000-0005-0000-0000-0000B6520000}"/>
    <cellStyle name="Total 3 3 9 2" xfId="17292" xr:uid="{00000000-0005-0000-0000-0000B7520000}"/>
    <cellStyle name="Total 3 3 9 3" xfId="24000" xr:uid="{00000000-0005-0000-0000-0000B8520000}"/>
    <cellStyle name="Total 3 3 9 4" xfId="29175" xr:uid="{00000000-0005-0000-0000-0000B9520000}"/>
    <cellStyle name="Total 3 3 9 5" xfId="34091" xr:uid="{00000000-0005-0000-0000-0000BA520000}"/>
    <cellStyle name="Total 3 3 9 6" xfId="38517" xr:uid="{00000000-0005-0000-0000-0000BB520000}"/>
    <cellStyle name="Total 3 30" xfId="42114" xr:uid="{00000000-0005-0000-0000-0000BC520000}"/>
    <cellStyle name="Total 3 31" xfId="42224" xr:uid="{00000000-0005-0000-0000-0000BD520000}"/>
    <cellStyle name="Total 3 32" xfId="42321" xr:uid="{00000000-0005-0000-0000-0000BE520000}"/>
    <cellStyle name="Total 3 33" xfId="42438" xr:uid="{00000000-0005-0000-0000-0000BF520000}"/>
    <cellStyle name="Total 3 4" xfId="1155" xr:uid="{00000000-0005-0000-0000-0000C0520000}"/>
    <cellStyle name="Total 3 4 10" xfId="4937" xr:uid="{00000000-0005-0000-0000-0000C1520000}"/>
    <cellStyle name="Total 3 4 10 2" xfId="17745" xr:uid="{00000000-0005-0000-0000-0000C2520000}"/>
    <cellStyle name="Total 3 4 10 3" xfId="24443" xr:uid="{00000000-0005-0000-0000-0000C3520000}"/>
    <cellStyle name="Total 3 4 10 4" xfId="29601" xr:uid="{00000000-0005-0000-0000-0000C4520000}"/>
    <cellStyle name="Total 3 4 10 5" xfId="34490" xr:uid="{00000000-0005-0000-0000-0000C5520000}"/>
    <cellStyle name="Total 3 4 10 6" xfId="38837" xr:uid="{00000000-0005-0000-0000-0000C6520000}"/>
    <cellStyle name="Total 3 4 11" xfId="13403" xr:uid="{00000000-0005-0000-0000-0000C7520000}"/>
    <cellStyle name="Total 3 4 12" xfId="14259" xr:uid="{00000000-0005-0000-0000-0000C8520000}"/>
    <cellStyle name="Total 3 4 13" xfId="24469" xr:uid="{00000000-0005-0000-0000-0000C9520000}"/>
    <cellStyle name="Total 3 4 14" xfId="28176" xr:uid="{00000000-0005-0000-0000-0000CA520000}"/>
    <cellStyle name="Total 3 4 15" xfId="36477" xr:uid="{00000000-0005-0000-0000-0000CB520000}"/>
    <cellStyle name="Total 3 4 2" xfId="2355" xr:uid="{00000000-0005-0000-0000-0000CC520000}"/>
    <cellStyle name="Total 3 4 2 2" xfId="15407" xr:uid="{00000000-0005-0000-0000-0000CD520000}"/>
    <cellStyle name="Total 3 4 2 3" xfId="21897" xr:uid="{00000000-0005-0000-0000-0000CE520000}"/>
    <cellStyle name="Total 3 4 2 4" xfId="18065" xr:uid="{00000000-0005-0000-0000-0000CF520000}"/>
    <cellStyle name="Total 3 4 2 5" xfId="23273" xr:uid="{00000000-0005-0000-0000-0000D0520000}"/>
    <cellStyle name="Total 3 4 2 6" xfId="34254" xr:uid="{00000000-0005-0000-0000-0000D1520000}"/>
    <cellStyle name="Total 3 4 3" xfId="2725" xr:uid="{00000000-0005-0000-0000-0000D2520000}"/>
    <cellStyle name="Total 3 4 3 2" xfId="10046" xr:uid="{00000000-0005-0000-0000-0000D3520000}"/>
    <cellStyle name="Total 3 4 3 3" xfId="22262" xr:uid="{00000000-0005-0000-0000-0000D4520000}"/>
    <cellStyle name="Total 3 4 3 4" xfId="19501" xr:uid="{00000000-0005-0000-0000-0000D5520000}"/>
    <cellStyle name="Total 3 4 3 5" xfId="9754" xr:uid="{00000000-0005-0000-0000-0000D6520000}"/>
    <cellStyle name="Total 3 4 3 6" xfId="37186" xr:uid="{00000000-0005-0000-0000-0000D7520000}"/>
    <cellStyle name="Total 3 4 4" xfId="3077" xr:uid="{00000000-0005-0000-0000-0000D8520000}"/>
    <cellStyle name="Total 3 4 4 2" xfId="8118" xr:uid="{00000000-0005-0000-0000-0000D9520000}"/>
    <cellStyle name="Total 3 4 4 3" xfId="22610" xr:uid="{00000000-0005-0000-0000-0000DA520000}"/>
    <cellStyle name="Total 3 4 4 4" xfId="27821" xr:uid="{00000000-0005-0000-0000-0000DB520000}"/>
    <cellStyle name="Total 3 4 4 5" xfId="32806" xr:uid="{00000000-0005-0000-0000-0000DC520000}"/>
    <cellStyle name="Total 3 4 4 6" xfId="37451" xr:uid="{00000000-0005-0000-0000-0000DD520000}"/>
    <cellStyle name="Total 3 4 5" xfId="3415" xr:uid="{00000000-0005-0000-0000-0000DE520000}"/>
    <cellStyle name="Total 3 4 5 2" xfId="16223" xr:uid="{00000000-0005-0000-0000-0000DF520000}"/>
    <cellStyle name="Total 3 4 5 3" xfId="22942" xr:uid="{00000000-0005-0000-0000-0000E0520000}"/>
    <cellStyle name="Total 3 4 5 4" xfId="28143" xr:uid="{00000000-0005-0000-0000-0000E1520000}"/>
    <cellStyle name="Total 3 4 5 5" xfId="33114" xr:uid="{00000000-0005-0000-0000-0000E2520000}"/>
    <cellStyle name="Total 3 4 5 6" xfId="37705" xr:uid="{00000000-0005-0000-0000-0000E3520000}"/>
    <cellStyle name="Total 3 4 6" xfId="3725" xr:uid="{00000000-0005-0000-0000-0000E4520000}"/>
    <cellStyle name="Total 3 4 6 2" xfId="16533" xr:uid="{00000000-0005-0000-0000-0000E5520000}"/>
    <cellStyle name="Total 3 4 6 3" xfId="23248" xr:uid="{00000000-0005-0000-0000-0000E6520000}"/>
    <cellStyle name="Total 3 4 6 4" xfId="28442" xr:uid="{00000000-0005-0000-0000-0000E7520000}"/>
    <cellStyle name="Total 3 4 6 5" xfId="33402" xr:uid="{00000000-0005-0000-0000-0000E8520000}"/>
    <cellStyle name="Total 3 4 6 6" xfId="37945" xr:uid="{00000000-0005-0000-0000-0000E9520000}"/>
    <cellStyle name="Total 3 4 7" xfId="4020" xr:uid="{00000000-0005-0000-0000-0000EA520000}"/>
    <cellStyle name="Total 3 4 7 2" xfId="16828" xr:uid="{00000000-0005-0000-0000-0000EB520000}"/>
    <cellStyle name="Total 3 4 7 3" xfId="23541" xr:uid="{00000000-0005-0000-0000-0000EC520000}"/>
    <cellStyle name="Total 3 4 7 4" xfId="28727" xr:uid="{00000000-0005-0000-0000-0000ED520000}"/>
    <cellStyle name="Total 3 4 7 5" xfId="33671" xr:uid="{00000000-0005-0000-0000-0000EE520000}"/>
    <cellStyle name="Total 3 4 7 6" xfId="38177" xr:uid="{00000000-0005-0000-0000-0000EF520000}"/>
    <cellStyle name="Total 3 4 8" xfId="4274" xr:uid="{00000000-0005-0000-0000-0000F0520000}"/>
    <cellStyle name="Total 3 4 8 2" xfId="17082" xr:uid="{00000000-0005-0000-0000-0000F1520000}"/>
    <cellStyle name="Total 3 4 8 3" xfId="23793" xr:uid="{00000000-0005-0000-0000-0000F2520000}"/>
    <cellStyle name="Total 3 4 8 4" xfId="28975" xr:uid="{00000000-0005-0000-0000-0000F3520000}"/>
    <cellStyle name="Total 3 4 8 5" xfId="33912" xr:uid="{00000000-0005-0000-0000-0000F4520000}"/>
    <cellStyle name="Total 3 4 8 6" xfId="38380" xr:uid="{00000000-0005-0000-0000-0000F5520000}"/>
    <cellStyle name="Total 3 4 9" xfId="4512" xr:uid="{00000000-0005-0000-0000-0000F6520000}"/>
    <cellStyle name="Total 3 4 9 2" xfId="17320" xr:uid="{00000000-0005-0000-0000-0000F7520000}"/>
    <cellStyle name="Total 3 4 9 3" xfId="24028" xr:uid="{00000000-0005-0000-0000-0000F8520000}"/>
    <cellStyle name="Total 3 4 9 4" xfId="29202" xr:uid="{00000000-0005-0000-0000-0000F9520000}"/>
    <cellStyle name="Total 3 4 9 5" xfId="34117" xr:uid="{00000000-0005-0000-0000-0000FA520000}"/>
    <cellStyle name="Total 3 4 9 6" xfId="38541" xr:uid="{00000000-0005-0000-0000-0000FB520000}"/>
    <cellStyle name="Total 3 5" xfId="1241" xr:uid="{00000000-0005-0000-0000-0000FC520000}"/>
    <cellStyle name="Total 3 5 10" xfId="4985" xr:uid="{00000000-0005-0000-0000-0000FD520000}"/>
    <cellStyle name="Total 3 5 10 2" xfId="17793" xr:uid="{00000000-0005-0000-0000-0000FE520000}"/>
    <cellStyle name="Total 3 5 10 3" xfId="24491" xr:uid="{00000000-0005-0000-0000-0000FF520000}"/>
    <cellStyle name="Total 3 5 10 4" xfId="29648" xr:uid="{00000000-0005-0000-0000-000000530000}"/>
    <cellStyle name="Total 3 5 10 5" xfId="34533" xr:uid="{00000000-0005-0000-0000-000001530000}"/>
    <cellStyle name="Total 3 5 10 6" xfId="38873" xr:uid="{00000000-0005-0000-0000-000002530000}"/>
    <cellStyle name="Total 3 5 11" xfId="9392" xr:uid="{00000000-0005-0000-0000-000003530000}"/>
    <cellStyle name="Total 3 5 12" xfId="14197" xr:uid="{00000000-0005-0000-0000-000004530000}"/>
    <cellStyle name="Total 3 5 13" xfId="22834" xr:uid="{00000000-0005-0000-0000-000005530000}"/>
    <cellStyle name="Total 3 5 14" xfId="31891" xr:uid="{00000000-0005-0000-0000-000006530000}"/>
    <cellStyle name="Total 3 5 15" xfId="36452" xr:uid="{00000000-0005-0000-0000-000007530000}"/>
    <cellStyle name="Total 3 5 2" xfId="2433" xr:uid="{00000000-0005-0000-0000-000008530000}"/>
    <cellStyle name="Total 3 5 2 2" xfId="9253" xr:uid="{00000000-0005-0000-0000-000009530000}"/>
    <cellStyle name="Total 3 5 2 3" xfId="21974" xr:uid="{00000000-0005-0000-0000-00000A530000}"/>
    <cellStyle name="Total 3 5 2 4" xfId="11441" xr:uid="{00000000-0005-0000-0000-00000B530000}"/>
    <cellStyle name="Total 3 5 2 5" xfId="28917" xr:uid="{00000000-0005-0000-0000-00000C530000}"/>
    <cellStyle name="Total 3 5 2 6" xfId="30937" xr:uid="{00000000-0005-0000-0000-00000D530000}"/>
    <cellStyle name="Total 3 5 3" xfId="2799" xr:uid="{00000000-0005-0000-0000-00000E530000}"/>
    <cellStyle name="Total 3 5 3 2" xfId="10220" xr:uid="{00000000-0005-0000-0000-00000F530000}"/>
    <cellStyle name="Total 3 5 3 3" xfId="22336" xr:uid="{00000000-0005-0000-0000-000010530000}"/>
    <cellStyle name="Total 3 5 3 4" xfId="27555" xr:uid="{00000000-0005-0000-0000-000011530000}"/>
    <cellStyle name="Total 3 5 3 5" xfId="32554" xr:uid="{00000000-0005-0000-0000-000012530000}"/>
    <cellStyle name="Total 3 5 3 6" xfId="37241" xr:uid="{00000000-0005-0000-0000-000013530000}"/>
    <cellStyle name="Total 3 5 4" xfId="3150" xr:uid="{00000000-0005-0000-0000-000014530000}"/>
    <cellStyle name="Total 3 5 4 2" xfId="12876" xr:uid="{00000000-0005-0000-0000-000015530000}"/>
    <cellStyle name="Total 3 5 4 3" xfId="22680" xr:uid="{00000000-0005-0000-0000-000016530000}"/>
    <cellStyle name="Total 3 5 4 4" xfId="27892" xr:uid="{00000000-0005-0000-0000-000017530000}"/>
    <cellStyle name="Total 3 5 4 5" xfId="32873" xr:uid="{00000000-0005-0000-0000-000018530000}"/>
    <cellStyle name="Total 3 5 4 6" xfId="37503" xr:uid="{00000000-0005-0000-0000-000019530000}"/>
    <cellStyle name="Total 3 5 5" xfId="3483" xr:uid="{00000000-0005-0000-0000-00001A530000}"/>
    <cellStyle name="Total 3 5 5 2" xfId="16291" xr:uid="{00000000-0005-0000-0000-00001B530000}"/>
    <cellStyle name="Total 3 5 5 3" xfId="23009" xr:uid="{00000000-0005-0000-0000-00001C530000}"/>
    <cellStyle name="Total 3 5 5 4" xfId="28210" xr:uid="{00000000-0005-0000-0000-00001D530000}"/>
    <cellStyle name="Total 3 5 5 5" xfId="33177" xr:uid="{00000000-0005-0000-0000-00001E530000}"/>
    <cellStyle name="Total 3 5 5 6" xfId="37756" xr:uid="{00000000-0005-0000-0000-00001F530000}"/>
    <cellStyle name="Total 3 5 6" xfId="3792" xr:uid="{00000000-0005-0000-0000-000020530000}"/>
    <cellStyle name="Total 3 5 6 2" xfId="16600" xr:uid="{00000000-0005-0000-0000-000021530000}"/>
    <cellStyle name="Total 3 5 6 3" xfId="23314" xr:uid="{00000000-0005-0000-0000-000022530000}"/>
    <cellStyle name="Total 3 5 6 4" xfId="28507" xr:uid="{00000000-0005-0000-0000-000023530000}"/>
    <cellStyle name="Total 3 5 6 5" xfId="33462" xr:uid="{00000000-0005-0000-0000-000024530000}"/>
    <cellStyle name="Total 3 5 6 6" xfId="37997" xr:uid="{00000000-0005-0000-0000-000025530000}"/>
    <cellStyle name="Total 3 5 7" xfId="4076" xr:uid="{00000000-0005-0000-0000-000026530000}"/>
    <cellStyle name="Total 3 5 7 2" xfId="16884" xr:uid="{00000000-0005-0000-0000-000027530000}"/>
    <cellStyle name="Total 3 5 7 3" xfId="23597" xr:uid="{00000000-0005-0000-0000-000028530000}"/>
    <cellStyle name="Total 3 5 7 4" xfId="28782" xr:uid="{00000000-0005-0000-0000-000029530000}"/>
    <cellStyle name="Total 3 5 7 5" xfId="33721" xr:uid="{00000000-0005-0000-0000-00002A530000}"/>
    <cellStyle name="Total 3 5 7 6" xfId="38221" xr:uid="{00000000-0005-0000-0000-00002B530000}"/>
    <cellStyle name="Total 3 5 8" xfId="4327" xr:uid="{00000000-0005-0000-0000-00002C530000}"/>
    <cellStyle name="Total 3 5 8 2" xfId="17135" xr:uid="{00000000-0005-0000-0000-00002D530000}"/>
    <cellStyle name="Total 3 5 8 3" xfId="23844" xr:uid="{00000000-0005-0000-0000-00002E530000}"/>
    <cellStyle name="Total 3 5 8 4" xfId="29028" xr:uid="{00000000-0005-0000-0000-00002F530000}"/>
    <cellStyle name="Total 3 5 8 5" xfId="33960" xr:uid="{00000000-0005-0000-0000-000030530000}"/>
    <cellStyle name="Total 3 5 8 6" xfId="38421" xr:uid="{00000000-0005-0000-0000-000031530000}"/>
    <cellStyle name="Total 3 5 9" xfId="4560" xr:uid="{00000000-0005-0000-0000-000032530000}"/>
    <cellStyle name="Total 3 5 9 2" xfId="17368" xr:uid="{00000000-0005-0000-0000-000033530000}"/>
    <cellStyle name="Total 3 5 9 3" xfId="24075" xr:uid="{00000000-0005-0000-0000-000034530000}"/>
    <cellStyle name="Total 3 5 9 4" xfId="29248" xr:uid="{00000000-0005-0000-0000-000035530000}"/>
    <cellStyle name="Total 3 5 9 5" xfId="34161" xr:uid="{00000000-0005-0000-0000-000036530000}"/>
    <cellStyle name="Total 3 5 9 6" xfId="38577" xr:uid="{00000000-0005-0000-0000-000037530000}"/>
    <cellStyle name="Total 3 6" xfId="1059" xr:uid="{00000000-0005-0000-0000-000038530000}"/>
    <cellStyle name="Total 3 6 2" xfId="15299" xr:uid="{00000000-0005-0000-0000-000039530000}"/>
    <cellStyle name="Total 3 6 3" xfId="10596" xr:uid="{00000000-0005-0000-0000-00003A530000}"/>
    <cellStyle name="Total 3 6 4" xfId="22542" xr:uid="{00000000-0005-0000-0000-00003B530000}"/>
    <cellStyle name="Total 3 6 5" xfId="26719" xr:uid="{00000000-0005-0000-0000-00003C530000}"/>
    <cellStyle name="Total 3 6 6" xfId="31817" xr:uid="{00000000-0005-0000-0000-00003D530000}"/>
    <cellStyle name="Total 3 7" xfId="1372" xr:uid="{00000000-0005-0000-0000-00003E530000}"/>
    <cellStyle name="Total 3 7 2" xfId="9109" xr:uid="{00000000-0005-0000-0000-00003F530000}"/>
    <cellStyle name="Total 3 7 3" xfId="20933" xr:uid="{00000000-0005-0000-0000-000040530000}"/>
    <cellStyle name="Total 3 7 4" xfId="23946" xr:uid="{00000000-0005-0000-0000-000041530000}"/>
    <cellStyle name="Total 3 7 5" xfId="22178" xr:uid="{00000000-0005-0000-0000-000042530000}"/>
    <cellStyle name="Total 3 7 6" xfId="34400" xr:uid="{00000000-0005-0000-0000-000043530000}"/>
    <cellStyle name="Total 3 8" xfId="1406" xr:uid="{00000000-0005-0000-0000-000044530000}"/>
    <cellStyle name="Total 3 8 2" xfId="9186" xr:uid="{00000000-0005-0000-0000-000045530000}"/>
    <cellStyle name="Total 3 8 3" xfId="20967" xr:uid="{00000000-0005-0000-0000-000046530000}"/>
    <cellStyle name="Total 3 8 4" xfId="14435" xr:uid="{00000000-0005-0000-0000-000047530000}"/>
    <cellStyle name="Total 3 8 5" xfId="23961" xr:uid="{00000000-0005-0000-0000-000048530000}"/>
    <cellStyle name="Total 3 8 6" xfId="32989" xr:uid="{00000000-0005-0000-0000-000049530000}"/>
    <cellStyle name="Total 3 9" xfId="1919" xr:uid="{00000000-0005-0000-0000-00004A530000}"/>
    <cellStyle name="Total 3 9 2" xfId="10099" xr:uid="{00000000-0005-0000-0000-00004B530000}"/>
    <cellStyle name="Total 3 9 3" xfId="21467" xr:uid="{00000000-0005-0000-0000-00004C530000}"/>
    <cellStyle name="Total 3 9 4" xfId="26997" xr:uid="{00000000-0005-0000-0000-00004D530000}"/>
    <cellStyle name="Total 3 9 5" xfId="29105" xr:uid="{00000000-0005-0000-0000-00004E530000}"/>
    <cellStyle name="Total 3 9 6" xfId="19260" xr:uid="{00000000-0005-0000-0000-00004F530000}"/>
    <cellStyle name="Total 30" xfId="7528" xr:uid="{00000000-0005-0000-0000-000050530000}"/>
    <cellStyle name="Total 30 2" xfId="20292" xr:uid="{00000000-0005-0000-0000-000051530000}"/>
    <cellStyle name="Total 30 3" xfId="26925" xr:uid="{00000000-0005-0000-0000-000052530000}"/>
    <cellStyle name="Total 30 4" xfId="31963" xr:uid="{00000000-0005-0000-0000-000053530000}"/>
    <cellStyle name="Total 30 5" xfId="36676" xr:uid="{00000000-0005-0000-0000-000054530000}"/>
    <cellStyle name="Total 30 6" xfId="40749" xr:uid="{00000000-0005-0000-0000-000055530000}"/>
    <cellStyle name="Total 31" xfId="9097" xr:uid="{00000000-0005-0000-0000-000056530000}"/>
    <cellStyle name="Total 32" xfId="10004" xr:uid="{00000000-0005-0000-0000-000057530000}"/>
    <cellStyle name="Total 33" xfId="19081" xr:uid="{00000000-0005-0000-0000-000058530000}"/>
    <cellStyle name="Total 34" xfId="25767" xr:uid="{00000000-0005-0000-0000-000059530000}"/>
    <cellStyle name="Total 35" xfId="29905" xr:uid="{00000000-0005-0000-0000-00005A530000}"/>
    <cellStyle name="Total 36" xfId="35720" xr:uid="{00000000-0005-0000-0000-00005B530000}"/>
    <cellStyle name="Total 37" xfId="41715" xr:uid="{00000000-0005-0000-0000-00005C530000}"/>
    <cellStyle name="Total 38" xfId="41284" xr:uid="{00000000-0005-0000-0000-00005D530000}"/>
    <cellStyle name="Total 39" xfId="41776" xr:uid="{00000000-0005-0000-0000-00005E530000}"/>
    <cellStyle name="Total 4" xfId="682" xr:uid="{00000000-0005-0000-0000-00005F530000}"/>
    <cellStyle name="Total 4 10" xfId="2332" xr:uid="{00000000-0005-0000-0000-000060530000}"/>
    <cellStyle name="Total 4 10 2" xfId="8974" xr:uid="{00000000-0005-0000-0000-000061530000}"/>
    <cellStyle name="Total 4 10 3" xfId="21874" xr:uid="{00000000-0005-0000-0000-000062530000}"/>
    <cellStyle name="Total 4 10 4" xfId="24441" xr:uid="{00000000-0005-0000-0000-000063530000}"/>
    <cellStyle name="Total 4 10 5" xfId="29677" xr:uid="{00000000-0005-0000-0000-000064530000}"/>
    <cellStyle name="Total 4 10 6" xfId="33113" xr:uid="{00000000-0005-0000-0000-000065530000}"/>
    <cellStyle name="Total 4 11" xfId="2655" xr:uid="{00000000-0005-0000-0000-000066530000}"/>
    <cellStyle name="Total 4 11 2" xfId="15341" xr:uid="{00000000-0005-0000-0000-000067530000}"/>
    <cellStyle name="Total 4 11 3" xfId="22193" xr:uid="{00000000-0005-0000-0000-000068530000}"/>
    <cellStyle name="Total 4 11 4" xfId="14548" xr:uid="{00000000-0005-0000-0000-000069530000}"/>
    <cellStyle name="Total 4 11 5" xfId="15625" xr:uid="{00000000-0005-0000-0000-00006A530000}"/>
    <cellStyle name="Total 4 11 6" xfId="32383" xr:uid="{00000000-0005-0000-0000-00006B530000}"/>
    <cellStyle name="Total 4 12" xfId="3011" xr:uid="{00000000-0005-0000-0000-00006C530000}"/>
    <cellStyle name="Total 4 12 2" xfId="11689" xr:uid="{00000000-0005-0000-0000-00006D530000}"/>
    <cellStyle name="Total 4 12 3" xfId="22544" xr:uid="{00000000-0005-0000-0000-00006E530000}"/>
    <cellStyle name="Total 4 12 4" xfId="27756" xr:uid="{00000000-0005-0000-0000-00006F530000}"/>
    <cellStyle name="Total 4 12 5" xfId="32744" xr:uid="{00000000-0005-0000-0000-000070530000}"/>
    <cellStyle name="Total 4 12 6" xfId="37396" xr:uid="{00000000-0005-0000-0000-000071530000}"/>
    <cellStyle name="Total 4 13" xfId="3351" xr:uid="{00000000-0005-0000-0000-000072530000}"/>
    <cellStyle name="Total 4 13 2" xfId="16159" xr:uid="{00000000-0005-0000-0000-000073530000}"/>
    <cellStyle name="Total 4 13 3" xfId="22879" xr:uid="{00000000-0005-0000-0000-000074530000}"/>
    <cellStyle name="Total 4 13 4" xfId="28081" xr:uid="{00000000-0005-0000-0000-000075530000}"/>
    <cellStyle name="Total 4 13 5" xfId="33051" xr:uid="{00000000-0005-0000-0000-000076530000}"/>
    <cellStyle name="Total 4 13 6" xfId="37651" xr:uid="{00000000-0005-0000-0000-000077530000}"/>
    <cellStyle name="Total 4 14" xfId="3666" xr:uid="{00000000-0005-0000-0000-000078530000}"/>
    <cellStyle name="Total 4 14 2" xfId="16474" xr:uid="{00000000-0005-0000-0000-000079530000}"/>
    <cellStyle name="Total 4 14 3" xfId="23189" xr:uid="{00000000-0005-0000-0000-00007A530000}"/>
    <cellStyle name="Total 4 14 4" xfId="28384" xr:uid="{00000000-0005-0000-0000-00007B530000}"/>
    <cellStyle name="Total 4 14 5" xfId="33344" xr:uid="{00000000-0005-0000-0000-00007C530000}"/>
    <cellStyle name="Total 4 14 6" xfId="37892" xr:uid="{00000000-0005-0000-0000-00007D530000}"/>
    <cellStyle name="Total 4 15" xfId="3964" xr:uid="{00000000-0005-0000-0000-00007E530000}"/>
    <cellStyle name="Total 4 15 2" xfId="16772" xr:uid="{00000000-0005-0000-0000-00007F530000}"/>
    <cellStyle name="Total 4 15 3" xfId="23485" xr:uid="{00000000-0005-0000-0000-000080530000}"/>
    <cellStyle name="Total 4 15 4" xfId="28671" xr:uid="{00000000-0005-0000-0000-000081530000}"/>
    <cellStyle name="Total 4 15 5" xfId="33619" xr:uid="{00000000-0005-0000-0000-000082530000}"/>
    <cellStyle name="Total 4 15 6" xfId="38127" xr:uid="{00000000-0005-0000-0000-000083530000}"/>
    <cellStyle name="Total 4 16" xfId="4262" xr:uid="{00000000-0005-0000-0000-000084530000}"/>
    <cellStyle name="Total 4 16 2" xfId="17070" xr:uid="{00000000-0005-0000-0000-000085530000}"/>
    <cellStyle name="Total 4 16 3" xfId="23781" xr:uid="{00000000-0005-0000-0000-000086530000}"/>
    <cellStyle name="Total 4 16 4" xfId="28963" xr:uid="{00000000-0005-0000-0000-000087530000}"/>
    <cellStyle name="Total 4 16 5" xfId="33900" xr:uid="{00000000-0005-0000-0000-000088530000}"/>
    <cellStyle name="Total 4 16 6" xfId="38370" xr:uid="{00000000-0005-0000-0000-000089530000}"/>
    <cellStyle name="Total 4 17" xfId="4726" xr:uid="{00000000-0005-0000-0000-00008A530000}"/>
    <cellStyle name="Total 4 17 2" xfId="17534" xr:uid="{00000000-0005-0000-0000-00008B530000}"/>
    <cellStyle name="Total 4 17 3" xfId="24238" xr:uid="{00000000-0005-0000-0000-00008C530000}"/>
    <cellStyle name="Total 4 17 4" xfId="29401" xr:uid="{00000000-0005-0000-0000-00008D530000}"/>
    <cellStyle name="Total 4 17 5" xfId="34303" xr:uid="{00000000-0005-0000-0000-00008E530000}"/>
    <cellStyle name="Total 4 17 6" xfId="38697" xr:uid="{00000000-0005-0000-0000-00008F530000}"/>
    <cellStyle name="Total 4 18" xfId="7227" xr:uid="{00000000-0005-0000-0000-000090530000}"/>
    <cellStyle name="Total 4 18 2" xfId="19992" xr:uid="{00000000-0005-0000-0000-000091530000}"/>
    <cellStyle name="Total 4 18 3" xfId="26629" xr:uid="{00000000-0005-0000-0000-000092530000}"/>
    <cellStyle name="Total 4 18 4" xfId="31678" xr:uid="{00000000-0005-0000-0000-000093530000}"/>
    <cellStyle name="Total 4 18 5" xfId="36422" xr:uid="{00000000-0005-0000-0000-000094530000}"/>
    <cellStyle name="Total 4 18 6" xfId="40600" xr:uid="{00000000-0005-0000-0000-000095530000}"/>
    <cellStyle name="Total 4 19" xfId="7234" xr:uid="{00000000-0005-0000-0000-000096530000}"/>
    <cellStyle name="Total 4 19 2" xfId="19999" xr:uid="{00000000-0005-0000-0000-000097530000}"/>
    <cellStyle name="Total 4 19 3" xfId="26636" xr:uid="{00000000-0005-0000-0000-000098530000}"/>
    <cellStyle name="Total 4 19 4" xfId="31685" xr:uid="{00000000-0005-0000-0000-000099530000}"/>
    <cellStyle name="Total 4 19 5" xfId="36427" xr:uid="{00000000-0005-0000-0000-00009A530000}"/>
    <cellStyle name="Total 4 19 6" xfId="40604" xr:uid="{00000000-0005-0000-0000-00009B530000}"/>
    <cellStyle name="Total 4 2" xfId="878" xr:uid="{00000000-0005-0000-0000-00009C530000}"/>
    <cellStyle name="Total 4 2 10" xfId="4769" xr:uid="{00000000-0005-0000-0000-00009D530000}"/>
    <cellStyle name="Total 4 2 10 2" xfId="17577" xr:uid="{00000000-0005-0000-0000-00009E530000}"/>
    <cellStyle name="Total 4 2 10 3" xfId="24281" xr:uid="{00000000-0005-0000-0000-00009F530000}"/>
    <cellStyle name="Total 4 2 10 4" xfId="29444" xr:uid="{00000000-0005-0000-0000-0000A0530000}"/>
    <cellStyle name="Total 4 2 10 5" xfId="34345" xr:uid="{00000000-0005-0000-0000-0000A1530000}"/>
    <cellStyle name="Total 4 2 10 6" xfId="38732" xr:uid="{00000000-0005-0000-0000-0000A2530000}"/>
    <cellStyle name="Total 4 2 11" xfId="7410" xr:uid="{00000000-0005-0000-0000-0000A3530000}"/>
    <cellStyle name="Total 4 2 11 2" xfId="20174" xr:uid="{00000000-0005-0000-0000-0000A4530000}"/>
    <cellStyle name="Total 4 2 11 3" xfId="26810" xr:uid="{00000000-0005-0000-0000-0000A5530000}"/>
    <cellStyle name="Total 4 2 11 4" xfId="31850" xr:uid="{00000000-0005-0000-0000-0000A6530000}"/>
    <cellStyle name="Total 4 2 11 5" xfId="36577" xr:uid="{00000000-0005-0000-0000-0000A7530000}"/>
    <cellStyle name="Total 4 2 11 6" xfId="40688" xr:uid="{00000000-0005-0000-0000-0000A8530000}"/>
    <cellStyle name="Total 4 2 12" xfId="7553" xr:uid="{00000000-0005-0000-0000-0000A9530000}"/>
    <cellStyle name="Total 4 2 12 2" xfId="20317" xr:uid="{00000000-0005-0000-0000-0000AA530000}"/>
    <cellStyle name="Total 4 2 12 3" xfId="26950" xr:uid="{00000000-0005-0000-0000-0000AB530000}"/>
    <cellStyle name="Total 4 2 12 4" xfId="31987" xr:uid="{00000000-0005-0000-0000-0000AC530000}"/>
    <cellStyle name="Total 4 2 12 5" xfId="36699" xr:uid="{00000000-0005-0000-0000-0000AD530000}"/>
    <cellStyle name="Total 4 2 12 6" xfId="40768" xr:uid="{00000000-0005-0000-0000-0000AE530000}"/>
    <cellStyle name="Total 4 2 13" xfId="11222" xr:uid="{00000000-0005-0000-0000-0000AF530000}"/>
    <cellStyle name="Total 4 2 14" xfId="9821" xr:uid="{00000000-0005-0000-0000-0000B0530000}"/>
    <cellStyle name="Total 4 2 15" xfId="9755" xr:uid="{00000000-0005-0000-0000-0000B1530000}"/>
    <cellStyle name="Total 4 2 16" xfId="24967" xr:uid="{00000000-0005-0000-0000-0000B2530000}"/>
    <cellStyle name="Total 4 2 17" xfId="18067" xr:uid="{00000000-0005-0000-0000-0000B3530000}"/>
    <cellStyle name="Total 4 2 18" xfId="35426" xr:uid="{00000000-0005-0000-0000-0000B4530000}"/>
    <cellStyle name="Total 4 2 2" xfId="2099" xr:uid="{00000000-0005-0000-0000-0000B5530000}"/>
    <cellStyle name="Total 4 2 2 2" xfId="10917" xr:uid="{00000000-0005-0000-0000-0000B6530000}"/>
    <cellStyle name="Total 4 2 2 3" xfId="21643" xr:uid="{00000000-0005-0000-0000-0000B7530000}"/>
    <cellStyle name="Total 4 2 2 4" xfId="9163" xr:uid="{00000000-0005-0000-0000-0000B8530000}"/>
    <cellStyle name="Total 4 2 2 5" xfId="21475" xr:uid="{00000000-0005-0000-0000-0000B9530000}"/>
    <cellStyle name="Total 4 2 2 6" xfId="36616" xr:uid="{00000000-0005-0000-0000-0000BA530000}"/>
    <cellStyle name="Total 4 2 3" xfId="1636" xr:uid="{00000000-0005-0000-0000-0000BB530000}"/>
    <cellStyle name="Total 4 2 3 2" xfId="8758" xr:uid="{00000000-0005-0000-0000-0000BC530000}"/>
    <cellStyle name="Total 4 2 3 3" xfId="21189" xr:uid="{00000000-0005-0000-0000-0000BD530000}"/>
    <cellStyle name="Total 4 2 3 4" xfId="8812" xr:uid="{00000000-0005-0000-0000-0000BE530000}"/>
    <cellStyle name="Total 4 2 3 5" xfId="24307" xr:uid="{00000000-0005-0000-0000-0000BF530000}"/>
    <cellStyle name="Total 4 2 3 6" xfId="33846" xr:uid="{00000000-0005-0000-0000-0000C0530000}"/>
    <cellStyle name="Total 4 2 4" xfId="2574" xr:uid="{00000000-0005-0000-0000-0000C1530000}"/>
    <cellStyle name="Total 4 2 4 2" xfId="9475" xr:uid="{00000000-0005-0000-0000-0000C2530000}"/>
    <cellStyle name="Total 4 2 4 3" xfId="22113" xr:uid="{00000000-0005-0000-0000-0000C3530000}"/>
    <cellStyle name="Total 4 2 4 4" xfId="9928" xr:uid="{00000000-0005-0000-0000-0000C4530000}"/>
    <cellStyle name="Total 4 2 4 5" xfId="24700" xr:uid="{00000000-0005-0000-0000-0000C5530000}"/>
    <cellStyle name="Total 4 2 4 6" xfId="19828" xr:uid="{00000000-0005-0000-0000-0000C6530000}"/>
    <cellStyle name="Total 4 2 5" xfId="2917" xr:uid="{00000000-0005-0000-0000-0000C7530000}"/>
    <cellStyle name="Total 4 2 5 2" xfId="8562" xr:uid="{00000000-0005-0000-0000-0000C8530000}"/>
    <cellStyle name="Total 4 2 5 3" xfId="22453" xr:uid="{00000000-0005-0000-0000-0000C9530000}"/>
    <cellStyle name="Total 4 2 5 4" xfId="27667" xr:uid="{00000000-0005-0000-0000-0000CA530000}"/>
    <cellStyle name="Total 4 2 5 5" xfId="32664" xr:uid="{00000000-0005-0000-0000-0000CB530000}"/>
    <cellStyle name="Total 4 2 5 6" xfId="37336" xr:uid="{00000000-0005-0000-0000-0000CC530000}"/>
    <cellStyle name="Total 4 2 6" xfId="3260" xr:uid="{00000000-0005-0000-0000-0000CD530000}"/>
    <cellStyle name="Total 4 2 6 2" xfId="16068" xr:uid="{00000000-0005-0000-0000-0000CE530000}"/>
    <cellStyle name="Total 4 2 6 3" xfId="22790" xr:uid="{00000000-0005-0000-0000-0000CF530000}"/>
    <cellStyle name="Total 4 2 6 4" xfId="27997" xr:uid="{00000000-0005-0000-0000-0000D0530000}"/>
    <cellStyle name="Total 4 2 6 5" xfId="32971" xr:uid="{00000000-0005-0000-0000-0000D1530000}"/>
    <cellStyle name="Total 4 2 6 6" xfId="37592" xr:uid="{00000000-0005-0000-0000-0000D2530000}"/>
    <cellStyle name="Total 4 2 7" xfId="3587" xr:uid="{00000000-0005-0000-0000-0000D3530000}"/>
    <cellStyle name="Total 4 2 7 2" xfId="16395" xr:uid="{00000000-0005-0000-0000-0000D4530000}"/>
    <cellStyle name="Total 4 2 7 3" xfId="23112" xr:uid="{00000000-0005-0000-0000-0000D5530000}"/>
    <cellStyle name="Total 4 2 7 4" xfId="28308" xr:uid="{00000000-0005-0000-0000-0000D6530000}"/>
    <cellStyle name="Total 4 2 7 5" xfId="33275" xr:uid="{00000000-0005-0000-0000-0000D7530000}"/>
    <cellStyle name="Total 4 2 7 6" xfId="37841" xr:uid="{00000000-0005-0000-0000-0000D8530000}"/>
    <cellStyle name="Total 4 2 8" xfId="3884" xr:uid="{00000000-0005-0000-0000-0000D9530000}"/>
    <cellStyle name="Total 4 2 8 2" xfId="16692" xr:uid="{00000000-0005-0000-0000-0000DA530000}"/>
    <cellStyle name="Total 4 2 8 3" xfId="23406" xr:uid="{00000000-0005-0000-0000-0000DB530000}"/>
    <cellStyle name="Total 4 2 8 4" xfId="28597" xr:uid="{00000000-0005-0000-0000-0000DC530000}"/>
    <cellStyle name="Total 4 2 8 5" xfId="33546" xr:uid="{00000000-0005-0000-0000-0000DD530000}"/>
    <cellStyle name="Total 4 2 8 6" xfId="38072" xr:uid="{00000000-0005-0000-0000-0000DE530000}"/>
    <cellStyle name="Total 4 2 9" xfId="4178" xr:uid="{00000000-0005-0000-0000-0000DF530000}"/>
    <cellStyle name="Total 4 2 9 2" xfId="16986" xr:uid="{00000000-0005-0000-0000-0000E0530000}"/>
    <cellStyle name="Total 4 2 9 3" xfId="23699" xr:uid="{00000000-0005-0000-0000-0000E1530000}"/>
    <cellStyle name="Total 4 2 9 4" xfId="28882" xr:uid="{00000000-0005-0000-0000-0000E2530000}"/>
    <cellStyle name="Total 4 2 9 5" xfId="33820" xr:uid="{00000000-0005-0000-0000-0000E3530000}"/>
    <cellStyle name="Total 4 2 9 6" xfId="38304" xr:uid="{00000000-0005-0000-0000-0000E4530000}"/>
    <cellStyle name="Total 4 20" xfId="14209" xr:uid="{00000000-0005-0000-0000-0000E5530000}"/>
    <cellStyle name="Total 4 21" xfId="14671" xr:uid="{00000000-0005-0000-0000-0000E6530000}"/>
    <cellStyle name="Total 4 22" xfId="18970" xr:uid="{00000000-0005-0000-0000-0000E7530000}"/>
    <cellStyle name="Total 4 23" xfId="25823" xr:uid="{00000000-0005-0000-0000-0000E8530000}"/>
    <cellStyle name="Total 4 24" xfId="29969" xr:uid="{00000000-0005-0000-0000-0000E9530000}"/>
    <cellStyle name="Total 4 25" xfId="36784" xr:uid="{00000000-0005-0000-0000-0000EA530000}"/>
    <cellStyle name="Total 4 26" xfId="41720" xr:uid="{00000000-0005-0000-0000-0000EB530000}"/>
    <cellStyle name="Total 4 27" xfId="41279" xr:uid="{00000000-0005-0000-0000-0000EC530000}"/>
    <cellStyle name="Total 4 28" xfId="41781" xr:uid="{00000000-0005-0000-0000-0000ED530000}"/>
    <cellStyle name="Total 4 29" xfId="42000" xr:uid="{00000000-0005-0000-0000-0000EE530000}"/>
    <cellStyle name="Total 4 3" xfId="899" xr:uid="{00000000-0005-0000-0000-0000EF530000}"/>
    <cellStyle name="Total 4 3 10" xfId="4779" xr:uid="{00000000-0005-0000-0000-0000F0530000}"/>
    <cellStyle name="Total 4 3 10 2" xfId="17587" xr:uid="{00000000-0005-0000-0000-0000F1530000}"/>
    <cellStyle name="Total 4 3 10 3" xfId="24291" xr:uid="{00000000-0005-0000-0000-0000F2530000}"/>
    <cellStyle name="Total 4 3 10 4" xfId="29454" xr:uid="{00000000-0005-0000-0000-0000F3530000}"/>
    <cellStyle name="Total 4 3 10 5" xfId="34354" xr:uid="{00000000-0005-0000-0000-0000F4530000}"/>
    <cellStyle name="Total 4 3 10 6" xfId="38741" xr:uid="{00000000-0005-0000-0000-0000F5530000}"/>
    <cellStyle name="Total 4 3 11" xfId="8859" xr:uid="{00000000-0005-0000-0000-0000F6530000}"/>
    <cellStyle name="Total 4 3 12" xfId="20644" xr:uid="{00000000-0005-0000-0000-0000F7530000}"/>
    <cellStyle name="Total 4 3 13" xfId="18677" xr:uid="{00000000-0005-0000-0000-0000F8530000}"/>
    <cellStyle name="Total 4 3 14" xfId="25916" xr:uid="{00000000-0005-0000-0000-0000F9530000}"/>
    <cellStyle name="Total 4 3 15" xfId="34611" xr:uid="{00000000-0005-0000-0000-0000FA530000}"/>
    <cellStyle name="Total 4 3 2" xfId="2118" xr:uid="{00000000-0005-0000-0000-0000FB530000}"/>
    <cellStyle name="Total 4 3 2 2" xfId="15516" xr:uid="{00000000-0005-0000-0000-0000FC530000}"/>
    <cellStyle name="Total 4 3 2 3" xfId="21662" xr:uid="{00000000-0005-0000-0000-0000FD530000}"/>
    <cellStyle name="Total 4 3 2 4" xfId="24366" xr:uid="{00000000-0005-0000-0000-0000FE530000}"/>
    <cellStyle name="Total 4 3 2 5" xfId="19936" xr:uid="{00000000-0005-0000-0000-0000FF530000}"/>
    <cellStyle name="Total 4 3 2 6" xfId="36466" xr:uid="{00000000-0005-0000-0000-000000540000}"/>
    <cellStyle name="Total 4 3 3" xfId="1619" xr:uid="{00000000-0005-0000-0000-000001540000}"/>
    <cellStyle name="Total 4 3 3 2" xfId="9141" xr:uid="{00000000-0005-0000-0000-000002540000}"/>
    <cellStyle name="Total 4 3 3 3" xfId="21172" xr:uid="{00000000-0005-0000-0000-000003540000}"/>
    <cellStyle name="Total 4 3 3 4" xfId="24373" xr:uid="{00000000-0005-0000-0000-000004540000}"/>
    <cellStyle name="Total 4 3 3 5" xfId="28041" xr:uid="{00000000-0005-0000-0000-000005540000}"/>
    <cellStyle name="Total 4 3 3 6" xfId="31755" xr:uid="{00000000-0005-0000-0000-000006540000}"/>
    <cellStyle name="Total 4 3 4" xfId="1991" xr:uid="{00000000-0005-0000-0000-000007540000}"/>
    <cellStyle name="Total 4 3 4 2" xfId="9645" xr:uid="{00000000-0005-0000-0000-000008540000}"/>
    <cellStyle name="Total 4 3 4 3" xfId="21536" xr:uid="{00000000-0005-0000-0000-000009540000}"/>
    <cellStyle name="Total 4 3 4 4" xfId="9842" xr:uid="{00000000-0005-0000-0000-00000A540000}"/>
    <cellStyle name="Total 4 3 4 5" xfId="17852" xr:uid="{00000000-0005-0000-0000-00000B540000}"/>
    <cellStyle name="Total 4 3 4 6" xfId="36749" xr:uid="{00000000-0005-0000-0000-00000C540000}"/>
    <cellStyle name="Total 4 3 5" xfId="1735" xr:uid="{00000000-0005-0000-0000-00000D540000}"/>
    <cellStyle name="Total 4 3 5 2" xfId="9431" xr:uid="{00000000-0005-0000-0000-00000E540000}"/>
    <cellStyle name="Total 4 3 5 3" xfId="21287" xr:uid="{00000000-0005-0000-0000-00000F540000}"/>
    <cellStyle name="Total 4 3 5 4" xfId="26855" xr:uid="{00000000-0005-0000-0000-000010540000}"/>
    <cellStyle name="Total 4 3 5 5" xfId="28630" xr:uid="{00000000-0005-0000-0000-000011540000}"/>
    <cellStyle name="Total 4 3 5 6" xfId="36721" xr:uid="{00000000-0005-0000-0000-000012540000}"/>
    <cellStyle name="Total 4 3 6" xfId="1740" xr:uid="{00000000-0005-0000-0000-000013540000}"/>
    <cellStyle name="Total 4 3 6 2" xfId="9284" xr:uid="{00000000-0005-0000-0000-000014540000}"/>
    <cellStyle name="Total 4 3 6 3" xfId="21291" xr:uid="{00000000-0005-0000-0000-000015540000}"/>
    <cellStyle name="Total 4 3 6 4" xfId="23947" xr:uid="{00000000-0005-0000-0000-000016540000}"/>
    <cellStyle name="Total 4 3 6 5" xfId="21827" xr:uid="{00000000-0005-0000-0000-000017540000}"/>
    <cellStyle name="Total 4 3 6 6" xfId="34398" xr:uid="{00000000-0005-0000-0000-000018540000}"/>
    <cellStyle name="Total 4 3 7" xfId="2901" xr:uid="{00000000-0005-0000-0000-000019540000}"/>
    <cellStyle name="Total 4 3 7 2" xfId="8552" xr:uid="{00000000-0005-0000-0000-00001A540000}"/>
    <cellStyle name="Total 4 3 7 3" xfId="22437" xr:uid="{00000000-0005-0000-0000-00001B540000}"/>
    <cellStyle name="Total 4 3 7 4" xfId="27652" xr:uid="{00000000-0005-0000-0000-00001C540000}"/>
    <cellStyle name="Total 4 3 7 5" xfId="32651" xr:uid="{00000000-0005-0000-0000-00001D540000}"/>
    <cellStyle name="Total 4 3 7 6" xfId="37326" xr:uid="{00000000-0005-0000-0000-00001E540000}"/>
    <cellStyle name="Total 4 3 8" xfId="3245" xr:uid="{00000000-0005-0000-0000-00001F540000}"/>
    <cellStyle name="Total 4 3 8 2" xfId="16053" xr:uid="{00000000-0005-0000-0000-000020540000}"/>
    <cellStyle name="Total 4 3 8 3" xfId="22775" xr:uid="{00000000-0005-0000-0000-000021540000}"/>
    <cellStyle name="Total 4 3 8 4" xfId="27984" xr:uid="{00000000-0005-0000-0000-000022540000}"/>
    <cellStyle name="Total 4 3 8 5" xfId="32959" xr:uid="{00000000-0005-0000-0000-000023540000}"/>
    <cellStyle name="Total 4 3 8 6" xfId="37582" xr:uid="{00000000-0005-0000-0000-000024540000}"/>
    <cellStyle name="Total 4 3 9" xfId="3741" xr:uid="{00000000-0005-0000-0000-000025540000}"/>
    <cellStyle name="Total 4 3 9 2" xfId="16549" xr:uid="{00000000-0005-0000-0000-000026540000}"/>
    <cellStyle name="Total 4 3 9 3" xfId="23264" xr:uid="{00000000-0005-0000-0000-000027540000}"/>
    <cellStyle name="Total 4 3 9 4" xfId="28458" xr:uid="{00000000-0005-0000-0000-000028540000}"/>
    <cellStyle name="Total 4 3 9 5" xfId="33415" xr:uid="{00000000-0005-0000-0000-000029540000}"/>
    <cellStyle name="Total 4 3 9 6" xfId="37955" xr:uid="{00000000-0005-0000-0000-00002A540000}"/>
    <cellStyle name="Total 4 30" xfId="42115" xr:uid="{00000000-0005-0000-0000-00002B540000}"/>
    <cellStyle name="Total 4 31" xfId="42225" xr:uid="{00000000-0005-0000-0000-00002C540000}"/>
    <cellStyle name="Total 4 32" xfId="42322" xr:uid="{00000000-0005-0000-0000-00002D540000}"/>
    <cellStyle name="Total 4 33" xfId="42439" xr:uid="{00000000-0005-0000-0000-00002E540000}"/>
    <cellStyle name="Total 4 4" xfId="859" xr:uid="{00000000-0005-0000-0000-00002F540000}"/>
    <cellStyle name="Total 4 4 10" xfId="4758" xr:uid="{00000000-0005-0000-0000-000030540000}"/>
    <cellStyle name="Total 4 4 10 2" xfId="17566" xr:uid="{00000000-0005-0000-0000-000031540000}"/>
    <cellStyle name="Total 4 4 10 3" xfId="24270" xr:uid="{00000000-0005-0000-0000-000032540000}"/>
    <cellStyle name="Total 4 4 10 4" xfId="29433" xr:uid="{00000000-0005-0000-0000-000033540000}"/>
    <cellStyle name="Total 4 4 10 5" xfId="34334" xr:uid="{00000000-0005-0000-0000-000034540000}"/>
    <cellStyle name="Total 4 4 10 6" xfId="38723" xr:uid="{00000000-0005-0000-0000-000035540000}"/>
    <cellStyle name="Total 4 4 11" xfId="9806" xr:uid="{00000000-0005-0000-0000-000036540000}"/>
    <cellStyle name="Total 4 4 12" xfId="19024" xr:uid="{00000000-0005-0000-0000-000037540000}"/>
    <cellStyle name="Total 4 4 13" xfId="25729" xr:uid="{00000000-0005-0000-0000-000038540000}"/>
    <cellStyle name="Total 4 4 14" xfId="30791" xr:uid="{00000000-0005-0000-0000-000039540000}"/>
    <cellStyle name="Total 4 4 15" xfId="30550" xr:uid="{00000000-0005-0000-0000-00003A540000}"/>
    <cellStyle name="Total 4 4 2" xfId="2080" xr:uid="{00000000-0005-0000-0000-00003B540000}"/>
    <cellStyle name="Total 4 4 2 2" xfId="8683" xr:uid="{00000000-0005-0000-0000-00003C540000}"/>
    <cellStyle name="Total 4 4 2 3" xfId="21625" xr:uid="{00000000-0005-0000-0000-00003D540000}"/>
    <cellStyle name="Total 4 4 2 4" xfId="9369" xr:uid="{00000000-0005-0000-0000-00003E540000}"/>
    <cellStyle name="Total 4 4 2 5" xfId="27917" xr:uid="{00000000-0005-0000-0000-00003F540000}"/>
    <cellStyle name="Total 4 4 2 6" xfId="27765" xr:uid="{00000000-0005-0000-0000-000040540000}"/>
    <cellStyle name="Total 4 4 3" xfId="1653" xr:uid="{00000000-0005-0000-0000-000041540000}"/>
    <cellStyle name="Total 4 4 3 2" xfId="9190" xr:uid="{00000000-0005-0000-0000-000042540000}"/>
    <cellStyle name="Total 4 4 3 3" xfId="21206" xr:uid="{00000000-0005-0000-0000-000043540000}"/>
    <cellStyle name="Total 4 4 3 4" xfId="23174" xr:uid="{00000000-0005-0000-0000-000044540000}"/>
    <cellStyle name="Total 4 4 3 5" xfId="28487" xr:uid="{00000000-0005-0000-0000-000045540000}"/>
    <cellStyle name="Total 4 4 3 6" xfId="34480" xr:uid="{00000000-0005-0000-0000-000046540000}"/>
    <cellStyle name="Total 4 4 4" xfId="2522" xr:uid="{00000000-0005-0000-0000-000047540000}"/>
    <cellStyle name="Total 4 4 4 2" xfId="13190" xr:uid="{00000000-0005-0000-0000-000048540000}"/>
    <cellStyle name="Total 4 4 4 3" xfId="22062" xr:uid="{00000000-0005-0000-0000-000049540000}"/>
    <cellStyle name="Total 4 4 4 4" xfId="19181" xr:uid="{00000000-0005-0000-0000-00004A540000}"/>
    <cellStyle name="Total 4 4 4 5" xfId="25162" xr:uid="{00000000-0005-0000-0000-00004B540000}"/>
    <cellStyle name="Total 4 4 4 6" xfId="31012" xr:uid="{00000000-0005-0000-0000-00004C540000}"/>
    <cellStyle name="Total 4 4 5" xfId="2786" xr:uid="{00000000-0005-0000-0000-00004D540000}"/>
    <cellStyle name="Total 4 4 5 2" xfId="11050" xr:uid="{00000000-0005-0000-0000-00004E540000}"/>
    <cellStyle name="Total 4 4 5 3" xfId="22323" xr:uid="{00000000-0005-0000-0000-00004F540000}"/>
    <cellStyle name="Total 4 4 5 4" xfId="27542" xr:uid="{00000000-0005-0000-0000-000050540000}"/>
    <cellStyle name="Total 4 4 5 5" xfId="32542" xr:uid="{00000000-0005-0000-0000-000051540000}"/>
    <cellStyle name="Total 4 4 5 6" xfId="37232" xr:uid="{00000000-0005-0000-0000-000052540000}"/>
    <cellStyle name="Total 4 4 6" xfId="3137" xr:uid="{00000000-0005-0000-0000-000053540000}"/>
    <cellStyle name="Total 4 4 6 2" xfId="8601" xr:uid="{00000000-0005-0000-0000-000054540000}"/>
    <cellStyle name="Total 4 4 6 3" xfId="22668" xr:uid="{00000000-0005-0000-0000-000055540000}"/>
    <cellStyle name="Total 4 4 6 4" xfId="27879" xr:uid="{00000000-0005-0000-0000-000056540000}"/>
    <cellStyle name="Total 4 4 6 5" xfId="32860" xr:uid="{00000000-0005-0000-0000-000057540000}"/>
    <cellStyle name="Total 4 4 6 6" xfId="37494" xr:uid="{00000000-0005-0000-0000-000058540000}"/>
    <cellStyle name="Total 4 4 7" xfId="3472" xr:uid="{00000000-0005-0000-0000-000059540000}"/>
    <cellStyle name="Total 4 4 7 2" xfId="16280" xr:uid="{00000000-0005-0000-0000-00005A540000}"/>
    <cellStyle name="Total 4 4 7 3" xfId="22998" xr:uid="{00000000-0005-0000-0000-00005B540000}"/>
    <cellStyle name="Total 4 4 7 4" xfId="28199" xr:uid="{00000000-0005-0000-0000-00005C540000}"/>
    <cellStyle name="Total 4 4 7 5" xfId="33166" xr:uid="{00000000-0005-0000-0000-00005D540000}"/>
    <cellStyle name="Total 4 4 7 6" xfId="37748" xr:uid="{00000000-0005-0000-0000-00005E540000}"/>
    <cellStyle name="Total 4 4 8" xfId="3779" xr:uid="{00000000-0005-0000-0000-00005F540000}"/>
    <cellStyle name="Total 4 4 8 2" xfId="16587" xr:uid="{00000000-0005-0000-0000-000060540000}"/>
    <cellStyle name="Total 4 4 8 3" xfId="23302" xr:uid="{00000000-0005-0000-0000-000061540000}"/>
    <cellStyle name="Total 4 4 8 4" xfId="28495" xr:uid="{00000000-0005-0000-0000-000062540000}"/>
    <cellStyle name="Total 4 4 8 5" xfId="33449" xr:uid="{00000000-0005-0000-0000-000063540000}"/>
    <cellStyle name="Total 4 4 8 6" xfId="37986" xr:uid="{00000000-0005-0000-0000-000064540000}"/>
    <cellStyle name="Total 4 4 9" xfId="4142" xr:uid="{00000000-0005-0000-0000-000065540000}"/>
    <cellStyle name="Total 4 4 9 2" xfId="16950" xr:uid="{00000000-0005-0000-0000-000066540000}"/>
    <cellStyle name="Total 4 4 9 3" xfId="23663" xr:uid="{00000000-0005-0000-0000-000067540000}"/>
    <cellStyle name="Total 4 4 9 4" xfId="28848" xr:uid="{00000000-0005-0000-0000-000068540000}"/>
    <cellStyle name="Total 4 4 9 5" xfId="33787" xr:uid="{00000000-0005-0000-0000-000069540000}"/>
    <cellStyle name="Total 4 4 9 6" xfId="38277" xr:uid="{00000000-0005-0000-0000-00006A540000}"/>
    <cellStyle name="Total 4 5" xfId="853" xr:uid="{00000000-0005-0000-0000-00006B540000}"/>
    <cellStyle name="Total 4 5 10" xfId="4755" xr:uid="{00000000-0005-0000-0000-00006C540000}"/>
    <cellStyle name="Total 4 5 10 2" xfId="17563" xr:uid="{00000000-0005-0000-0000-00006D540000}"/>
    <cellStyle name="Total 4 5 10 3" xfId="24267" xr:uid="{00000000-0005-0000-0000-00006E540000}"/>
    <cellStyle name="Total 4 5 10 4" xfId="29430" xr:uid="{00000000-0005-0000-0000-00006F540000}"/>
    <cellStyle name="Total 4 5 10 5" xfId="34331" xr:uid="{00000000-0005-0000-0000-000070540000}"/>
    <cellStyle name="Total 4 5 10 6" xfId="38720" xr:uid="{00000000-0005-0000-0000-000071540000}"/>
    <cellStyle name="Total 4 5 11" xfId="8890" xr:uid="{00000000-0005-0000-0000-000072540000}"/>
    <cellStyle name="Total 4 5 12" xfId="19778" xr:uid="{00000000-0005-0000-0000-000073540000}"/>
    <cellStyle name="Total 4 5 13" xfId="24626" xr:uid="{00000000-0005-0000-0000-000074540000}"/>
    <cellStyle name="Total 4 5 14" xfId="30542" xr:uid="{00000000-0005-0000-0000-000075540000}"/>
    <cellStyle name="Total 4 5 15" xfId="31546" xr:uid="{00000000-0005-0000-0000-000076540000}"/>
    <cellStyle name="Total 4 5 2" xfId="2076" xr:uid="{00000000-0005-0000-0000-000077540000}"/>
    <cellStyle name="Total 4 5 2 2" xfId="10552" xr:uid="{00000000-0005-0000-0000-000078540000}"/>
    <cellStyle name="Total 4 5 2 3" xfId="21621" xr:uid="{00000000-0005-0000-0000-000079540000}"/>
    <cellStyle name="Total 4 5 2 4" xfId="21559" xr:uid="{00000000-0005-0000-0000-00007A540000}"/>
    <cellStyle name="Total 4 5 2 5" xfId="29305" xr:uid="{00000000-0005-0000-0000-00007B540000}"/>
    <cellStyle name="Total 4 5 2 6" xfId="32799" xr:uid="{00000000-0005-0000-0000-00007C540000}"/>
    <cellStyle name="Total 4 5 3" xfId="1659" xr:uid="{00000000-0005-0000-0000-00007D540000}"/>
    <cellStyle name="Total 4 5 3 2" xfId="9450" xr:uid="{00000000-0005-0000-0000-00007E540000}"/>
    <cellStyle name="Total 4 5 3 3" xfId="21212" xr:uid="{00000000-0005-0000-0000-00007F540000}"/>
    <cellStyle name="Total 4 5 3 4" xfId="14314" xr:uid="{00000000-0005-0000-0000-000080540000}"/>
    <cellStyle name="Total 4 5 3 5" xfId="12001" xr:uid="{00000000-0005-0000-0000-000081540000}"/>
    <cellStyle name="Total 4 5 3 6" xfId="33027" xr:uid="{00000000-0005-0000-0000-000082540000}"/>
    <cellStyle name="Total 4 5 4" xfId="2137" xr:uid="{00000000-0005-0000-0000-000083540000}"/>
    <cellStyle name="Total 4 5 4 2" xfId="11981" xr:uid="{00000000-0005-0000-0000-000084540000}"/>
    <cellStyle name="Total 4 5 4 3" xfId="21681" xr:uid="{00000000-0005-0000-0000-000085540000}"/>
    <cellStyle name="Total 4 5 4 4" xfId="14520" xr:uid="{00000000-0005-0000-0000-000086540000}"/>
    <cellStyle name="Total 4 5 4 5" xfId="22641" xr:uid="{00000000-0005-0000-0000-000087540000}"/>
    <cellStyle name="Total 4 5 4 6" xfId="33215" xr:uid="{00000000-0005-0000-0000-000088540000}"/>
    <cellStyle name="Total 4 5 5" xfId="2789" xr:uid="{00000000-0005-0000-0000-000089540000}"/>
    <cellStyle name="Total 4 5 5 2" xfId="9631" xr:uid="{00000000-0005-0000-0000-00008A540000}"/>
    <cellStyle name="Total 4 5 5 3" xfId="22326" xr:uid="{00000000-0005-0000-0000-00008B540000}"/>
    <cellStyle name="Total 4 5 5 4" xfId="27545" xr:uid="{00000000-0005-0000-0000-00008C540000}"/>
    <cellStyle name="Total 4 5 5 5" xfId="32545" xr:uid="{00000000-0005-0000-0000-00008D540000}"/>
    <cellStyle name="Total 4 5 5 6" xfId="37235" xr:uid="{00000000-0005-0000-0000-00008E540000}"/>
    <cellStyle name="Total 4 5 6" xfId="3140" xr:uid="{00000000-0005-0000-0000-00008F540000}"/>
    <cellStyle name="Total 4 5 6 2" xfId="8996" xr:uid="{00000000-0005-0000-0000-000090540000}"/>
    <cellStyle name="Total 4 5 6 3" xfId="22671" xr:uid="{00000000-0005-0000-0000-000091540000}"/>
    <cellStyle name="Total 4 5 6 4" xfId="27882" xr:uid="{00000000-0005-0000-0000-000092540000}"/>
    <cellStyle name="Total 4 5 6 5" xfId="32863" xr:uid="{00000000-0005-0000-0000-000093540000}"/>
    <cellStyle name="Total 4 5 6 6" xfId="37497" xr:uid="{00000000-0005-0000-0000-000094540000}"/>
    <cellStyle name="Total 4 5 7" xfId="3475" xr:uid="{00000000-0005-0000-0000-000095540000}"/>
    <cellStyle name="Total 4 5 7 2" xfId="16283" xr:uid="{00000000-0005-0000-0000-000096540000}"/>
    <cellStyle name="Total 4 5 7 3" xfId="23001" xr:uid="{00000000-0005-0000-0000-000097540000}"/>
    <cellStyle name="Total 4 5 7 4" xfId="28202" xr:uid="{00000000-0005-0000-0000-000098540000}"/>
    <cellStyle name="Total 4 5 7 5" xfId="33169" xr:uid="{00000000-0005-0000-0000-000099540000}"/>
    <cellStyle name="Total 4 5 7 6" xfId="37751" xr:uid="{00000000-0005-0000-0000-00009A540000}"/>
    <cellStyle name="Total 4 5 8" xfId="3782" xr:uid="{00000000-0005-0000-0000-00009B540000}"/>
    <cellStyle name="Total 4 5 8 2" xfId="16590" xr:uid="{00000000-0005-0000-0000-00009C540000}"/>
    <cellStyle name="Total 4 5 8 3" xfId="23305" xr:uid="{00000000-0005-0000-0000-00009D540000}"/>
    <cellStyle name="Total 4 5 8 4" xfId="28498" xr:uid="{00000000-0005-0000-0000-00009E540000}"/>
    <cellStyle name="Total 4 5 8 5" xfId="33452" xr:uid="{00000000-0005-0000-0000-00009F540000}"/>
    <cellStyle name="Total 4 5 8 6" xfId="37989" xr:uid="{00000000-0005-0000-0000-0000A0540000}"/>
    <cellStyle name="Total 4 5 9" xfId="3571" xr:uid="{00000000-0005-0000-0000-0000A1540000}"/>
    <cellStyle name="Total 4 5 9 2" xfId="16379" xr:uid="{00000000-0005-0000-0000-0000A2540000}"/>
    <cellStyle name="Total 4 5 9 3" xfId="23096" xr:uid="{00000000-0005-0000-0000-0000A3540000}"/>
    <cellStyle name="Total 4 5 9 4" xfId="28294" xr:uid="{00000000-0005-0000-0000-0000A4540000}"/>
    <cellStyle name="Total 4 5 9 5" xfId="33260" xr:uid="{00000000-0005-0000-0000-0000A5540000}"/>
    <cellStyle name="Total 4 5 9 6" xfId="37830" xr:uid="{00000000-0005-0000-0000-0000A6540000}"/>
    <cellStyle name="Total 4 6" xfId="1084" xr:uid="{00000000-0005-0000-0000-0000A7540000}"/>
    <cellStyle name="Total 4 6 2" xfId="8845" xr:uid="{00000000-0005-0000-0000-0000A8540000}"/>
    <cellStyle name="Total 4 6 3" xfId="15582" xr:uid="{00000000-0005-0000-0000-0000A9540000}"/>
    <cellStyle name="Total 4 6 4" xfId="21881" xr:uid="{00000000-0005-0000-0000-0000AA540000}"/>
    <cellStyle name="Total 4 6 5" xfId="21079" xr:uid="{00000000-0005-0000-0000-0000AB540000}"/>
    <cellStyle name="Total 4 6 6" xfId="33553" xr:uid="{00000000-0005-0000-0000-0000AC540000}"/>
    <cellStyle name="Total 4 7" xfId="1279" xr:uid="{00000000-0005-0000-0000-0000AD540000}"/>
    <cellStyle name="Total 4 7 2" xfId="8969" xr:uid="{00000000-0005-0000-0000-0000AE540000}"/>
    <cellStyle name="Total 4 7 3" xfId="9534" xr:uid="{00000000-0005-0000-0000-0000AF540000}"/>
    <cellStyle name="Total 4 7 4" xfId="22007" xr:uid="{00000000-0005-0000-0000-0000B0540000}"/>
    <cellStyle name="Total 4 7 5" xfId="32047" xr:uid="{00000000-0005-0000-0000-0000B1540000}"/>
    <cellStyle name="Total 4 7 6" xfId="33300" xr:uid="{00000000-0005-0000-0000-0000B2540000}"/>
    <cellStyle name="Total 4 8" xfId="1407" xr:uid="{00000000-0005-0000-0000-0000B3540000}"/>
    <cellStyle name="Total 4 8 2" xfId="15481" xr:uid="{00000000-0005-0000-0000-0000B4540000}"/>
    <cellStyle name="Total 4 8 3" xfId="20968" xr:uid="{00000000-0005-0000-0000-0000B5540000}"/>
    <cellStyle name="Total 4 8 4" xfId="22473" xr:uid="{00000000-0005-0000-0000-0000B6540000}"/>
    <cellStyle name="Total 4 8 5" xfId="21519" xr:uid="{00000000-0005-0000-0000-0000B7540000}"/>
    <cellStyle name="Total 4 8 6" xfId="25524" xr:uid="{00000000-0005-0000-0000-0000B8540000}"/>
    <cellStyle name="Total 4 9" xfId="1920" xr:uid="{00000000-0005-0000-0000-0000B9540000}"/>
    <cellStyle name="Total 4 9 2" xfId="9668" xr:uid="{00000000-0005-0000-0000-0000BA540000}"/>
    <cellStyle name="Total 4 9 3" xfId="21468" xr:uid="{00000000-0005-0000-0000-0000BB540000}"/>
    <cellStyle name="Total 4 9 4" xfId="26856" xr:uid="{00000000-0005-0000-0000-0000BC540000}"/>
    <cellStyle name="Total 4 9 5" xfId="28526" xr:uid="{00000000-0005-0000-0000-0000BD540000}"/>
    <cellStyle name="Total 4 9 6" xfId="36720" xr:uid="{00000000-0005-0000-0000-0000BE540000}"/>
    <cellStyle name="Total 40" xfId="41992" xr:uid="{00000000-0005-0000-0000-0000BF540000}"/>
    <cellStyle name="Total 41" xfId="42108" xr:uid="{00000000-0005-0000-0000-0000C0540000}"/>
    <cellStyle name="Total 42" xfId="42217" xr:uid="{00000000-0005-0000-0000-0000C1540000}"/>
    <cellStyle name="Total 43" xfId="42314" xr:uid="{00000000-0005-0000-0000-0000C2540000}"/>
    <cellStyle name="Total 44" xfId="42434" xr:uid="{00000000-0005-0000-0000-0000C3540000}"/>
    <cellStyle name="Total 5" xfId="683" xr:uid="{00000000-0005-0000-0000-0000C4540000}"/>
    <cellStyle name="Total 5 10" xfId="2333" xr:uid="{00000000-0005-0000-0000-0000C5540000}"/>
    <cellStyle name="Total 5 10 2" xfId="10342" xr:uid="{00000000-0005-0000-0000-0000C6540000}"/>
    <cellStyle name="Total 5 10 3" xfId="21875" xr:uid="{00000000-0005-0000-0000-0000C7540000}"/>
    <cellStyle name="Total 5 10 4" xfId="14740" xr:uid="{00000000-0005-0000-0000-0000C8540000}"/>
    <cellStyle name="Total 5 10 5" xfId="18054" xr:uid="{00000000-0005-0000-0000-0000C9540000}"/>
    <cellStyle name="Total 5 10 6" xfId="32805" xr:uid="{00000000-0005-0000-0000-0000CA540000}"/>
    <cellStyle name="Total 5 11" xfId="2701" xr:uid="{00000000-0005-0000-0000-0000CB540000}"/>
    <cellStyle name="Total 5 11 2" xfId="10152" xr:uid="{00000000-0005-0000-0000-0000CC540000}"/>
    <cellStyle name="Total 5 11 3" xfId="22239" xr:uid="{00000000-0005-0000-0000-0000CD540000}"/>
    <cellStyle name="Total 5 11 4" xfId="19875" xr:uid="{00000000-0005-0000-0000-0000CE540000}"/>
    <cellStyle name="Total 5 11 5" xfId="26052" xr:uid="{00000000-0005-0000-0000-0000CF540000}"/>
    <cellStyle name="Total 5 11 6" xfId="31315" xr:uid="{00000000-0005-0000-0000-0000D0540000}"/>
    <cellStyle name="Total 5 12" xfId="3054" xr:uid="{00000000-0005-0000-0000-0000D1540000}"/>
    <cellStyle name="Total 5 12 2" xfId="8577" xr:uid="{00000000-0005-0000-0000-0000D2540000}"/>
    <cellStyle name="Total 5 12 3" xfId="22587" xr:uid="{00000000-0005-0000-0000-0000D3540000}"/>
    <cellStyle name="Total 5 12 4" xfId="27798" xr:uid="{00000000-0005-0000-0000-0000D4540000}"/>
    <cellStyle name="Total 5 12 5" xfId="32784" xr:uid="{00000000-0005-0000-0000-0000D5540000}"/>
    <cellStyle name="Total 5 12 6" xfId="37435" xr:uid="{00000000-0005-0000-0000-0000D6540000}"/>
    <cellStyle name="Total 5 13" xfId="3394" xr:uid="{00000000-0005-0000-0000-0000D7540000}"/>
    <cellStyle name="Total 5 13 2" xfId="16202" xr:uid="{00000000-0005-0000-0000-0000D8540000}"/>
    <cellStyle name="Total 5 13 3" xfId="22921" xr:uid="{00000000-0005-0000-0000-0000D9540000}"/>
    <cellStyle name="Total 5 13 4" xfId="28124" xr:uid="{00000000-0005-0000-0000-0000DA540000}"/>
    <cellStyle name="Total 5 13 5" xfId="33093" xr:uid="{00000000-0005-0000-0000-0000DB540000}"/>
    <cellStyle name="Total 5 13 6" xfId="37690" xr:uid="{00000000-0005-0000-0000-0000DC540000}"/>
    <cellStyle name="Total 5 14" xfId="3706" xr:uid="{00000000-0005-0000-0000-0000DD540000}"/>
    <cellStyle name="Total 5 14 2" xfId="16514" xr:uid="{00000000-0005-0000-0000-0000DE540000}"/>
    <cellStyle name="Total 5 14 3" xfId="23229" xr:uid="{00000000-0005-0000-0000-0000DF540000}"/>
    <cellStyle name="Total 5 14 4" xfId="28424" xr:uid="{00000000-0005-0000-0000-0000E0540000}"/>
    <cellStyle name="Total 5 14 5" xfId="33383" xr:uid="{00000000-0005-0000-0000-0000E1540000}"/>
    <cellStyle name="Total 5 14 6" xfId="37930" xr:uid="{00000000-0005-0000-0000-0000E2540000}"/>
    <cellStyle name="Total 5 15" xfId="4006" xr:uid="{00000000-0005-0000-0000-0000E3540000}"/>
    <cellStyle name="Total 5 15 2" xfId="16814" xr:uid="{00000000-0005-0000-0000-0000E4540000}"/>
    <cellStyle name="Total 5 15 3" xfId="23527" xr:uid="{00000000-0005-0000-0000-0000E5540000}"/>
    <cellStyle name="Total 5 15 4" xfId="28713" xr:uid="{00000000-0005-0000-0000-0000E6540000}"/>
    <cellStyle name="Total 5 15 5" xfId="33659" xr:uid="{00000000-0005-0000-0000-0000E7540000}"/>
    <cellStyle name="Total 5 15 6" xfId="38166" xr:uid="{00000000-0005-0000-0000-0000E8540000}"/>
    <cellStyle name="Total 5 16" xfId="1484" xr:uid="{00000000-0005-0000-0000-0000E9540000}"/>
    <cellStyle name="Total 5 16 2" xfId="10302" xr:uid="{00000000-0005-0000-0000-0000EA540000}"/>
    <cellStyle name="Total 5 16 3" xfId="21041" xr:uid="{00000000-0005-0000-0000-0000EB540000}"/>
    <cellStyle name="Total 5 16 4" xfId="24517" xr:uid="{00000000-0005-0000-0000-0000EC540000}"/>
    <cellStyle name="Total 5 16 5" xfId="29418" xr:uid="{00000000-0005-0000-0000-0000ED540000}"/>
    <cellStyle name="Total 5 16 6" xfId="33604" xr:uid="{00000000-0005-0000-0000-0000EE540000}"/>
    <cellStyle name="Total 5 17" xfId="4727" xr:uid="{00000000-0005-0000-0000-0000EF540000}"/>
    <cellStyle name="Total 5 17 2" xfId="17535" xr:uid="{00000000-0005-0000-0000-0000F0540000}"/>
    <cellStyle name="Total 5 17 3" xfId="24239" xr:uid="{00000000-0005-0000-0000-0000F1540000}"/>
    <cellStyle name="Total 5 17 4" xfId="29402" xr:uid="{00000000-0005-0000-0000-0000F2540000}"/>
    <cellStyle name="Total 5 17 5" xfId="34304" xr:uid="{00000000-0005-0000-0000-0000F3540000}"/>
    <cellStyle name="Total 5 17 6" xfId="38698" xr:uid="{00000000-0005-0000-0000-0000F4540000}"/>
    <cellStyle name="Total 5 18" xfId="7241" xr:uid="{00000000-0005-0000-0000-0000F5540000}"/>
    <cellStyle name="Total 5 18 2" xfId="20006" xr:uid="{00000000-0005-0000-0000-0000F6540000}"/>
    <cellStyle name="Total 5 18 3" xfId="26643" xr:uid="{00000000-0005-0000-0000-0000F7540000}"/>
    <cellStyle name="Total 5 18 4" xfId="31692" xr:uid="{00000000-0005-0000-0000-0000F8540000}"/>
    <cellStyle name="Total 5 18 5" xfId="36434" xr:uid="{00000000-0005-0000-0000-0000F9540000}"/>
    <cellStyle name="Total 5 18 6" xfId="40609" xr:uid="{00000000-0005-0000-0000-0000FA540000}"/>
    <cellStyle name="Total 5 19" xfId="7202" xr:uid="{00000000-0005-0000-0000-0000FB540000}"/>
    <cellStyle name="Total 5 19 2" xfId="19967" xr:uid="{00000000-0005-0000-0000-0000FC540000}"/>
    <cellStyle name="Total 5 19 3" xfId="26607" xr:uid="{00000000-0005-0000-0000-0000FD540000}"/>
    <cellStyle name="Total 5 19 4" xfId="31657" xr:uid="{00000000-0005-0000-0000-0000FE540000}"/>
    <cellStyle name="Total 5 19 5" xfId="36400" xr:uid="{00000000-0005-0000-0000-0000FF540000}"/>
    <cellStyle name="Total 5 19 6" xfId="40587" xr:uid="{00000000-0005-0000-0000-000000550000}"/>
    <cellStyle name="Total 5 2" xfId="909" xr:uid="{00000000-0005-0000-0000-000001550000}"/>
    <cellStyle name="Total 5 2 10" xfId="4787" xr:uid="{00000000-0005-0000-0000-000002550000}"/>
    <cellStyle name="Total 5 2 10 2" xfId="17595" xr:uid="{00000000-0005-0000-0000-000003550000}"/>
    <cellStyle name="Total 5 2 10 3" xfId="24299" xr:uid="{00000000-0005-0000-0000-000004550000}"/>
    <cellStyle name="Total 5 2 10 4" xfId="29462" xr:uid="{00000000-0005-0000-0000-000005550000}"/>
    <cellStyle name="Total 5 2 10 5" xfId="34362" xr:uid="{00000000-0005-0000-0000-000006550000}"/>
    <cellStyle name="Total 5 2 10 6" xfId="38749" xr:uid="{00000000-0005-0000-0000-000007550000}"/>
    <cellStyle name="Total 5 2 11" xfId="7416" xr:uid="{00000000-0005-0000-0000-000008550000}"/>
    <cellStyle name="Total 5 2 11 2" xfId="20180" xr:uid="{00000000-0005-0000-0000-000009550000}"/>
    <cellStyle name="Total 5 2 11 3" xfId="26816" xr:uid="{00000000-0005-0000-0000-00000A550000}"/>
    <cellStyle name="Total 5 2 11 4" xfId="31856" xr:uid="{00000000-0005-0000-0000-00000B550000}"/>
    <cellStyle name="Total 5 2 11 5" xfId="36583" xr:uid="{00000000-0005-0000-0000-00000C550000}"/>
    <cellStyle name="Total 5 2 11 6" xfId="40693" xr:uid="{00000000-0005-0000-0000-00000D550000}"/>
    <cellStyle name="Total 5 2 12" xfId="7559" xr:uid="{00000000-0005-0000-0000-00000E550000}"/>
    <cellStyle name="Total 5 2 12 2" xfId="20323" xr:uid="{00000000-0005-0000-0000-00000F550000}"/>
    <cellStyle name="Total 5 2 12 3" xfId="26956" xr:uid="{00000000-0005-0000-0000-000010550000}"/>
    <cellStyle name="Total 5 2 12 4" xfId="31993" xr:uid="{00000000-0005-0000-0000-000011550000}"/>
    <cellStyle name="Total 5 2 12 5" xfId="36705" xr:uid="{00000000-0005-0000-0000-000012550000}"/>
    <cellStyle name="Total 5 2 12 6" xfId="40773" xr:uid="{00000000-0005-0000-0000-000013550000}"/>
    <cellStyle name="Total 5 2 13" xfId="8772" xr:uid="{00000000-0005-0000-0000-000014550000}"/>
    <cellStyle name="Total 5 2 14" xfId="8425" xr:uid="{00000000-0005-0000-0000-000015550000}"/>
    <cellStyle name="Total 5 2 15" xfId="11507" xr:uid="{00000000-0005-0000-0000-000016550000}"/>
    <cellStyle name="Total 5 2 16" xfId="25886" xr:uid="{00000000-0005-0000-0000-000017550000}"/>
    <cellStyle name="Total 5 2 17" xfId="20710" xr:uid="{00000000-0005-0000-0000-000018550000}"/>
    <cellStyle name="Total 5 2 18" xfId="34702" xr:uid="{00000000-0005-0000-0000-000019550000}"/>
    <cellStyle name="Total 5 2 2" xfId="2128" xr:uid="{00000000-0005-0000-0000-00001A550000}"/>
    <cellStyle name="Total 5 2 2 2" xfId="10869" xr:uid="{00000000-0005-0000-0000-00001B550000}"/>
    <cellStyle name="Total 5 2 2 3" xfId="21672" xr:uid="{00000000-0005-0000-0000-00001C550000}"/>
    <cellStyle name="Total 5 2 2 4" xfId="14154" xr:uid="{00000000-0005-0000-0000-00001D550000}"/>
    <cellStyle name="Total 5 2 2 5" xfId="29524" xr:uid="{00000000-0005-0000-0000-00001E550000}"/>
    <cellStyle name="Total 5 2 2 6" xfId="25333" xr:uid="{00000000-0005-0000-0000-00001F550000}"/>
    <cellStyle name="Total 5 2 3" xfId="1473" xr:uid="{00000000-0005-0000-0000-000020550000}"/>
    <cellStyle name="Total 5 2 3 2" xfId="12209" xr:uid="{00000000-0005-0000-0000-000021550000}"/>
    <cellStyle name="Total 5 2 3 3" xfId="21030" xr:uid="{00000000-0005-0000-0000-000022550000}"/>
    <cellStyle name="Total 5 2 3 4" xfId="21597" xr:uid="{00000000-0005-0000-0000-000023550000}"/>
    <cellStyle name="Total 5 2 3 5" xfId="24488" xr:uid="{00000000-0005-0000-0000-000024550000}"/>
    <cellStyle name="Total 5 2 3 6" xfId="33669" xr:uid="{00000000-0005-0000-0000-000025550000}"/>
    <cellStyle name="Total 5 2 4" xfId="1913" xr:uid="{00000000-0005-0000-0000-000026550000}"/>
    <cellStyle name="Total 5 2 4 2" xfId="8748" xr:uid="{00000000-0005-0000-0000-000027550000}"/>
    <cellStyle name="Total 5 2 4 3" xfId="21461" xr:uid="{00000000-0005-0000-0000-000028550000}"/>
    <cellStyle name="Total 5 2 4 4" xfId="22080" xr:uid="{00000000-0005-0000-0000-000029550000}"/>
    <cellStyle name="Total 5 2 4 5" xfId="32014" xr:uid="{00000000-0005-0000-0000-00002A550000}"/>
    <cellStyle name="Total 5 2 4 6" xfId="33019" xr:uid="{00000000-0005-0000-0000-00002B550000}"/>
    <cellStyle name="Total 5 2 5" xfId="2413" xr:uid="{00000000-0005-0000-0000-00002C550000}"/>
    <cellStyle name="Total 5 2 5 2" xfId="11010" xr:uid="{00000000-0005-0000-0000-00002D550000}"/>
    <cellStyle name="Total 5 2 5 3" xfId="21954" xr:uid="{00000000-0005-0000-0000-00002E550000}"/>
    <cellStyle name="Total 5 2 5 4" xfId="23796" xr:uid="{00000000-0005-0000-0000-00002F550000}"/>
    <cellStyle name="Total 5 2 5 5" xfId="27551" xr:uid="{00000000-0005-0000-0000-000030550000}"/>
    <cellStyle name="Total 5 2 5 6" xfId="19078" xr:uid="{00000000-0005-0000-0000-000031550000}"/>
    <cellStyle name="Total 5 2 6" xfId="1953" xr:uid="{00000000-0005-0000-0000-000032550000}"/>
    <cellStyle name="Total 5 2 6 2" xfId="8985" xr:uid="{00000000-0005-0000-0000-000033550000}"/>
    <cellStyle name="Total 5 2 6 3" xfId="21500" xr:uid="{00000000-0005-0000-0000-000034550000}"/>
    <cellStyle name="Total 5 2 6 4" xfId="20880" xr:uid="{00000000-0005-0000-0000-000035550000}"/>
    <cellStyle name="Total 5 2 6 5" xfId="25907" xr:uid="{00000000-0005-0000-0000-000036550000}"/>
    <cellStyle name="Total 5 2 6 6" xfId="36611" xr:uid="{00000000-0005-0000-0000-000037550000}"/>
    <cellStyle name="Total 5 2 7" xfId="2598" xr:uid="{00000000-0005-0000-0000-000038550000}"/>
    <cellStyle name="Total 5 2 7 2" xfId="10817" xr:uid="{00000000-0005-0000-0000-000039550000}"/>
    <cellStyle name="Total 5 2 7 3" xfId="22136" xr:uid="{00000000-0005-0000-0000-00003A550000}"/>
    <cellStyle name="Total 5 2 7 4" xfId="18351" xr:uid="{00000000-0005-0000-0000-00003B550000}"/>
    <cellStyle name="Total 5 2 7 5" xfId="20958" xr:uid="{00000000-0005-0000-0000-00003C550000}"/>
    <cellStyle name="Total 5 2 7 6" xfId="20588" xr:uid="{00000000-0005-0000-0000-00003D550000}"/>
    <cellStyle name="Total 5 2 8" xfId="2353" xr:uid="{00000000-0005-0000-0000-00003E550000}"/>
    <cellStyle name="Total 5 2 8 2" xfId="10381" xr:uid="{00000000-0005-0000-0000-00003F550000}"/>
    <cellStyle name="Total 5 2 8 3" xfId="21895" xr:uid="{00000000-0005-0000-0000-000040550000}"/>
    <cellStyle name="Total 5 2 8 4" xfId="21749" xr:uid="{00000000-0005-0000-0000-000041550000}"/>
    <cellStyle name="Total 5 2 8 5" xfId="21014" xr:uid="{00000000-0005-0000-0000-000042550000}"/>
    <cellStyle name="Total 5 2 8 6" xfId="36376" xr:uid="{00000000-0005-0000-0000-000043550000}"/>
    <cellStyle name="Total 5 2 9" xfId="3787" xr:uid="{00000000-0005-0000-0000-000044550000}"/>
    <cellStyle name="Total 5 2 9 2" xfId="16595" xr:uid="{00000000-0005-0000-0000-000045550000}"/>
    <cellStyle name="Total 5 2 9 3" xfId="23309" xr:uid="{00000000-0005-0000-0000-000046550000}"/>
    <cellStyle name="Total 5 2 9 4" xfId="28502" xr:uid="{00000000-0005-0000-0000-000047550000}"/>
    <cellStyle name="Total 5 2 9 5" xfId="33457" xr:uid="{00000000-0005-0000-0000-000048550000}"/>
    <cellStyle name="Total 5 2 9 6" xfId="37992" xr:uid="{00000000-0005-0000-0000-000049550000}"/>
    <cellStyle name="Total 5 20" xfId="14415" xr:uid="{00000000-0005-0000-0000-00004A550000}"/>
    <cellStyle name="Total 5 21" xfId="8849" xr:uid="{00000000-0005-0000-0000-00004B550000}"/>
    <cellStyle name="Total 5 22" xfId="18139" xr:uid="{00000000-0005-0000-0000-00004C550000}"/>
    <cellStyle name="Total 5 23" xfId="24910" xr:uid="{00000000-0005-0000-0000-00004D550000}"/>
    <cellStyle name="Total 5 24" xfId="19808" xr:uid="{00000000-0005-0000-0000-00004E550000}"/>
    <cellStyle name="Total 5 25" xfId="35408" xr:uid="{00000000-0005-0000-0000-00004F550000}"/>
    <cellStyle name="Total 5 26" xfId="41721" xr:uid="{00000000-0005-0000-0000-000050550000}"/>
    <cellStyle name="Total 5 27" xfId="41278" xr:uid="{00000000-0005-0000-0000-000051550000}"/>
    <cellStyle name="Total 5 28" xfId="41782" xr:uid="{00000000-0005-0000-0000-000052550000}"/>
    <cellStyle name="Total 5 29" xfId="42003" xr:uid="{00000000-0005-0000-0000-000053550000}"/>
    <cellStyle name="Total 5 3" xfId="832" xr:uid="{00000000-0005-0000-0000-000054550000}"/>
    <cellStyle name="Total 5 3 10" xfId="4747" xr:uid="{00000000-0005-0000-0000-000055550000}"/>
    <cellStyle name="Total 5 3 10 2" xfId="17555" xr:uid="{00000000-0005-0000-0000-000056550000}"/>
    <cellStyle name="Total 5 3 10 3" xfId="24259" xr:uid="{00000000-0005-0000-0000-000057550000}"/>
    <cellStyle name="Total 5 3 10 4" xfId="29422" xr:uid="{00000000-0005-0000-0000-000058550000}"/>
    <cellStyle name="Total 5 3 10 5" xfId="34323" xr:uid="{00000000-0005-0000-0000-000059550000}"/>
    <cellStyle name="Total 5 3 10 6" xfId="38713" xr:uid="{00000000-0005-0000-0000-00005A550000}"/>
    <cellStyle name="Total 5 3 11" xfId="9708" xr:uid="{00000000-0005-0000-0000-00005B550000}"/>
    <cellStyle name="Total 5 3 12" xfId="179" xr:uid="{00000000-0005-0000-0000-00005C550000}"/>
    <cellStyle name="Total 5 3 13" xfId="19264" xr:uid="{00000000-0005-0000-0000-00005D550000}"/>
    <cellStyle name="Total 5 3 14" xfId="25738" xr:uid="{00000000-0005-0000-0000-00005E550000}"/>
    <cellStyle name="Total 5 3 15" xfId="34753" xr:uid="{00000000-0005-0000-0000-00005F550000}"/>
    <cellStyle name="Total 5 3 2" xfId="2056" xr:uid="{00000000-0005-0000-0000-000060550000}"/>
    <cellStyle name="Total 5 3 2 2" xfId="13386" xr:uid="{00000000-0005-0000-0000-000061550000}"/>
    <cellStyle name="Total 5 3 2 3" xfId="21601" xr:uid="{00000000-0005-0000-0000-000062550000}"/>
    <cellStyle name="Total 5 3 2 4" xfId="22581" xr:uid="{00000000-0005-0000-0000-000063550000}"/>
    <cellStyle name="Total 5 3 2 5" xfId="19196" xr:uid="{00000000-0005-0000-0000-000064550000}"/>
    <cellStyle name="Total 5 3 2 6" xfId="32579" xr:uid="{00000000-0005-0000-0000-000065550000}"/>
    <cellStyle name="Total 5 3 3" xfId="1678" xr:uid="{00000000-0005-0000-0000-000066550000}"/>
    <cellStyle name="Total 5 3 3 2" xfId="8446" xr:uid="{00000000-0005-0000-0000-000067550000}"/>
    <cellStyle name="Total 5 3 3 3" xfId="21231" xr:uid="{00000000-0005-0000-0000-000068550000}"/>
    <cellStyle name="Total 5 3 3 4" xfId="24384" xr:uid="{00000000-0005-0000-0000-000069550000}"/>
    <cellStyle name="Total 5 3 3 5" xfId="29591" xr:uid="{00000000-0005-0000-0000-00006A550000}"/>
    <cellStyle name="Total 5 3 3 6" xfId="32212" xr:uid="{00000000-0005-0000-0000-00006B550000}"/>
    <cellStyle name="Total 5 3 4" xfId="1428" xr:uid="{00000000-0005-0000-0000-00006C550000}"/>
    <cellStyle name="Total 5 3 4 2" xfId="10208" xr:uid="{00000000-0005-0000-0000-00006D550000}"/>
    <cellStyle name="Total 5 3 4 3" xfId="20986" xr:uid="{00000000-0005-0000-0000-00006E550000}"/>
    <cellStyle name="Total 5 3 4 4" xfId="21784" xr:uid="{00000000-0005-0000-0000-00006F550000}"/>
    <cellStyle name="Total 5 3 4 5" xfId="31744" xr:uid="{00000000-0005-0000-0000-000070550000}"/>
    <cellStyle name="Total 5 3 4 6" xfId="33484" xr:uid="{00000000-0005-0000-0000-000071550000}"/>
    <cellStyle name="Total 5 3 5" xfId="2885" xr:uid="{00000000-0005-0000-0000-000072550000}"/>
    <cellStyle name="Total 5 3 5 2" xfId="11404" xr:uid="{00000000-0005-0000-0000-000073550000}"/>
    <cellStyle name="Total 5 3 5 3" xfId="22422" xr:uid="{00000000-0005-0000-0000-000074550000}"/>
    <cellStyle name="Total 5 3 5 4" xfId="27637" xr:uid="{00000000-0005-0000-0000-000075550000}"/>
    <cellStyle name="Total 5 3 5 5" xfId="32635" xr:uid="{00000000-0005-0000-0000-000076550000}"/>
    <cellStyle name="Total 5 3 5 6" xfId="37311" xr:uid="{00000000-0005-0000-0000-000077550000}"/>
    <cellStyle name="Total 5 3 6" xfId="3231" xr:uid="{00000000-0005-0000-0000-000078550000}"/>
    <cellStyle name="Total 5 3 6 2" xfId="16039" xr:uid="{00000000-0005-0000-0000-000079550000}"/>
    <cellStyle name="Total 5 3 6 3" xfId="22761" xr:uid="{00000000-0005-0000-0000-00007A550000}"/>
    <cellStyle name="Total 5 3 6 4" xfId="27970" xr:uid="{00000000-0005-0000-0000-00007B550000}"/>
    <cellStyle name="Total 5 3 6 5" xfId="32946" xr:uid="{00000000-0005-0000-0000-00007C550000}"/>
    <cellStyle name="Total 5 3 6 6" xfId="37569" xr:uid="{00000000-0005-0000-0000-00007D550000}"/>
    <cellStyle name="Total 5 3 7" xfId="3559" xr:uid="{00000000-0005-0000-0000-00007E550000}"/>
    <cellStyle name="Total 5 3 7 2" xfId="16367" xr:uid="{00000000-0005-0000-0000-00007F550000}"/>
    <cellStyle name="Total 5 3 7 3" xfId="23084" xr:uid="{00000000-0005-0000-0000-000080550000}"/>
    <cellStyle name="Total 5 3 7 4" xfId="28282" xr:uid="{00000000-0005-0000-0000-000081550000}"/>
    <cellStyle name="Total 5 3 7 5" xfId="33248" xr:uid="{00000000-0005-0000-0000-000082550000}"/>
    <cellStyle name="Total 5 3 7 6" xfId="37818" xr:uid="{00000000-0005-0000-0000-000083550000}"/>
    <cellStyle name="Total 5 3 8" xfId="3862" xr:uid="{00000000-0005-0000-0000-000084550000}"/>
    <cellStyle name="Total 5 3 8 2" xfId="16670" xr:uid="{00000000-0005-0000-0000-000085550000}"/>
    <cellStyle name="Total 5 3 8 3" xfId="23384" xr:uid="{00000000-0005-0000-0000-000086550000}"/>
    <cellStyle name="Total 5 3 8 4" xfId="28576" xr:uid="{00000000-0005-0000-0000-000087550000}"/>
    <cellStyle name="Total 5 3 8 5" xfId="33527" xr:uid="{00000000-0005-0000-0000-000088550000}"/>
    <cellStyle name="Total 5 3 8 6" xfId="38055" xr:uid="{00000000-0005-0000-0000-000089550000}"/>
    <cellStyle name="Total 5 3 9" xfId="4165" xr:uid="{00000000-0005-0000-0000-00008A550000}"/>
    <cellStyle name="Total 5 3 9 2" xfId="16973" xr:uid="{00000000-0005-0000-0000-00008B550000}"/>
    <cellStyle name="Total 5 3 9 3" xfId="23686" xr:uid="{00000000-0005-0000-0000-00008C550000}"/>
    <cellStyle name="Total 5 3 9 4" xfId="28870" xr:uid="{00000000-0005-0000-0000-00008D550000}"/>
    <cellStyle name="Total 5 3 9 5" xfId="33809" xr:uid="{00000000-0005-0000-0000-00008E550000}"/>
    <cellStyle name="Total 5 3 9 6" xfId="38294" xr:uid="{00000000-0005-0000-0000-00008F550000}"/>
    <cellStyle name="Total 5 30" xfId="42116" xr:uid="{00000000-0005-0000-0000-000090550000}"/>
    <cellStyle name="Total 5 31" xfId="42226" xr:uid="{00000000-0005-0000-0000-000091550000}"/>
    <cellStyle name="Total 5 32" xfId="42325" xr:uid="{00000000-0005-0000-0000-000092550000}"/>
    <cellStyle name="Total 5 33" xfId="42440" xr:uid="{00000000-0005-0000-0000-000093550000}"/>
    <cellStyle name="Total 5 4" xfId="1104" xr:uid="{00000000-0005-0000-0000-000094550000}"/>
    <cellStyle name="Total 5 4 10" xfId="4907" xr:uid="{00000000-0005-0000-0000-000095550000}"/>
    <cellStyle name="Total 5 4 10 2" xfId="17715" xr:uid="{00000000-0005-0000-0000-000096550000}"/>
    <cellStyle name="Total 5 4 10 3" xfId="24414" xr:uid="{00000000-0005-0000-0000-000097550000}"/>
    <cellStyle name="Total 5 4 10 4" xfId="29571" xr:uid="{00000000-0005-0000-0000-000098550000}"/>
    <cellStyle name="Total 5 4 10 5" xfId="34460" xr:uid="{00000000-0005-0000-0000-000099550000}"/>
    <cellStyle name="Total 5 4 10 6" xfId="38811" xr:uid="{00000000-0005-0000-0000-00009A550000}"/>
    <cellStyle name="Total 5 4 11" xfId="8472" xr:uid="{00000000-0005-0000-0000-00009B550000}"/>
    <cellStyle name="Total 5 4 12" xfId="12515" xr:uid="{00000000-0005-0000-0000-00009C550000}"/>
    <cellStyle name="Total 5 4 13" xfId="21222" xr:uid="{00000000-0005-0000-0000-00009D550000}"/>
    <cellStyle name="Total 5 4 14" xfId="27557" xr:uid="{00000000-0005-0000-0000-00009E550000}"/>
    <cellStyle name="Total 5 4 15" xfId="30151" xr:uid="{00000000-0005-0000-0000-00009F550000}"/>
    <cellStyle name="Total 5 4 2" xfId="2307" xr:uid="{00000000-0005-0000-0000-0000A0550000}"/>
    <cellStyle name="Total 5 4 2 2" xfId="10797" xr:uid="{00000000-0005-0000-0000-0000A1550000}"/>
    <cellStyle name="Total 5 4 2 3" xfId="21849" xr:uid="{00000000-0005-0000-0000-0000A2550000}"/>
    <cellStyle name="Total 5 4 2 4" xfId="22274" xr:uid="{00000000-0005-0000-0000-0000A3550000}"/>
    <cellStyle name="Total 5 4 2 5" xfId="27566" xr:uid="{00000000-0005-0000-0000-0000A4550000}"/>
    <cellStyle name="Total 5 4 2 6" xfId="34561" xr:uid="{00000000-0005-0000-0000-0000A5550000}"/>
    <cellStyle name="Total 5 4 3" xfId="2676" xr:uid="{00000000-0005-0000-0000-0000A6550000}"/>
    <cellStyle name="Total 5 4 3 2" xfId="10314" xr:uid="{00000000-0005-0000-0000-0000A7550000}"/>
    <cellStyle name="Total 5 4 3 3" xfId="22214" xr:uid="{00000000-0005-0000-0000-0000A8550000}"/>
    <cellStyle name="Total 5 4 3 4" xfId="18910" xr:uid="{00000000-0005-0000-0000-0000A9550000}"/>
    <cellStyle name="Total 5 4 3 5" xfId="20812" xr:uid="{00000000-0005-0000-0000-0000AA550000}"/>
    <cellStyle name="Total 5 4 3 6" xfId="11744" xr:uid="{00000000-0005-0000-0000-0000AB550000}"/>
    <cellStyle name="Total 5 4 4" xfId="3030" xr:uid="{00000000-0005-0000-0000-0000AC550000}"/>
    <cellStyle name="Total 5 4 4 2" xfId="8570" xr:uid="{00000000-0005-0000-0000-0000AD550000}"/>
    <cellStyle name="Total 5 4 4 3" xfId="22563" xr:uid="{00000000-0005-0000-0000-0000AE550000}"/>
    <cellStyle name="Total 5 4 4 4" xfId="27774" xr:uid="{00000000-0005-0000-0000-0000AF550000}"/>
    <cellStyle name="Total 5 4 4 5" xfId="32760" xr:uid="{00000000-0005-0000-0000-0000B0550000}"/>
    <cellStyle name="Total 5 4 4 6" xfId="37412" xr:uid="{00000000-0005-0000-0000-0000B1550000}"/>
    <cellStyle name="Total 5 4 5" xfId="3370" xr:uid="{00000000-0005-0000-0000-0000B2550000}"/>
    <cellStyle name="Total 5 4 5 2" xfId="16178" xr:uid="{00000000-0005-0000-0000-0000B3550000}"/>
    <cellStyle name="Total 5 4 5 3" xfId="22898" xr:uid="{00000000-0005-0000-0000-0000B4550000}"/>
    <cellStyle name="Total 5 4 5 4" xfId="28100" xr:uid="{00000000-0005-0000-0000-0000B5550000}"/>
    <cellStyle name="Total 5 4 5 5" xfId="33070" xr:uid="{00000000-0005-0000-0000-0000B6550000}"/>
    <cellStyle name="Total 5 4 5 6" xfId="37667" xr:uid="{00000000-0005-0000-0000-0000B7550000}"/>
    <cellStyle name="Total 5 4 6" xfId="3683" xr:uid="{00000000-0005-0000-0000-0000B8550000}"/>
    <cellStyle name="Total 5 4 6 2" xfId="16491" xr:uid="{00000000-0005-0000-0000-0000B9550000}"/>
    <cellStyle name="Total 5 4 6 3" xfId="23206" xr:uid="{00000000-0005-0000-0000-0000BA550000}"/>
    <cellStyle name="Total 5 4 6 4" xfId="28401" xr:uid="{00000000-0005-0000-0000-0000BB550000}"/>
    <cellStyle name="Total 5 4 6 5" xfId="33360" xr:uid="{00000000-0005-0000-0000-0000BC550000}"/>
    <cellStyle name="Total 5 4 6 6" xfId="37908" xr:uid="{00000000-0005-0000-0000-0000BD550000}"/>
    <cellStyle name="Total 5 4 7" xfId="3981" xr:uid="{00000000-0005-0000-0000-0000BE550000}"/>
    <cellStyle name="Total 5 4 7 2" xfId="16789" xr:uid="{00000000-0005-0000-0000-0000BF550000}"/>
    <cellStyle name="Total 5 4 7 3" xfId="23502" xr:uid="{00000000-0005-0000-0000-0000C0550000}"/>
    <cellStyle name="Total 5 4 7 4" xfId="28688" xr:uid="{00000000-0005-0000-0000-0000C1550000}"/>
    <cellStyle name="Total 5 4 7 5" xfId="33635" xr:uid="{00000000-0005-0000-0000-0000C2550000}"/>
    <cellStyle name="Total 5 4 7 6" xfId="38143" xr:uid="{00000000-0005-0000-0000-0000C3550000}"/>
    <cellStyle name="Total 5 4 8" xfId="4235" xr:uid="{00000000-0005-0000-0000-0000C4550000}"/>
    <cellStyle name="Total 5 4 8 2" xfId="17043" xr:uid="{00000000-0005-0000-0000-0000C5550000}"/>
    <cellStyle name="Total 5 4 8 3" xfId="23754" xr:uid="{00000000-0005-0000-0000-0000C6550000}"/>
    <cellStyle name="Total 5 4 8 4" xfId="28936" xr:uid="{00000000-0005-0000-0000-0000C7550000}"/>
    <cellStyle name="Total 5 4 8 5" xfId="33873" xr:uid="{00000000-0005-0000-0000-0000C8550000}"/>
    <cellStyle name="Total 5 4 8 6" xfId="38345" xr:uid="{00000000-0005-0000-0000-0000C9550000}"/>
    <cellStyle name="Total 5 4 9" xfId="4482" xr:uid="{00000000-0005-0000-0000-0000CA550000}"/>
    <cellStyle name="Total 5 4 9 2" xfId="17290" xr:uid="{00000000-0005-0000-0000-0000CB550000}"/>
    <cellStyle name="Total 5 4 9 3" xfId="23998" xr:uid="{00000000-0005-0000-0000-0000CC550000}"/>
    <cellStyle name="Total 5 4 9 4" xfId="29173" xr:uid="{00000000-0005-0000-0000-0000CD550000}"/>
    <cellStyle name="Total 5 4 9 5" xfId="34089" xr:uid="{00000000-0005-0000-0000-0000CE550000}"/>
    <cellStyle name="Total 5 4 9 6" xfId="38515" xr:uid="{00000000-0005-0000-0000-0000CF550000}"/>
    <cellStyle name="Total 5 5" xfId="1211" xr:uid="{00000000-0005-0000-0000-0000D0550000}"/>
    <cellStyle name="Total 5 5 10" xfId="4976" xr:uid="{00000000-0005-0000-0000-0000D1550000}"/>
    <cellStyle name="Total 5 5 10 2" xfId="17784" xr:uid="{00000000-0005-0000-0000-0000D2550000}"/>
    <cellStyle name="Total 5 5 10 3" xfId="24482" xr:uid="{00000000-0005-0000-0000-0000D3550000}"/>
    <cellStyle name="Total 5 5 10 4" xfId="29639" xr:uid="{00000000-0005-0000-0000-0000D4550000}"/>
    <cellStyle name="Total 5 5 10 5" xfId="34525" xr:uid="{00000000-0005-0000-0000-0000D5550000}"/>
    <cellStyle name="Total 5 5 10 6" xfId="38865" xr:uid="{00000000-0005-0000-0000-0000D6550000}"/>
    <cellStyle name="Total 5 5 11" xfId="15258" xr:uid="{00000000-0005-0000-0000-0000D7550000}"/>
    <cellStyle name="Total 5 5 12" xfId="15533" xr:uid="{00000000-0005-0000-0000-0000D8550000}"/>
    <cellStyle name="Total 5 5 13" xfId="21115" xr:uid="{00000000-0005-0000-0000-0000D9550000}"/>
    <cellStyle name="Total 5 5 14" xfId="31673" xr:uid="{00000000-0005-0000-0000-0000DA550000}"/>
    <cellStyle name="Total 5 5 15" xfId="28890" xr:uid="{00000000-0005-0000-0000-0000DB550000}"/>
    <cellStyle name="Total 5 5 2" xfId="2407" xr:uid="{00000000-0005-0000-0000-0000DC550000}"/>
    <cellStyle name="Total 5 5 2 2" xfId="9564" xr:uid="{00000000-0005-0000-0000-0000DD550000}"/>
    <cellStyle name="Total 5 5 2 3" xfId="21948" xr:uid="{00000000-0005-0000-0000-0000DE550000}"/>
    <cellStyle name="Total 5 5 2 4" xfId="21724" xr:uid="{00000000-0005-0000-0000-0000DF550000}"/>
    <cellStyle name="Total 5 5 2 5" xfId="22538" xr:uid="{00000000-0005-0000-0000-0000E0550000}"/>
    <cellStyle name="Total 5 5 2 6" xfId="34075" xr:uid="{00000000-0005-0000-0000-0000E1550000}"/>
    <cellStyle name="Total 5 5 3" xfId="2776" xr:uid="{00000000-0005-0000-0000-0000E2550000}"/>
    <cellStyle name="Total 5 5 3 2" xfId="13402" xr:uid="{00000000-0005-0000-0000-0000E3550000}"/>
    <cellStyle name="Total 5 5 3 3" xfId="22313" xr:uid="{00000000-0005-0000-0000-0000E4550000}"/>
    <cellStyle name="Total 5 5 3 4" xfId="27533" xr:uid="{00000000-0005-0000-0000-0000E5550000}"/>
    <cellStyle name="Total 5 5 3 5" xfId="32533" xr:uid="{00000000-0005-0000-0000-0000E6550000}"/>
    <cellStyle name="Total 5 5 3 6" xfId="37223" xr:uid="{00000000-0005-0000-0000-0000E7550000}"/>
    <cellStyle name="Total 5 5 4" xfId="3127" xr:uid="{00000000-0005-0000-0000-0000E8550000}"/>
    <cellStyle name="Total 5 5 4 2" xfId="8623" xr:uid="{00000000-0005-0000-0000-0000E9550000}"/>
    <cellStyle name="Total 5 5 4 3" xfId="22658" xr:uid="{00000000-0005-0000-0000-0000EA550000}"/>
    <cellStyle name="Total 5 5 4 4" xfId="27869" xr:uid="{00000000-0005-0000-0000-0000EB550000}"/>
    <cellStyle name="Total 5 5 4 5" xfId="32850" xr:uid="{00000000-0005-0000-0000-0000EC550000}"/>
    <cellStyle name="Total 5 5 4 6" xfId="37486" xr:uid="{00000000-0005-0000-0000-0000ED550000}"/>
    <cellStyle name="Total 5 5 5" xfId="3463" xr:uid="{00000000-0005-0000-0000-0000EE550000}"/>
    <cellStyle name="Total 5 5 5 2" xfId="16271" xr:uid="{00000000-0005-0000-0000-0000EF550000}"/>
    <cellStyle name="Total 5 5 5 3" xfId="22989" xr:uid="{00000000-0005-0000-0000-0000F0550000}"/>
    <cellStyle name="Total 5 5 5 4" xfId="28190" xr:uid="{00000000-0005-0000-0000-0000F1550000}"/>
    <cellStyle name="Total 5 5 5 5" xfId="33157" xr:uid="{00000000-0005-0000-0000-0000F2550000}"/>
    <cellStyle name="Total 5 5 5 6" xfId="37740" xr:uid="{00000000-0005-0000-0000-0000F3550000}"/>
    <cellStyle name="Total 5 5 6" xfId="3770" xr:uid="{00000000-0005-0000-0000-0000F4550000}"/>
    <cellStyle name="Total 5 5 6 2" xfId="16578" xr:uid="{00000000-0005-0000-0000-0000F5550000}"/>
    <cellStyle name="Total 5 5 6 3" xfId="23293" xr:uid="{00000000-0005-0000-0000-0000F6550000}"/>
    <cellStyle name="Total 5 5 6 4" xfId="28486" xr:uid="{00000000-0005-0000-0000-0000F7550000}"/>
    <cellStyle name="Total 5 5 6 5" xfId="33441" xr:uid="{00000000-0005-0000-0000-0000F8550000}"/>
    <cellStyle name="Total 5 5 6 6" xfId="37978" xr:uid="{00000000-0005-0000-0000-0000F9550000}"/>
    <cellStyle name="Total 5 5 7" xfId="4061" xr:uid="{00000000-0005-0000-0000-0000FA550000}"/>
    <cellStyle name="Total 5 5 7 2" xfId="16869" xr:uid="{00000000-0005-0000-0000-0000FB550000}"/>
    <cellStyle name="Total 5 5 7 3" xfId="23582" xr:uid="{00000000-0005-0000-0000-0000FC550000}"/>
    <cellStyle name="Total 5 5 7 4" xfId="28767" xr:uid="{00000000-0005-0000-0000-0000FD550000}"/>
    <cellStyle name="Total 5 5 7 5" xfId="33707" xr:uid="{00000000-0005-0000-0000-0000FE550000}"/>
    <cellStyle name="Total 5 5 7 6" xfId="38207" xr:uid="{00000000-0005-0000-0000-0000FF550000}"/>
    <cellStyle name="Total 5 5 8" xfId="4316" xr:uid="{00000000-0005-0000-0000-000000560000}"/>
    <cellStyle name="Total 5 5 8 2" xfId="17124" xr:uid="{00000000-0005-0000-0000-000001560000}"/>
    <cellStyle name="Total 5 5 8 3" xfId="23833" xr:uid="{00000000-0005-0000-0000-000002560000}"/>
    <cellStyle name="Total 5 5 8 4" xfId="29017" xr:uid="{00000000-0005-0000-0000-000003560000}"/>
    <cellStyle name="Total 5 5 8 5" xfId="33950" xr:uid="{00000000-0005-0000-0000-000004560000}"/>
    <cellStyle name="Total 5 5 8 6" xfId="38411" xr:uid="{00000000-0005-0000-0000-000005560000}"/>
    <cellStyle name="Total 5 5 9" xfId="4551" xr:uid="{00000000-0005-0000-0000-000006560000}"/>
    <cellStyle name="Total 5 5 9 2" xfId="17359" xr:uid="{00000000-0005-0000-0000-000007560000}"/>
    <cellStyle name="Total 5 5 9 3" xfId="24067" xr:uid="{00000000-0005-0000-0000-000008560000}"/>
    <cellStyle name="Total 5 5 9 4" xfId="29240" xr:uid="{00000000-0005-0000-0000-000009560000}"/>
    <cellStyle name="Total 5 5 9 5" xfId="34153" xr:uid="{00000000-0005-0000-0000-00000A560000}"/>
    <cellStyle name="Total 5 5 9 6" xfId="38569" xr:uid="{00000000-0005-0000-0000-00000B560000}"/>
    <cellStyle name="Total 5 6" xfId="1231" xr:uid="{00000000-0005-0000-0000-00000C560000}"/>
    <cellStyle name="Total 5 6 2" xfId="10379" xr:uid="{00000000-0005-0000-0000-00000D560000}"/>
    <cellStyle name="Total 5 6 3" xfId="13479" xr:uid="{00000000-0005-0000-0000-00000E560000}"/>
    <cellStyle name="Total 5 6 4" xfId="26852" xr:uid="{00000000-0005-0000-0000-00000F560000}"/>
    <cellStyle name="Total 5 6 5" xfId="27808" xr:uid="{00000000-0005-0000-0000-000010560000}"/>
    <cellStyle name="Total 5 6 6" xfId="36740" xr:uid="{00000000-0005-0000-0000-000011560000}"/>
    <cellStyle name="Total 5 7" xfId="1295" xr:uid="{00000000-0005-0000-0000-000012560000}"/>
    <cellStyle name="Total 5 7 2" xfId="10691" xr:uid="{00000000-0005-0000-0000-000013560000}"/>
    <cellStyle name="Total 5 7 3" xfId="10214" xr:uid="{00000000-0005-0000-0000-000014560000}"/>
    <cellStyle name="Total 5 7 4" xfId="22824" xr:uid="{00000000-0005-0000-0000-000015560000}"/>
    <cellStyle name="Total 5 7 5" xfId="27920" xr:uid="{00000000-0005-0000-0000-000016560000}"/>
    <cellStyle name="Total 5 7 6" xfId="34491" xr:uid="{00000000-0005-0000-0000-000017560000}"/>
    <cellStyle name="Total 5 8" xfId="1408" xr:uid="{00000000-0005-0000-0000-000018560000}"/>
    <cellStyle name="Total 5 8 2" xfId="15388" xr:uid="{00000000-0005-0000-0000-000019560000}"/>
    <cellStyle name="Total 5 8 3" xfId="20969" xr:uid="{00000000-0005-0000-0000-00001A560000}"/>
    <cellStyle name="Total 5 8 4" xfId="21927" xr:uid="{00000000-0005-0000-0000-00001B560000}"/>
    <cellStyle name="Total 5 8 5" xfId="32007" xr:uid="{00000000-0005-0000-0000-00001C560000}"/>
    <cellStyle name="Total 5 8 6" xfId="33584" xr:uid="{00000000-0005-0000-0000-00001D560000}"/>
    <cellStyle name="Total 5 9" xfId="1921" xr:uid="{00000000-0005-0000-0000-00001E560000}"/>
    <cellStyle name="Total 5 9 2" xfId="10150" xr:uid="{00000000-0005-0000-0000-00001F560000}"/>
    <cellStyle name="Total 5 9 3" xfId="21469" xr:uid="{00000000-0005-0000-0000-000020560000}"/>
    <cellStyle name="Total 5 9 4" xfId="10025" xr:uid="{00000000-0005-0000-0000-000021560000}"/>
    <cellStyle name="Total 5 9 5" xfId="26573" xr:uid="{00000000-0005-0000-0000-000022560000}"/>
    <cellStyle name="Total 5 9 6" xfId="36601" xr:uid="{00000000-0005-0000-0000-000023560000}"/>
    <cellStyle name="Total 6" xfId="684" xr:uid="{00000000-0005-0000-0000-000024560000}"/>
    <cellStyle name="Total 6 10" xfId="2100" xr:uid="{00000000-0005-0000-0000-000025560000}"/>
    <cellStyle name="Total 6 10 2" xfId="9610" xr:uid="{00000000-0005-0000-0000-000026560000}"/>
    <cellStyle name="Total 6 10 3" xfId="21644" xr:uid="{00000000-0005-0000-0000-000027560000}"/>
    <cellStyle name="Total 6 10 4" xfId="26724" xr:uid="{00000000-0005-0000-0000-000028560000}"/>
    <cellStyle name="Total 6 10 5" xfId="28138" xr:uid="{00000000-0005-0000-0000-000029560000}"/>
    <cellStyle name="Total 6 10 6" xfId="29805" xr:uid="{00000000-0005-0000-0000-00002A560000}"/>
    <cellStyle name="Total 6 11" xfId="2702" xr:uid="{00000000-0005-0000-0000-00002B560000}"/>
    <cellStyle name="Total 6 11 2" xfId="10779" xr:uid="{00000000-0005-0000-0000-00002C560000}"/>
    <cellStyle name="Total 6 11 3" xfId="22240" xr:uid="{00000000-0005-0000-0000-00002D560000}"/>
    <cellStyle name="Total 6 11 4" xfId="19866" xr:uid="{00000000-0005-0000-0000-00002E560000}"/>
    <cellStyle name="Total 6 11 5" xfId="25930" xr:uid="{00000000-0005-0000-0000-00002F560000}"/>
    <cellStyle name="Total 6 11 6" xfId="30109" xr:uid="{00000000-0005-0000-0000-000030560000}"/>
    <cellStyle name="Total 6 12" xfId="3055" xr:uid="{00000000-0005-0000-0000-000031560000}"/>
    <cellStyle name="Total 6 12 2" xfId="8578" xr:uid="{00000000-0005-0000-0000-000032560000}"/>
    <cellStyle name="Total 6 12 3" xfId="22588" xr:uid="{00000000-0005-0000-0000-000033560000}"/>
    <cellStyle name="Total 6 12 4" xfId="27799" xr:uid="{00000000-0005-0000-0000-000034560000}"/>
    <cellStyle name="Total 6 12 5" xfId="32785" xr:uid="{00000000-0005-0000-0000-000035560000}"/>
    <cellStyle name="Total 6 12 6" xfId="37436" xr:uid="{00000000-0005-0000-0000-000036560000}"/>
    <cellStyle name="Total 6 13" xfId="3395" xr:uid="{00000000-0005-0000-0000-000037560000}"/>
    <cellStyle name="Total 6 13 2" xfId="16203" xr:uid="{00000000-0005-0000-0000-000038560000}"/>
    <cellStyle name="Total 6 13 3" xfId="22922" xr:uid="{00000000-0005-0000-0000-000039560000}"/>
    <cellStyle name="Total 6 13 4" xfId="28125" xr:uid="{00000000-0005-0000-0000-00003A560000}"/>
    <cellStyle name="Total 6 13 5" xfId="33094" xr:uid="{00000000-0005-0000-0000-00003B560000}"/>
    <cellStyle name="Total 6 13 6" xfId="37691" xr:uid="{00000000-0005-0000-0000-00003C560000}"/>
    <cellStyle name="Total 6 14" xfId="3707" xr:uid="{00000000-0005-0000-0000-00003D560000}"/>
    <cellStyle name="Total 6 14 2" xfId="16515" xr:uid="{00000000-0005-0000-0000-00003E560000}"/>
    <cellStyle name="Total 6 14 3" xfId="23230" xr:uid="{00000000-0005-0000-0000-00003F560000}"/>
    <cellStyle name="Total 6 14 4" xfId="28425" xr:uid="{00000000-0005-0000-0000-000040560000}"/>
    <cellStyle name="Total 6 14 5" xfId="33384" xr:uid="{00000000-0005-0000-0000-000041560000}"/>
    <cellStyle name="Total 6 14 6" xfId="37931" xr:uid="{00000000-0005-0000-0000-000042560000}"/>
    <cellStyle name="Total 6 15" xfId="4007" xr:uid="{00000000-0005-0000-0000-000043560000}"/>
    <cellStyle name="Total 6 15 2" xfId="16815" xr:uid="{00000000-0005-0000-0000-000044560000}"/>
    <cellStyle name="Total 6 15 3" xfId="23528" xr:uid="{00000000-0005-0000-0000-000045560000}"/>
    <cellStyle name="Total 6 15 4" xfId="28714" xr:uid="{00000000-0005-0000-0000-000046560000}"/>
    <cellStyle name="Total 6 15 5" xfId="33660" xr:uid="{00000000-0005-0000-0000-000047560000}"/>
    <cellStyle name="Total 6 15 6" xfId="38167" xr:uid="{00000000-0005-0000-0000-000048560000}"/>
    <cellStyle name="Total 6 16" xfId="3892" xr:uid="{00000000-0005-0000-0000-000049560000}"/>
    <cellStyle name="Total 6 16 2" xfId="16700" xr:uid="{00000000-0005-0000-0000-00004A560000}"/>
    <cellStyle name="Total 6 16 3" xfId="23414" xr:uid="{00000000-0005-0000-0000-00004B560000}"/>
    <cellStyle name="Total 6 16 4" xfId="28605" xr:uid="{00000000-0005-0000-0000-00004C560000}"/>
    <cellStyle name="Total 6 16 5" xfId="33554" xr:uid="{00000000-0005-0000-0000-00004D560000}"/>
    <cellStyle name="Total 6 16 6" xfId="38079" xr:uid="{00000000-0005-0000-0000-00004E560000}"/>
    <cellStyle name="Total 6 17" xfId="4728" xr:uid="{00000000-0005-0000-0000-00004F560000}"/>
    <cellStyle name="Total 6 17 2" xfId="17536" xr:uid="{00000000-0005-0000-0000-000050560000}"/>
    <cellStyle name="Total 6 17 3" xfId="24240" xr:uid="{00000000-0005-0000-0000-000051560000}"/>
    <cellStyle name="Total 6 17 4" xfId="29403" xr:uid="{00000000-0005-0000-0000-000052560000}"/>
    <cellStyle name="Total 6 17 5" xfId="34305" xr:uid="{00000000-0005-0000-0000-000053560000}"/>
    <cellStyle name="Total 6 17 6" xfId="38699" xr:uid="{00000000-0005-0000-0000-000054560000}"/>
    <cellStyle name="Total 6 18" xfId="7257" xr:uid="{00000000-0005-0000-0000-000055560000}"/>
    <cellStyle name="Total 6 18 2" xfId="20021" xr:uid="{00000000-0005-0000-0000-000056560000}"/>
    <cellStyle name="Total 6 18 3" xfId="26659" xr:uid="{00000000-0005-0000-0000-000057560000}"/>
    <cellStyle name="Total 6 18 4" xfId="31705" xr:uid="{00000000-0005-0000-0000-000058560000}"/>
    <cellStyle name="Total 6 18 5" xfId="36448" xr:uid="{00000000-0005-0000-0000-000059560000}"/>
    <cellStyle name="Total 6 18 6" xfId="40619" xr:uid="{00000000-0005-0000-0000-00005A560000}"/>
    <cellStyle name="Total 6 19" xfId="7228" xr:uid="{00000000-0005-0000-0000-00005B560000}"/>
    <cellStyle name="Total 6 19 2" xfId="19993" xr:uid="{00000000-0005-0000-0000-00005C560000}"/>
    <cellStyle name="Total 6 19 3" xfId="26630" xr:uid="{00000000-0005-0000-0000-00005D560000}"/>
    <cellStyle name="Total 6 19 4" xfId="31679" xr:uid="{00000000-0005-0000-0000-00005E560000}"/>
    <cellStyle name="Total 6 19 5" xfId="36423" xr:uid="{00000000-0005-0000-0000-00005F560000}"/>
    <cellStyle name="Total 6 19 6" xfId="40601" xr:uid="{00000000-0005-0000-0000-000060560000}"/>
    <cellStyle name="Total 6 2" xfId="938" xr:uid="{00000000-0005-0000-0000-000061560000}"/>
    <cellStyle name="Total 6 2 10" xfId="4802" xr:uid="{00000000-0005-0000-0000-000062560000}"/>
    <cellStyle name="Total 6 2 10 2" xfId="17610" xr:uid="{00000000-0005-0000-0000-000063560000}"/>
    <cellStyle name="Total 6 2 10 3" xfId="24314" xr:uid="{00000000-0005-0000-0000-000064560000}"/>
    <cellStyle name="Total 6 2 10 4" xfId="29476" xr:uid="{00000000-0005-0000-0000-000065560000}"/>
    <cellStyle name="Total 6 2 10 5" xfId="34377" xr:uid="{00000000-0005-0000-0000-000066560000}"/>
    <cellStyle name="Total 6 2 10 6" xfId="38761" xr:uid="{00000000-0005-0000-0000-000067560000}"/>
    <cellStyle name="Total 6 2 11" xfId="7422" xr:uid="{00000000-0005-0000-0000-000068560000}"/>
    <cellStyle name="Total 6 2 11 2" xfId="20186" xr:uid="{00000000-0005-0000-0000-000069560000}"/>
    <cellStyle name="Total 6 2 11 3" xfId="26822" xr:uid="{00000000-0005-0000-0000-00006A560000}"/>
    <cellStyle name="Total 6 2 11 4" xfId="31861" xr:uid="{00000000-0005-0000-0000-00006B560000}"/>
    <cellStyle name="Total 6 2 11 5" xfId="36588" xr:uid="{00000000-0005-0000-0000-00006C560000}"/>
    <cellStyle name="Total 6 2 11 6" xfId="40698" xr:uid="{00000000-0005-0000-0000-00006D560000}"/>
    <cellStyle name="Total 6 2 12" xfId="7565" xr:uid="{00000000-0005-0000-0000-00006E560000}"/>
    <cellStyle name="Total 6 2 12 2" xfId="20329" xr:uid="{00000000-0005-0000-0000-00006F560000}"/>
    <cellStyle name="Total 6 2 12 3" xfId="26962" xr:uid="{00000000-0005-0000-0000-000070560000}"/>
    <cellStyle name="Total 6 2 12 4" xfId="31999" xr:uid="{00000000-0005-0000-0000-000071560000}"/>
    <cellStyle name="Total 6 2 12 5" xfId="36710" xr:uid="{00000000-0005-0000-0000-000072560000}"/>
    <cellStyle name="Total 6 2 12 6" xfId="40778" xr:uid="{00000000-0005-0000-0000-000073560000}"/>
    <cellStyle name="Total 6 2 13" xfId="9122" xr:uid="{00000000-0005-0000-0000-000074560000}"/>
    <cellStyle name="Total 6 2 14" xfId="15417" xr:uid="{00000000-0005-0000-0000-000075560000}"/>
    <cellStyle name="Total 6 2 15" xfId="18576" xr:uid="{00000000-0005-0000-0000-000076560000}"/>
    <cellStyle name="Total 6 2 16" xfId="9686" xr:uid="{00000000-0005-0000-0000-000077560000}"/>
    <cellStyle name="Total 6 2 17" xfId="29911" xr:uid="{00000000-0005-0000-0000-000078560000}"/>
    <cellStyle name="Total 6 2 18" xfId="21188" xr:uid="{00000000-0005-0000-0000-000079560000}"/>
    <cellStyle name="Total 6 2 2" xfId="2155" xr:uid="{00000000-0005-0000-0000-00007A560000}"/>
    <cellStyle name="Total 6 2 2 2" xfId="10840" xr:uid="{00000000-0005-0000-0000-00007B560000}"/>
    <cellStyle name="Total 6 2 2 3" xfId="21699" xr:uid="{00000000-0005-0000-0000-00007C560000}"/>
    <cellStyle name="Total 6 2 2 4" xfId="22248" xr:uid="{00000000-0005-0000-0000-00007D560000}"/>
    <cellStyle name="Total 6 2 2 5" xfId="32010" xr:uid="{00000000-0005-0000-0000-00007E560000}"/>
    <cellStyle name="Total 6 2 2 6" xfId="33588" xr:uid="{00000000-0005-0000-0000-00007F560000}"/>
    <cellStyle name="Total 6 2 3" xfId="1585" xr:uid="{00000000-0005-0000-0000-000080560000}"/>
    <cellStyle name="Total 6 2 3 2" xfId="11061" xr:uid="{00000000-0005-0000-0000-000081560000}"/>
    <cellStyle name="Total 6 2 3 3" xfId="21140" xr:uid="{00000000-0005-0000-0000-000082560000}"/>
    <cellStyle name="Total 6 2 3 4" xfId="26727" xr:uid="{00000000-0005-0000-0000-000083560000}"/>
    <cellStyle name="Total 6 2 3 5" xfId="23959" xr:uid="{00000000-0005-0000-0000-000084560000}"/>
    <cellStyle name="Total 6 2 3 6" xfId="18222" xr:uid="{00000000-0005-0000-0000-000085560000}"/>
    <cellStyle name="Total 6 2 4" xfId="2062" xr:uid="{00000000-0005-0000-0000-000086560000}"/>
    <cellStyle name="Total 6 2 4 2" xfId="15445" xr:uid="{00000000-0005-0000-0000-000087560000}"/>
    <cellStyle name="Total 6 2 4 3" xfId="21607" xr:uid="{00000000-0005-0000-0000-000088560000}"/>
    <cellStyle name="Total 6 2 4 4" xfId="8764" xr:uid="{00000000-0005-0000-0000-000089560000}"/>
    <cellStyle name="Total 6 2 4 5" xfId="28953" xr:uid="{00000000-0005-0000-0000-00008A560000}"/>
    <cellStyle name="Total 6 2 4 6" xfId="31807" xr:uid="{00000000-0005-0000-0000-00008B560000}"/>
    <cellStyle name="Total 6 2 5" xfId="2949" xr:uid="{00000000-0005-0000-0000-00008C560000}"/>
    <cellStyle name="Total 6 2 5 2" xfId="13674" xr:uid="{00000000-0005-0000-0000-00008D560000}"/>
    <cellStyle name="Total 6 2 5 3" xfId="22485" xr:uid="{00000000-0005-0000-0000-00008E560000}"/>
    <cellStyle name="Total 6 2 5 4" xfId="27697" xr:uid="{00000000-0005-0000-0000-00008F560000}"/>
    <cellStyle name="Total 6 2 5 5" xfId="32693" xr:uid="{00000000-0005-0000-0000-000090560000}"/>
    <cellStyle name="Total 6 2 5 6" xfId="37362" xr:uid="{00000000-0005-0000-0000-000091560000}"/>
    <cellStyle name="Total 6 2 6" xfId="3290" xr:uid="{00000000-0005-0000-0000-000092560000}"/>
    <cellStyle name="Total 6 2 6 2" xfId="16098" xr:uid="{00000000-0005-0000-0000-000093560000}"/>
    <cellStyle name="Total 6 2 6 3" xfId="22820" xr:uid="{00000000-0005-0000-0000-000094560000}"/>
    <cellStyle name="Total 6 2 6 4" xfId="28025" xr:uid="{00000000-0005-0000-0000-000095560000}"/>
    <cellStyle name="Total 6 2 6 5" xfId="33000" xr:uid="{00000000-0005-0000-0000-000096560000}"/>
    <cellStyle name="Total 6 2 6 6" xfId="37616" xr:uid="{00000000-0005-0000-0000-000097560000}"/>
    <cellStyle name="Total 6 2 7" xfId="3611" xr:uid="{00000000-0005-0000-0000-000098560000}"/>
    <cellStyle name="Total 6 2 7 2" xfId="16419" xr:uid="{00000000-0005-0000-0000-000099560000}"/>
    <cellStyle name="Total 6 2 7 3" xfId="23135" xr:uid="{00000000-0005-0000-0000-00009A560000}"/>
    <cellStyle name="Total 6 2 7 4" xfId="28332" xr:uid="{00000000-0005-0000-0000-00009B560000}"/>
    <cellStyle name="Total 6 2 7 5" xfId="33298" xr:uid="{00000000-0005-0000-0000-00009C560000}"/>
    <cellStyle name="Total 6 2 7 6" xfId="37860" xr:uid="{00000000-0005-0000-0000-00009D560000}"/>
    <cellStyle name="Total 6 2 8" xfId="3911" xr:uid="{00000000-0005-0000-0000-00009E560000}"/>
    <cellStyle name="Total 6 2 8 2" xfId="16719" xr:uid="{00000000-0005-0000-0000-00009F560000}"/>
    <cellStyle name="Total 6 2 8 3" xfId="23433" xr:uid="{00000000-0005-0000-0000-0000A0560000}"/>
    <cellStyle name="Total 6 2 8 4" xfId="28623" xr:uid="{00000000-0005-0000-0000-0000A1560000}"/>
    <cellStyle name="Total 6 2 8 5" xfId="33573" xr:uid="{00000000-0005-0000-0000-0000A2560000}"/>
    <cellStyle name="Total 6 2 8 6" xfId="38095" xr:uid="{00000000-0005-0000-0000-0000A3560000}"/>
    <cellStyle name="Total 6 2 9" xfId="2731" xr:uid="{00000000-0005-0000-0000-0000A4560000}"/>
    <cellStyle name="Total 6 2 9 2" xfId="10607" xr:uid="{00000000-0005-0000-0000-0000A5560000}"/>
    <cellStyle name="Total 6 2 9 3" xfId="22268" xr:uid="{00000000-0005-0000-0000-0000A6560000}"/>
    <cellStyle name="Total 6 2 9 4" xfId="27489" xr:uid="{00000000-0005-0000-0000-0000A7560000}"/>
    <cellStyle name="Total 6 2 9 5" xfId="27316" xr:uid="{00000000-0005-0000-0000-0000A8560000}"/>
    <cellStyle name="Total 6 2 9 6" xfId="37189" xr:uid="{00000000-0005-0000-0000-0000A9560000}"/>
    <cellStyle name="Total 6 20" xfId="10597" xr:uid="{00000000-0005-0000-0000-0000AA560000}"/>
    <cellStyle name="Total 6 21" xfId="13785" xr:uid="{00000000-0005-0000-0000-0000AB560000}"/>
    <cellStyle name="Total 6 22" xfId="13738" xr:uid="{00000000-0005-0000-0000-0000AC560000}"/>
    <cellStyle name="Total 6 23" xfId="25662" xr:uid="{00000000-0005-0000-0000-0000AD560000}"/>
    <cellStyle name="Total 6 24" xfId="30828" xr:uid="{00000000-0005-0000-0000-0000AE560000}"/>
    <cellStyle name="Total 6 25" xfId="35762" xr:uid="{00000000-0005-0000-0000-0000AF560000}"/>
    <cellStyle name="Total 6 26" xfId="41722" xr:uid="{00000000-0005-0000-0000-0000B0560000}"/>
    <cellStyle name="Total 6 27" xfId="41277" xr:uid="{00000000-0005-0000-0000-0000B1560000}"/>
    <cellStyle name="Total 6 28" xfId="41784" xr:uid="{00000000-0005-0000-0000-0000B2560000}"/>
    <cellStyle name="Total 6 29" xfId="42004" xr:uid="{00000000-0005-0000-0000-0000B3560000}"/>
    <cellStyle name="Total 6 3" xfId="1061" xr:uid="{00000000-0005-0000-0000-0000B4560000}"/>
    <cellStyle name="Total 6 3 10" xfId="4880" xr:uid="{00000000-0005-0000-0000-0000B5560000}"/>
    <cellStyle name="Total 6 3 10 2" xfId="17688" xr:uid="{00000000-0005-0000-0000-0000B6560000}"/>
    <cellStyle name="Total 6 3 10 3" xfId="24387" xr:uid="{00000000-0005-0000-0000-0000B7560000}"/>
    <cellStyle name="Total 6 3 10 4" xfId="29544" xr:uid="{00000000-0005-0000-0000-0000B8560000}"/>
    <cellStyle name="Total 6 3 10 5" xfId="34437" xr:uid="{00000000-0005-0000-0000-0000B9560000}"/>
    <cellStyle name="Total 6 3 10 6" xfId="38792" xr:uid="{00000000-0005-0000-0000-0000BA560000}"/>
    <cellStyle name="Total 6 3 11" xfId="13392" xr:uid="{00000000-0005-0000-0000-0000BB560000}"/>
    <cellStyle name="Total 6 3 12" xfId="8941" xr:uid="{00000000-0005-0000-0000-0000BC560000}"/>
    <cellStyle name="Total 6 3 13" xfId="21829" xr:uid="{00000000-0005-0000-0000-0000BD560000}"/>
    <cellStyle name="Total 6 3 14" xfId="27014" xr:uid="{00000000-0005-0000-0000-0000BE560000}"/>
    <cellStyle name="Total 6 3 15" xfId="30535" xr:uid="{00000000-0005-0000-0000-0000BF560000}"/>
    <cellStyle name="Total 6 3 2" xfId="2269" xr:uid="{00000000-0005-0000-0000-0000C0560000}"/>
    <cellStyle name="Total 6 3 2 2" xfId="10256" xr:uid="{00000000-0005-0000-0000-0000C1560000}"/>
    <cellStyle name="Total 6 3 2 3" xfId="21812" xr:uid="{00000000-0005-0000-0000-0000C2560000}"/>
    <cellStyle name="Total 6 3 2 4" xfId="23974" xr:uid="{00000000-0005-0000-0000-0000C3560000}"/>
    <cellStyle name="Total 6 3 2 5" xfId="29264" xr:uid="{00000000-0005-0000-0000-0000C4560000}"/>
    <cellStyle name="Total 6 3 2 6" xfId="25689" xr:uid="{00000000-0005-0000-0000-0000C5560000}"/>
    <cellStyle name="Total 6 3 3" xfId="2636" xr:uid="{00000000-0005-0000-0000-0000C6560000}"/>
    <cellStyle name="Total 6 3 3 2" xfId="9286" xr:uid="{00000000-0005-0000-0000-0000C7560000}"/>
    <cellStyle name="Total 6 3 3 3" xfId="22174" xr:uid="{00000000-0005-0000-0000-0000C8560000}"/>
    <cellStyle name="Total 6 3 3 4" xfId="8281" xr:uid="{00000000-0005-0000-0000-0000C9560000}"/>
    <cellStyle name="Total 6 3 3 5" xfId="14578" xr:uid="{00000000-0005-0000-0000-0000CA560000}"/>
    <cellStyle name="Total 6 3 3 6" xfId="21896" xr:uid="{00000000-0005-0000-0000-0000CB560000}"/>
    <cellStyle name="Total 6 3 4" xfId="2993" xr:uid="{00000000-0005-0000-0000-0000CC560000}"/>
    <cellStyle name="Total 6 3 4 2" xfId="11537" xr:uid="{00000000-0005-0000-0000-0000CD560000}"/>
    <cellStyle name="Total 6 3 4 3" xfId="22528" xr:uid="{00000000-0005-0000-0000-0000CE560000}"/>
    <cellStyle name="Total 6 3 4 4" xfId="27739" xr:uid="{00000000-0005-0000-0000-0000CF560000}"/>
    <cellStyle name="Total 6 3 4 5" xfId="32729" xr:uid="{00000000-0005-0000-0000-0000D0560000}"/>
    <cellStyle name="Total 6 3 4 6" xfId="37387" xr:uid="{00000000-0005-0000-0000-0000D1560000}"/>
    <cellStyle name="Total 6 3 5" xfId="3332" xr:uid="{00000000-0005-0000-0000-0000D2560000}"/>
    <cellStyle name="Total 6 3 5 2" xfId="16140" xr:uid="{00000000-0005-0000-0000-0000D3560000}"/>
    <cellStyle name="Total 6 3 5 3" xfId="22860" xr:uid="{00000000-0005-0000-0000-0000D4560000}"/>
    <cellStyle name="Total 6 3 5 4" xfId="28063" xr:uid="{00000000-0005-0000-0000-0000D5560000}"/>
    <cellStyle name="Total 6 3 5 5" xfId="33035" xr:uid="{00000000-0005-0000-0000-0000D6560000}"/>
    <cellStyle name="Total 6 3 5 6" xfId="37641" xr:uid="{00000000-0005-0000-0000-0000D7560000}"/>
    <cellStyle name="Total 6 3 6" xfId="3649" xr:uid="{00000000-0005-0000-0000-0000D8560000}"/>
    <cellStyle name="Total 6 3 6 2" xfId="16457" xr:uid="{00000000-0005-0000-0000-0000D9560000}"/>
    <cellStyle name="Total 6 3 6 3" xfId="23173" xr:uid="{00000000-0005-0000-0000-0000DA560000}"/>
    <cellStyle name="Total 6 3 6 4" xfId="28368" xr:uid="{00000000-0005-0000-0000-0000DB560000}"/>
    <cellStyle name="Total 6 3 6 5" xfId="33330" xr:uid="{00000000-0005-0000-0000-0000DC560000}"/>
    <cellStyle name="Total 6 3 6 6" xfId="37883" xr:uid="{00000000-0005-0000-0000-0000DD560000}"/>
    <cellStyle name="Total 6 3 7" xfId="3948" xr:uid="{00000000-0005-0000-0000-0000DE560000}"/>
    <cellStyle name="Total 6 3 7 2" xfId="16756" xr:uid="{00000000-0005-0000-0000-0000DF560000}"/>
    <cellStyle name="Total 6 3 7 3" xfId="23469" xr:uid="{00000000-0005-0000-0000-0000E0560000}"/>
    <cellStyle name="Total 6 3 7 4" xfId="28656" xr:uid="{00000000-0005-0000-0000-0000E1560000}"/>
    <cellStyle name="Total 6 3 7 5" xfId="33605" xr:uid="{00000000-0005-0000-0000-0000E2560000}"/>
    <cellStyle name="Total 6 3 7 6" xfId="38119" xr:uid="{00000000-0005-0000-0000-0000E3560000}"/>
    <cellStyle name="Total 6 3 8" xfId="4204" xr:uid="{00000000-0005-0000-0000-0000E4560000}"/>
    <cellStyle name="Total 6 3 8 2" xfId="17012" xr:uid="{00000000-0005-0000-0000-0000E5560000}"/>
    <cellStyle name="Total 6 3 8 3" xfId="23725" xr:uid="{00000000-0005-0000-0000-0000E6560000}"/>
    <cellStyle name="Total 6 3 8 4" xfId="28908" xr:uid="{00000000-0005-0000-0000-0000E7560000}"/>
    <cellStyle name="Total 6 3 8 5" xfId="33845" xr:uid="{00000000-0005-0000-0000-0000E8560000}"/>
    <cellStyle name="Total 6 3 8 6" xfId="38323" xr:uid="{00000000-0005-0000-0000-0000E9560000}"/>
    <cellStyle name="Total 6 3 9" xfId="4455" xr:uid="{00000000-0005-0000-0000-0000EA560000}"/>
    <cellStyle name="Total 6 3 9 2" xfId="17263" xr:uid="{00000000-0005-0000-0000-0000EB560000}"/>
    <cellStyle name="Total 6 3 9 3" xfId="23971" xr:uid="{00000000-0005-0000-0000-0000EC560000}"/>
    <cellStyle name="Total 6 3 9 4" xfId="29146" xr:uid="{00000000-0005-0000-0000-0000ED560000}"/>
    <cellStyle name="Total 6 3 9 5" xfId="34067" xr:uid="{00000000-0005-0000-0000-0000EE560000}"/>
    <cellStyle name="Total 6 3 9 6" xfId="38496" xr:uid="{00000000-0005-0000-0000-0000EF560000}"/>
    <cellStyle name="Total 6 30" xfId="42119" xr:uid="{00000000-0005-0000-0000-0000F0560000}"/>
    <cellStyle name="Total 6 31" xfId="42227" xr:uid="{00000000-0005-0000-0000-0000F1560000}"/>
    <cellStyle name="Total 6 32" xfId="42326" xr:uid="{00000000-0005-0000-0000-0000F2560000}"/>
    <cellStyle name="Total 6 33" xfId="42441" xr:uid="{00000000-0005-0000-0000-0000F3560000}"/>
    <cellStyle name="Total 6 4" xfId="897" xr:uid="{00000000-0005-0000-0000-0000F4560000}"/>
    <cellStyle name="Total 6 4 10" xfId="4777" xr:uid="{00000000-0005-0000-0000-0000F5560000}"/>
    <cellStyle name="Total 6 4 10 2" xfId="17585" xr:uid="{00000000-0005-0000-0000-0000F6560000}"/>
    <cellStyle name="Total 6 4 10 3" xfId="24289" xr:uid="{00000000-0005-0000-0000-0000F7560000}"/>
    <cellStyle name="Total 6 4 10 4" xfId="29452" xr:uid="{00000000-0005-0000-0000-0000F8560000}"/>
    <cellStyle name="Total 6 4 10 5" xfId="34352" xr:uid="{00000000-0005-0000-0000-0000F9560000}"/>
    <cellStyle name="Total 6 4 10 6" xfId="38739" xr:uid="{00000000-0005-0000-0000-0000FA560000}"/>
    <cellStyle name="Total 6 4 11" xfId="10452" xr:uid="{00000000-0005-0000-0000-0000FB560000}"/>
    <cellStyle name="Total 6 4 12" xfId="19038" xr:uid="{00000000-0005-0000-0000-0000FC560000}"/>
    <cellStyle name="Total 6 4 13" xfId="20799" xr:uid="{00000000-0005-0000-0000-0000FD560000}"/>
    <cellStyle name="Total 6 4 14" xfId="30216" xr:uid="{00000000-0005-0000-0000-0000FE560000}"/>
    <cellStyle name="Total 6 4 15" xfId="36795" xr:uid="{00000000-0005-0000-0000-0000FF560000}"/>
    <cellStyle name="Total 6 4 2" xfId="2116" xr:uid="{00000000-0005-0000-0000-000000570000}"/>
    <cellStyle name="Total 6 4 2 2" xfId="10345" xr:uid="{00000000-0005-0000-0000-000001570000}"/>
    <cellStyle name="Total 6 4 2 3" xfId="21660" xr:uid="{00000000-0005-0000-0000-000002570000}"/>
    <cellStyle name="Total 6 4 2 4" xfId="26635" xr:uid="{00000000-0005-0000-0000-000003570000}"/>
    <cellStyle name="Total 6 4 2 5" xfId="27547" xr:uid="{00000000-0005-0000-0000-000004570000}"/>
    <cellStyle name="Total 6 4 2 6" xfId="25680" xr:uid="{00000000-0005-0000-0000-000005570000}"/>
    <cellStyle name="Total 6 4 3" xfId="1621" xr:uid="{00000000-0005-0000-0000-000006570000}"/>
    <cellStyle name="Total 6 4 3 2" xfId="10695" xr:uid="{00000000-0005-0000-0000-000007570000}"/>
    <cellStyle name="Total 6 4 3 3" xfId="21174" xr:uid="{00000000-0005-0000-0000-000008570000}"/>
    <cellStyle name="Total 6 4 3 4" xfId="23705" xr:uid="{00000000-0005-0000-0000-000009570000}"/>
    <cellStyle name="Total 6 4 3 5" xfId="10403" xr:uid="{00000000-0005-0000-0000-00000A570000}"/>
    <cellStyle name="Total 6 4 3 6" xfId="28585" xr:uid="{00000000-0005-0000-0000-00000B570000}"/>
    <cellStyle name="Total 6 4 4" xfId="2580" xr:uid="{00000000-0005-0000-0000-00000C570000}"/>
    <cellStyle name="Total 6 4 4 2" xfId="10181" xr:uid="{00000000-0005-0000-0000-00000D570000}"/>
    <cellStyle name="Total 6 4 4 3" xfId="22119" xr:uid="{00000000-0005-0000-0000-00000E570000}"/>
    <cellStyle name="Total 6 4 4 4" xfId="20737" xr:uid="{00000000-0005-0000-0000-00000F570000}"/>
    <cellStyle name="Total 6 4 4 5" xfId="25472" xr:uid="{00000000-0005-0000-0000-000010570000}"/>
    <cellStyle name="Total 6 4 4 6" xfId="19931" xr:uid="{00000000-0005-0000-0000-000011570000}"/>
    <cellStyle name="Total 6 4 5" xfId="1610" xr:uid="{00000000-0005-0000-0000-000012570000}"/>
    <cellStyle name="Total 6 4 5 2" xfId="15338" xr:uid="{00000000-0005-0000-0000-000013570000}"/>
    <cellStyle name="Total 6 4 5 3" xfId="21163" xr:uid="{00000000-0005-0000-0000-000014570000}"/>
    <cellStyle name="Total 6 4 5 4" xfId="22503" xr:uid="{00000000-0005-0000-0000-000015570000}"/>
    <cellStyle name="Total 6 4 5 5" xfId="18735" xr:uid="{00000000-0005-0000-0000-000016570000}"/>
    <cellStyle name="Total 6 4 5 6" xfId="34257" xr:uid="{00000000-0005-0000-0000-000017570000}"/>
    <cellStyle name="Total 6 4 6" xfId="1993" xr:uid="{00000000-0005-0000-0000-000018570000}"/>
    <cellStyle name="Total 6 4 6 2" xfId="10698" xr:uid="{00000000-0005-0000-0000-000019570000}"/>
    <cellStyle name="Total 6 4 6 3" xfId="21538" xr:uid="{00000000-0005-0000-0000-00001A570000}"/>
    <cellStyle name="Total 6 4 6 4" xfId="26606" xr:uid="{00000000-0005-0000-0000-00001B570000}"/>
    <cellStyle name="Total 6 4 6 5" xfId="32037" xr:uid="{00000000-0005-0000-0000-00001C570000}"/>
    <cellStyle name="Total 6 4 6 6" xfId="28786" xr:uid="{00000000-0005-0000-0000-00001D570000}"/>
    <cellStyle name="Total 6 4 7" xfId="1733" xr:uid="{00000000-0005-0000-0000-00001E570000}"/>
    <cellStyle name="Total 6 4 7 2" xfId="10213" xr:uid="{00000000-0005-0000-0000-00001F570000}"/>
    <cellStyle name="Total 6 4 7 3" xfId="21285" xr:uid="{00000000-0005-0000-0000-000020570000}"/>
    <cellStyle name="Total 6 4 7 4" xfId="15827" xr:uid="{00000000-0005-0000-0000-000021570000}"/>
    <cellStyle name="Total 6 4 7 5" xfId="29505" xr:uid="{00000000-0005-0000-0000-000022570000}"/>
    <cellStyle name="Total 6 4 7 6" xfId="31762" xr:uid="{00000000-0005-0000-0000-000023570000}"/>
    <cellStyle name="Total 6 4 8" xfId="2406" xr:uid="{00000000-0005-0000-0000-000024570000}"/>
    <cellStyle name="Total 6 4 8 2" xfId="9257" xr:uid="{00000000-0005-0000-0000-000025570000}"/>
    <cellStyle name="Total 6 4 8 3" xfId="21947" xr:uid="{00000000-0005-0000-0000-000026570000}"/>
    <cellStyle name="Total 6 4 8 4" xfId="21116" xr:uid="{00000000-0005-0000-0000-000027570000}"/>
    <cellStyle name="Total 6 4 8 5" xfId="27490" xr:uid="{00000000-0005-0000-0000-000028570000}"/>
    <cellStyle name="Total 6 4 8 6" xfId="23253" xr:uid="{00000000-0005-0000-0000-000029570000}"/>
    <cellStyle name="Total 6 4 9" xfId="1570" xr:uid="{00000000-0005-0000-0000-00002A570000}"/>
    <cellStyle name="Total 6 4 9 2" xfId="10807" xr:uid="{00000000-0005-0000-0000-00002B570000}"/>
    <cellStyle name="Total 6 4 9 3" xfId="21125" xr:uid="{00000000-0005-0000-0000-00002C570000}"/>
    <cellStyle name="Total 6 4 9 4" xfId="26681" xr:uid="{00000000-0005-0000-0000-00002D570000}"/>
    <cellStyle name="Total 6 4 9 5" xfId="28030" xr:uid="{00000000-0005-0000-0000-00002E570000}"/>
    <cellStyle name="Total 6 4 9 6" xfId="36502" xr:uid="{00000000-0005-0000-0000-00002F570000}"/>
    <cellStyle name="Total 6 5" xfId="273" xr:uid="{00000000-0005-0000-0000-000030570000}"/>
    <cellStyle name="Total 6 5 10" xfId="4650" xr:uid="{00000000-0005-0000-0000-000031570000}"/>
    <cellStyle name="Total 6 5 10 2" xfId="17458" xr:uid="{00000000-0005-0000-0000-000032570000}"/>
    <cellStyle name="Total 6 5 10 3" xfId="24162" xr:uid="{00000000-0005-0000-0000-000033570000}"/>
    <cellStyle name="Total 6 5 10 4" xfId="29329" xr:uid="{00000000-0005-0000-0000-000034570000}"/>
    <cellStyle name="Total 6 5 10 5" xfId="34232" xr:uid="{00000000-0005-0000-0000-000035570000}"/>
    <cellStyle name="Total 6 5 10 6" xfId="38636" xr:uid="{00000000-0005-0000-0000-000036570000}"/>
    <cellStyle name="Total 6 5 11" xfId="10298" xr:uid="{00000000-0005-0000-0000-000037570000}"/>
    <cellStyle name="Total 6 5 12" xfId="20475" xr:uid="{00000000-0005-0000-0000-000038570000}"/>
    <cellStyle name="Total 6 5 13" xfId="11883" xr:uid="{00000000-0005-0000-0000-000039570000}"/>
    <cellStyle name="Total 6 5 14" xfId="31627" xr:uid="{00000000-0005-0000-0000-00003A570000}"/>
    <cellStyle name="Total 6 5 15" xfId="35487" xr:uid="{00000000-0005-0000-0000-00003B570000}"/>
    <cellStyle name="Total 6 5 2" xfId="1530" xr:uid="{00000000-0005-0000-0000-00003C570000}"/>
    <cellStyle name="Total 6 5 2 2" xfId="15231" xr:uid="{00000000-0005-0000-0000-00003D570000}"/>
    <cellStyle name="Total 6 5 2 3" xfId="21085" xr:uid="{00000000-0005-0000-0000-00003E570000}"/>
    <cellStyle name="Total 6 5 2 4" xfId="21497" xr:uid="{00000000-0005-0000-0000-00003F570000}"/>
    <cellStyle name="Total 6 5 2 5" xfId="21636" xr:uid="{00000000-0005-0000-0000-000040570000}"/>
    <cellStyle name="Total 6 5 2 6" xfId="33144" xr:uid="{00000000-0005-0000-0000-000041570000}"/>
    <cellStyle name="Total 6 5 3" xfId="1956" xr:uid="{00000000-0005-0000-0000-000042570000}"/>
    <cellStyle name="Total 6 5 3 2" xfId="10125" xr:uid="{00000000-0005-0000-0000-000043570000}"/>
    <cellStyle name="Total 6 5 3 3" xfId="21503" xr:uid="{00000000-0005-0000-0000-000044570000}"/>
    <cellStyle name="Total 6 5 3 4" xfId="24470" xr:uid="{00000000-0005-0000-0000-000045570000}"/>
    <cellStyle name="Total 6 5 3 5" xfId="28177" xr:uid="{00000000-0005-0000-0000-000046570000}"/>
    <cellStyle name="Total 6 5 3 6" xfId="36481" xr:uid="{00000000-0005-0000-0000-000047570000}"/>
    <cellStyle name="Total 6 5 4" xfId="2091" xr:uid="{00000000-0005-0000-0000-000048570000}"/>
    <cellStyle name="Total 6 5 4 2" xfId="143" xr:uid="{00000000-0005-0000-0000-000049570000}"/>
    <cellStyle name="Total 6 5 4 3" xfId="21635" xr:uid="{00000000-0005-0000-0000-00004A570000}"/>
    <cellStyle name="Total 6 5 4 4" xfId="22603" xr:uid="{00000000-0005-0000-0000-00004B570000}"/>
    <cellStyle name="Total 6 5 4 5" xfId="32033" xr:uid="{00000000-0005-0000-0000-00004C570000}"/>
    <cellStyle name="Total 6 5 4 6" xfId="32547" xr:uid="{00000000-0005-0000-0000-00004D570000}"/>
    <cellStyle name="Total 6 5 5" xfId="2557" xr:uid="{00000000-0005-0000-0000-00004E570000}"/>
    <cellStyle name="Total 6 5 5 2" xfId="10762" xr:uid="{00000000-0005-0000-0000-00004F570000}"/>
    <cellStyle name="Total 6 5 5 3" xfId="22096" xr:uid="{00000000-0005-0000-0000-000050570000}"/>
    <cellStyle name="Total 6 5 5 4" xfId="19455" xr:uid="{00000000-0005-0000-0000-000051570000}"/>
    <cellStyle name="Total 6 5 5 5" xfId="27261" xr:uid="{00000000-0005-0000-0000-000052570000}"/>
    <cellStyle name="Total 6 5 5 6" xfId="19753" xr:uid="{00000000-0005-0000-0000-000053570000}"/>
    <cellStyle name="Total 6 5 6" xfId="1687" xr:uid="{00000000-0005-0000-0000-000054570000}"/>
    <cellStyle name="Total 6 5 6 2" xfId="13169" xr:uid="{00000000-0005-0000-0000-000055570000}"/>
    <cellStyle name="Total 6 5 6 3" xfId="21240" xr:uid="{00000000-0005-0000-0000-000056570000}"/>
    <cellStyle name="Total 6 5 6 4" xfId="22123" xr:uid="{00000000-0005-0000-0000-000057570000}"/>
    <cellStyle name="Total 6 5 6 5" xfId="14467" xr:uid="{00000000-0005-0000-0000-000058570000}"/>
    <cellStyle name="Total 6 5 6 6" xfId="36738" xr:uid="{00000000-0005-0000-0000-000059570000}"/>
    <cellStyle name="Total 6 5 7" xfId="1501" xr:uid="{00000000-0005-0000-0000-00005A570000}"/>
    <cellStyle name="Total 6 5 7 2" xfId="9498" xr:uid="{00000000-0005-0000-0000-00005B570000}"/>
    <cellStyle name="Total 6 5 7 3" xfId="21057" xr:uid="{00000000-0005-0000-0000-00005C570000}"/>
    <cellStyle name="Total 6 5 7 4" xfId="22858" xr:uid="{00000000-0005-0000-0000-00005D570000}"/>
    <cellStyle name="Total 6 5 7 5" xfId="27815" xr:uid="{00000000-0005-0000-0000-00005E570000}"/>
    <cellStyle name="Total 6 5 7 6" xfId="29089" xr:uid="{00000000-0005-0000-0000-00005F570000}"/>
    <cellStyle name="Total 6 5 8" xfId="1973" xr:uid="{00000000-0005-0000-0000-000060570000}"/>
    <cellStyle name="Total 6 5 8 2" xfId="15215" xr:uid="{00000000-0005-0000-0000-000061570000}"/>
    <cellStyle name="Total 6 5 8 3" xfId="21518" xr:uid="{00000000-0005-0000-0000-000062570000}"/>
    <cellStyle name="Total 6 5 8 4" xfId="23940" xr:uid="{00000000-0005-0000-0000-000063570000}"/>
    <cellStyle name="Total 6 5 8 5" xfId="21403" xr:uid="{00000000-0005-0000-0000-000064570000}"/>
    <cellStyle name="Total 6 5 8 6" xfId="34425" xr:uid="{00000000-0005-0000-0000-000065570000}"/>
    <cellStyle name="Total 6 5 9" xfId="2894" xr:uid="{00000000-0005-0000-0000-000066570000}"/>
    <cellStyle name="Total 6 5 9 2" xfId="8528" xr:uid="{00000000-0005-0000-0000-000067570000}"/>
    <cellStyle name="Total 6 5 9 3" xfId="22431" xr:uid="{00000000-0005-0000-0000-000068570000}"/>
    <cellStyle name="Total 6 5 9 4" xfId="27646" xr:uid="{00000000-0005-0000-0000-000069570000}"/>
    <cellStyle name="Total 6 5 9 5" xfId="32644" xr:uid="{00000000-0005-0000-0000-00006A570000}"/>
    <cellStyle name="Total 6 5 9 6" xfId="37320" xr:uid="{00000000-0005-0000-0000-00006B570000}"/>
    <cellStyle name="Total 6 6" xfId="1245" xr:uid="{00000000-0005-0000-0000-00006C570000}"/>
    <cellStyle name="Total 6 6 2" xfId="8189" xr:uid="{00000000-0005-0000-0000-00006D570000}"/>
    <cellStyle name="Total 6 6 3" xfId="10015" xr:uid="{00000000-0005-0000-0000-00006E570000}"/>
    <cellStyle name="Total 6 6 4" xfId="13315" xr:uid="{00000000-0005-0000-0000-00006F570000}"/>
    <cellStyle name="Total 6 6 5" xfId="29520" xr:uid="{00000000-0005-0000-0000-000070570000}"/>
    <cellStyle name="Total 6 6 6" xfId="28344" xr:uid="{00000000-0005-0000-0000-000071570000}"/>
    <cellStyle name="Total 6 7" xfId="834" xr:uid="{00000000-0005-0000-0000-000072570000}"/>
    <cellStyle name="Total 6 7 2" xfId="13283" xr:uid="{00000000-0005-0000-0000-000073570000}"/>
    <cellStyle name="Total 6 7 3" xfId="13447" xr:uid="{00000000-0005-0000-0000-000074570000}"/>
    <cellStyle name="Total 6 7 4" xfId="19860" xr:uid="{00000000-0005-0000-0000-000075570000}"/>
    <cellStyle name="Total 6 7 5" xfId="27160" xr:uid="{00000000-0005-0000-0000-000076570000}"/>
    <cellStyle name="Total 6 7 6" xfId="35589" xr:uid="{00000000-0005-0000-0000-000077570000}"/>
    <cellStyle name="Total 6 8" xfId="1409" xr:uid="{00000000-0005-0000-0000-000078570000}"/>
    <cellStyle name="Total 6 8 2" xfId="10562" xr:uid="{00000000-0005-0000-0000-000079570000}"/>
    <cellStyle name="Total 6 8 3" xfId="20970" xr:uid="{00000000-0005-0000-0000-00007A570000}"/>
    <cellStyle name="Total 6 8 4" xfId="21183" xr:uid="{00000000-0005-0000-0000-00007B570000}"/>
    <cellStyle name="Total 6 8 5" xfId="31869" xr:uid="{00000000-0005-0000-0000-00007C570000}"/>
    <cellStyle name="Total 6 8 6" xfId="33310" xr:uid="{00000000-0005-0000-0000-00007D570000}"/>
    <cellStyle name="Total 6 9" xfId="1922" xr:uid="{00000000-0005-0000-0000-00007E570000}"/>
    <cellStyle name="Total 6 9 2" xfId="15488" xr:uid="{00000000-0005-0000-0000-00007F570000}"/>
    <cellStyle name="Total 6 9 3" xfId="21470" xr:uid="{00000000-0005-0000-0000-000080570000}"/>
    <cellStyle name="Total 6 9 4" xfId="26718" xr:uid="{00000000-0005-0000-0000-000081570000}"/>
    <cellStyle name="Total 6 9 5" xfId="9272" xr:uid="{00000000-0005-0000-0000-000082570000}"/>
    <cellStyle name="Total 6 9 6" xfId="32074" xr:uid="{00000000-0005-0000-0000-000083570000}"/>
    <cellStyle name="Total 7" xfId="685" xr:uid="{00000000-0005-0000-0000-000084570000}"/>
    <cellStyle name="Total 7 10" xfId="2292" xr:uid="{00000000-0005-0000-0000-000085570000}"/>
    <cellStyle name="Total 7 10 2" xfId="9234" xr:uid="{00000000-0005-0000-0000-000086570000}"/>
    <cellStyle name="Total 7 10 3" xfId="21835" xr:uid="{00000000-0005-0000-0000-000087570000}"/>
    <cellStyle name="Total 7 10 4" xfId="23850" xr:uid="{00000000-0005-0000-0000-000088570000}"/>
    <cellStyle name="Total 7 10 5" xfId="28035" xr:uid="{00000000-0005-0000-0000-000089570000}"/>
    <cellStyle name="Total 7 10 6" xfId="32498" xr:uid="{00000000-0005-0000-0000-00008A570000}"/>
    <cellStyle name="Total 7 11" xfId="1477" xr:uid="{00000000-0005-0000-0000-00008B570000}"/>
    <cellStyle name="Total 7 11 2" xfId="11088" xr:uid="{00000000-0005-0000-0000-00008C570000}"/>
    <cellStyle name="Total 7 11 3" xfId="21034" xr:uid="{00000000-0005-0000-0000-00008D570000}"/>
    <cellStyle name="Total 7 11 4" xfId="23875" xr:uid="{00000000-0005-0000-0000-00008E570000}"/>
    <cellStyle name="Total 7 11 5" xfId="22480" xr:uid="{00000000-0005-0000-0000-00008F570000}"/>
    <cellStyle name="Total 7 11 6" xfId="20979" xr:uid="{00000000-0005-0000-0000-000090570000}"/>
    <cellStyle name="Total 7 12" xfId="1541" xr:uid="{00000000-0005-0000-0000-000091570000}"/>
    <cellStyle name="Total 7 12 2" xfId="10629" xr:uid="{00000000-0005-0000-0000-000092570000}"/>
    <cellStyle name="Total 7 12 3" xfId="21096" xr:uid="{00000000-0005-0000-0000-000093570000}"/>
    <cellStyle name="Total 7 12 4" xfId="21658" xr:uid="{00000000-0005-0000-0000-000094570000}"/>
    <cellStyle name="Total 7 12 5" xfId="26843" xr:uid="{00000000-0005-0000-0000-000095570000}"/>
    <cellStyle name="Total 7 12 6" xfId="34139" xr:uid="{00000000-0005-0000-0000-000096570000}"/>
    <cellStyle name="Total 7 13" xfId="2936" xr:uid="{00000000-0005-0000-0000-000097570000}"/>
    <cellStyle name="Total 7 13 2" xfId="11462" xr:uid="{00000000-0005-0000-0000-000098570000}"/>
    <cellStyle name="Total 7 13 3" xfId="22472" xr:uid="{00000000-0005-0000-0000-000099570000}"/>
    <cellStyle name="Total 7 13 4" xfId="27686" xr:uid="{00000000-0005-0000-0000-00009A570000}"/>
    <cellStyle name="Total 7 13 5" xfId="32681" xr:uid="{00000000-0005-0000-0000-00009B570000}"/>
    <cellStyle name="Total 7 13 6" xfId="37352" xr:uid="{00000000-0005-0000-0000-00009C570000}"/>
    <cellStyle name="Total 7 14" xfId="3277" xr:uid="{00000000-0005-0000-0000-00009D570000}"/>
    <cellStyle name="Total 7 14 2" xfId="16085" xr:uid="{00000000-0005-0000-0000-00009E570000}"/>
    <cellStyle name="Total 7 14 3" xfId="22807" xr:uid="{00000000-0005-0000-0000-00009F570000}"/>
    <cellStyle name="Total 7 14 4" xfId="28012" xr:uid="{00000000-0005-0000-0000-0000A0570000}"/>
    <cellStyle name="Total 7 14 5" xfId="32988" xr:uid="{00000000-0005-0000-0000-0000A1570000}"/>
    <cellStyle name="Total 7 14 6" xfId="37606" xr:uid="{00000000-0005-0000-0000-0000A2570000}"/>
    <cellStyle name="Total 7 15" xfId="3603" xr:uid="{00000000-0005-0000-0000-0000A3570000}"/>
    <cellStyle name="Total 7 15 2" xfId="16411" xr:uid="{00000000-0005-0000-0000-0000A4570000}"/>
    <cellStyle name="Total 7 15 3" xfId="23128" xr:uid="{00000000-0005-0000-0000-0000A5570000}"/>
    <cellStyle name="Total 7 15 4" xfId="28324" xr:uid="{00000000-0005-0000-0000-0000A6570000}"/>
    <cellStyle name="Total 7 15 5" xfId="33291" xr:uid="{00000000-0005-0000-0000-0000A7570000}"/>
    <cellStyle name="Total 7 15 6" xfId="37854" xr:uid="{00000000-0005-0000-0000-0000A8570000}"/>
    <cellStyle name="Total 7 16" xfId="4199" xr:uid="{00000000-0005-0000-0000-0000A9570000}"/>
    <cellStyle name="Total 7 16 2" xfId="17007" xr:uid="{00000000-0005-0000-0000-0000AA570000}"/>
    <cellStyle name="Total 7 16 3" xfId="23720" xr:uid="{00000000-0005-0000-0000-0000AB570000}"/>
    <cellStyle name="Total 7 16 4" xfId="28903" xr:uid="{00000000-0005-0000-0000-0000AC570000}"/>
    <cellStyle name="Total 7 16 5" xfId="33840" xr:uid="{00000000-0005-0000-0000-0000AD570000}"/>
    <cellStyle name="Total 7 16 6" xfId="38318" xr:uid="{00000000-0005-0000-0000-0000AE570000}"/>
    <cellStyle name="Total 7 17" xfId="4729" xr:uid="{00000000-0005-0000-0000-0000AF570000}"/>
    <cellStyle name="Total 7 17 2" xfId="17537" xr:uid="{00000000-0005-0000-0000-0000B0570000}"/>
    <cellStyle name="Total 7 17 3" xfId="24241" xr:uid="{00000000-0005-0000-0000-0000B1570000}"/>
    <cellStyle name="Total 7 17 4" xfId="29404" xr:uid="{00000000-0005-0000-0000-0000B2570000}"/>
    <cellStyle name="Total 7 17 5" xfId="34306" xr:uid="{00000000-0005-0000-0000-0000B3570000}"/>
    <cellStyle name="Total 7 17 6" xfId="38700" xr:uid="{00000000-0005-0000-0000-0000B4570000}"/>
    <cellStyle name="Total 7 18" xfId="7268" xr:uid="{00000000-0005-0000-0000-0000B5570000}"/>
    <cellStyle name="Total 7 18 2" xfId="20032" xr:uid="{00000000-0005-0000-0000-0000B6570000}"/>
    <cellStyle name="Total 7 18 3" xfId="26670" xr:uid="{00000000-0005-0000-0000-0000B7570000}"/>
    <cellStyle name="Total 7 18 4" xfId="31716" xr:uid="{00000000-0005-0000-0000-0000B8570000}"/>
    <cellStyle name="Total 7 18 5" xfId="36458" xr:uid="{00000000-0005-0000-0000-0000B9570000}"/>
    <cellStyle name="Total 7 18 6" xfId="40628" xr:uid="{00000000-0005-0000-0000-0000BA570000}"/>
    <cellStyle name="Total 7 19" xfId="7176" xr:uid="{00000000-0005-0000-0000-0000BB570000}"/>
    <cellStyle name="Total 7 19 2" xfId="19941" xr:uid="{00000000-0005-0000-0000-0000BC570000}"/>
    <cellStyle name="Total 7 19 3" xfId="26581" xr:uid="{00000000-0005-0000-0000-0000BD570000}"/>
    <cellStyle name="Total 7 19 4" xfId="31633" xr:uid="{00000000-0005-0000-0000-0000BE570000}"/>
    <cellStyle name="Total 7 19 5" xfId="36377" xr:uid="{00000000-0005-0000-0000-0000BF570000}"/>
    <cellStyle name="Total 7 19 6" xfId="40577" xr:uid="{00000000-0005-0000-0000-0000C0570000}"/>
    <cellStyle name="Total 7 2" xfId="961" xr:uid="{00000000-0005-0000-0000-0000C1570000}"/>
    <cellStyle name="Total 7 2 10" xfId="4814" xr:uid="{00000000-0005-0000-0000-0000C2570000}"/>
    <cellStyle name="Total 7 2 10 2" xfId="17622" xr:uid="{00000000-0005-0000-0000-0000C3570000}"/>
    <cellStyle name="Total 7 2 10 3" xfId="24325" xr:uid="{00000000-0005-0000-0000-0000C4570000}"/>
    <cellStyle name="Total 7 2 10 4" xfId="29488" xr:uid="{00000000-0005-0000-0000-0000C5570000}"/>
    <cellStyle name="Total 7 2 10 5" xfId="34389" xr:uid="{00000000-0005-0000-0000-0000C6570000}"/>
    <cellStyle name="Total 7 2 10 6" xfId="38771" xr:uid="{00000000-0005-0000-0000-0000C7570000}"/>
    <cellStyle name="Total 7 2 11" xfId="7428" xr:uid="{00000000-0005-0000-0000-0000C8570000}"/>
    <cellStyle name="Total 7 2 11 2" xfId="20192" xr:uid="{00000000-0005-0000-0000-0000C9570000}"/>
    <cellStyle name="Total 7 2 11 3" xfId="26828" xr:uid="{00000000-0005-0000-0000-0000CA570000}"/>
    <cellStyle name="Total 7 2 11 4" xfId="31867" xr:uid="{00000000-0005-0000-0000-0000CB570000}"/>
    <cellStyle name="Total 7 2 11 5" xfId="36594" xr:uid="{00000000-0005-0000-0000-0000CC570000}"/>
    <cellStyle name="Total 7 2 11 6" xfId="40703" xr:uid="{00000000-0005-0000-0000-0000CD570000}"/>
    <cellStyle name="Total 7 2 12" xfId="7571" xr:uid="{00000000-0005-0000-0000-0000CE570000}"/>
    <cellStyle name="Total 7 2 12 2" xfId="20335" xr:uid="{00000000-0005-0000-0000-0000CF570000}"/>
    <cellStyle name="Total 7 2 12 3" xfId="26968" xr:uid="{00000000-0005-0000-0000-0000D0570000}"/>
    <cellStyle name="Total 7 2 12 4" xfId="32005" xr:uid="{00000000-0005-0000-0000-0000D1570000}"/>
    <cellStyle name="Total 7 2 12 5" xfId="36715" xr:uid="{00000000-0005-0000-0000-0000D2570000}"/>
    <cellStyle name="Total 7 2 12 6" xfId="40783" xr:uid="{00000000-0005-0000-0000-0000D3570000}"/>
    <cellStyle name="Total 7 2 13" xfId="9151" xr:uid="{00000000-0005-0000-0000-0000D4570000}"/>
    <cellStyle name="Total 7 2 14" xfId="10386" xr:uid="{00000000-0005-0000-0000-0000D5570000}"/>
    <cellStyle name="Total 7 2 15" xfId="19281" xr:uid="{00000000-0005-0000-0000-0000D6570000}"/>
    <cellStyle name="Total 7 2 16" xfId="27239" xr:uid="{00000000-0005-0000-0000-0000D7570000}"/>
    <cellStyle name="Total 7 2 17" xfId="30169" xr:uid="{00000000-0005-0000-0000-0000D8570000}"/>
    <cellStyle name="Total 7 2 18" xfId="35131" xr:uid="{00000000-0005-0000-0000-0000D9570000}"/>
    <cellStyle name="Total 7 2 2" xfId="2175" xr:uid="{00000000-0005-0000-0000-0000DA570000}"/>
    <cellStyle name="Total 7 2 2 2" xfId="9222" xr:uid="{00000000-0005-0000-0000-0000DB570000}"/>
    <cellStyle name="Total 7 2 2 3" xfId="21719" xr:uid="{00000000-0005-0000-0000-0000DC570000}"/>
    <cellStyle name="Total 7 2 2 4" xfId="21790" xr:uid="{00000000-0005-0000-0000-0000DD570000}"/>
    <cellStyle name="Total 7 2 2 5" xfId="31740" xr:uid="{00000000-0005-0000-0000-0000DE570000}"/>
    <cellStyle name="Total 7 2 2 6" xfId="33061" xr:uid="{00000000-0005-0000-0000-0000DF570000}"/>
    <cellStyle name="Total 7 2 3" xfId="1566" xr:uid="{00000000-0005-0000-0000-0000E0570000}"/>
    <cellStyle name="Total 7 2 3 2" xfId="9440" xr:uid="{00000000-0005-0000-0000-0000E1570000}"/>
    <cellStyle name="Total 7 2 3 3" xfId="21121" xr:uid="{00000000-0005-0000-0000-0000E2570000}"/>
    <cellStyle name="Total 7 2 3 4" xfId="26977" xr:uid="{00000000-0005-0000-0000-0000E3570000}"/>
    <cellStyle name="Total 7 2 3 5" xfId="29226" xr:uid="{00000000-0005-0000-0000-0000E4570000}"/>
    <cellStyle name="Total 7 2 3 6" xfId="19218" xr:uid="{00000000-0005-0000-0000-0000E5570000}"/>
    <cellStyle name="Total 7 2 4" xfId="1935" xr:uid="{00000000-0005-0000-0000-0000E6570000}"/>
    <cellStyle name="Total 7 2 4 2" xfId="8688" xr:uid="{00000000-0005-0000-0000-0000E7570000}"/>
    <cellStyle name="Total 7 2 4 3" xfId="21482" xr:uid="{00000000-0005-0000-0000-0000E8570000}"/>
    <cellStyle name="Total 7 2 4 4" xfId="26975" xr:uid="{00000000-0005-0000-0000-0000E9570000}"/>
    <cellStyle name="Total 7 2 4 5" xfId="29123" xr:uid="{00000000-0005-0000-0000-0000EA570000}"/>
    <cellStyle name="Total 7 2 4 6" xfId="32027" xr:uid="{00000000-0005-0000-0000-0000EB570000}"/>
    <cellStyle name="Total 7 2 5" xfId="2019" xr:uid="{00000000-0005-0000-0000-0000EC570000}"/>
    <cellStyle name="Total 7 2 5 2" xfId="10179" xr:uid="{00000000-0005-0000-0000-0000ED570000}"/>
    <cellStyle name="Total 7 2 5 3" xfId="21564" xr:uid="{00000000-0005-0000-0000-0000EE570000}"/>
    <cellStyle name="Total 7 2 5 4" xfId="24037" xr:uid="{00000000-0005-0000-0000-0000EF570000}"/>
    <cellStyle name="Total 7 2 5 5" xfId="31731" xr:uid="{00000000-0005-0000-0000-0000F0570000}"/>
    <cellStyle name="Total 7 2 5 6" xfId="32740" xr:uid="{00000000-0005-0000-0000-0000F1570000}"/>
    <cellStyle name="Total 7 2 6" xfId="1711" xr:uid="{00000000-0005-0000-0000-0000F2570000}"/>
    <cellStyle name="Total 7 2 6 2" xfId="8690" xr:uid="{00000000-0005-0000-0000-0000F3570000}"/>
    <cellStyle name="Total 7 2 6 3" xfId="21264" xr:uid="{00000000-0005-0000-0000-0000F4570000}"/>
    <cellStyle name="Total 7 2 6 4" xfId="23142" xr:uid="{00000000-0005-0000-0000-0000F5570000}"/>
    <cellStyle name="Total 7 2 6 5" xfId="18490" xr:uid="{00000000-0005-0000-0000-0000F6570000}"/>
    <cellStyle name="Total 7 2 6 6" xfId="31574" xr:uid="{00000000-0005-0000-0000-0000F7570000}"/>
    <cellStyle name="Total 7 2 7" xfId="1857" xr:uid="{00000000-0005-0000-0000-0000F8570000}"/>
    <cellStyle name="Total 7 2 7 2" xfId="8816" xr:uid="{00000000-0005-0000-0000-0000F9570000}"/>
    <cellStyle name="Total 7 2 7 3" xfId="21405" xr:uid="{00000000-0005-0000-0000-0000FA570000}"/>
    <cellStyle name="Total 7 2 7 4" xfId="23394" xr:uid="{00000000-0005-0000-0000-0000FB570000}"/>
    <cellStyle name="Total 7 2 7 5" xfId="28020" xr:uid="{00000000-0005-0000-0000-0000FC570000}"/>
    <cellStyle name="Total 7 2 7 6" xfId="22158" xr:uid="{00000000-0005-0000-0000-0000FD570000}"/>
    <cellStyle name="Total 7 2 8" xfId="2442" xr:uid="{00000000-0005-0000-0000-0000FE570000}"/>
    <cellStyle name="Total 7 2 8 2" xfId="9329" xr:uid="{00000000-0005-0000-0000-0000FF570000}"/>
    <cellStyle name="Total 7 2 8 3" xfId="21983" xr:uid="{00000000-0005-0000-0000-000000580000}"/>
    <cellStyle name="Total 7 2 8 4" xfId="21068" xr:uid="{00000000-0005-0000-0000-000001580000}"/>
    <cellStyle name="Total 7 2 8 5" xfId="29553" xr:uid="{00000000-0005-0000-0000-000002580000}"/>
    <cellStyle name="Total 7 2 8 6" xfId="23243" xr:uid="{00000000-0005-0000-0000-000003580000}"/>
    <cellStyle name="Total 7 2 9" xfId="3143" xr:uid="{00000000-0005-0000-0000-000004580000}"/>
    <cellStyle name="Total 7 2 9 2" xfId="13157" xr:uid="{00000000-0005-0000-0000-000005580000}"/>
    <cellStyle name="Total 7 2 9 3" xfId="22674" xr:uid="{00000000-0005-0000-0000-000006580000}"/>
    <cellStyle name="Total 7 2 9 4" xfId="27885" xr:uid="{00000000-0005-0000-0000-000007580000}"/>
    <cellStyle name="Total 7 2 9 5" xfId="32866" xr:uid="{00000000-0005-0000-0000-000008580000}"/>
    <cellStyle name="Total 7 2 9 6" xfId="37498" xr:uid="{00000000-0005-0000-0000-000009580000}"/>
    <cellStyle name="Total 7 20" xfId="14111" xr:uid="{00000000-0005-0000-0000-00000A580000}"/>
    <cellStyle name="Total 7 21" xfId="11476" xr:uid="{00000000-0005-0000-0000-00000B580000}"/>
    <cellStyle name="Total 7 22" xfId="19075" xr:uid="{00000000-0005-0000-0000-00000C580000}"/>
    <cellStyle name="Total 7 23" xfId="24988" xr:uid="{00000000-0005-0000-0000-00000D580000}"/>
    <cellStyle name="Total 7 24" xfId="30667" xr:uid="{00000000-0005-0000-0000-00000E580000}"/>
    <cellStyle name="Total 7 25" xfId="31222" xr:uid="{00000000-0005-0000-0000-00000F580000}"/>
    <cellStyle name="Total 7 26" xfId="41723" xr:uid="{00000000-0005-0000-0000-000010580000}"/>
    <cellStyle name="Total 7 27" xfId="41276" xr:uid="{00000000-0005-0000-0000-000011580000}"/>
    <cellStyle name="Total 7 28" xfId="41785" xr:uid="{00000000-0005-0000-0000-000012580000}"/>
    <cellStyle name="Total 7 29" xfId="42005" xr:uid="{00000000-0005-0000-0000-000013580000}"/>
    <cellStyle name="Total 7 3" xfId="1164" xr:uid="{00000000-0005-0000-0000-000014580000}"/>
    <cellStyle name="Total 7 3 10" xfId="4943" xr:uid="{00000000-0005-0000-0000-000015580000}"/>
    <cellStyle name="Total 7 3 10 2" xfId="17751" xr:uid="{00000000-0005-0000-0000-000016580000}"/>
    <cellStyle name="Total 7 3 10 3" xfId="24449" xr:uid="{00000000-0005-0000-0000-000017580000}"/>
    <cellStyle name="Total 7 3 10 4" xfId="29607" xr:uid="{00000000-0005-0000-0000-000018580000}"/>
    <cellStyle name="Total 7 3 10 5" xfId="34496" xr:uid="{00000000-0005-0000-0000-000019580000}"/>
    <cellStyle name="Total 7 3 10 6" xfId="38839" xr:uid="{00000000-0005-0000-0000-00001A580000}"/>
    <cellStyle name="Total 7 3 11" xfId="11213" xr:uid="{00000000-0005-0000-0000-00001B580000}"/>
    <cellStyle name="Total 7 3 12" xfId="14034" xr:uid="{00000000-0005-0000-0000-00001C580000}"/>
    <cellStyle name="Total 7 3 13" xfId="21754" xr:uid="{00000000-0005-0000-0000-00001D580000}"/>
    <cellStyle name="Total 7 3 14" xfId="31829" xr:uid="{00000000-0005-0000-0000-00001E580000}"/>
    <cellStyle name="Total 7 3 15" xfId="17435" xr:uid="{00000000-0005-0000-0000-00001F580000}"/>
    <cellStyle name="Total 7 3 2" xfId="2363" xr:uid="{00000000-0005-0000-0000-000020580000}"/>
    <cellStyle name="Total 7 3 2 2" xfId="9100" xr:uid="{00000000-0005-0000-0000-000021580000}"/>
    <cellStyle name="Total 7 3 2 3" xfId="21905" xr:uid="{00000000-0005-0000-0000-000022580000}"/>
    <cellStyle name="Total 7 3 2 4" xfId="21824" xr:uid="{00000000-0005-0000-0000-000023580000}"/>
    <cellStyle name="Total 7 3 2 5" xfId="24163" xr:uid="{00000000-0005-0000-0000-000024580000}"/>
    <cellStyle name="Total 7 3 2 6" xfId="14309" xr:uid="{00000000-0005-0000-0000-000025580000}"/>
    <cellStyle name="Total 7 3 3" xfId="2734" xr:uid="{00000000-0005-0000-0000-000026580000}"/>
    <cellStyle name="Total 7 3 3 2" xfId="9782" xr:uid="{00000000-0005-0000-0000-000027580000}"/>
    <cellStyle name="Total 7 3 3 3" xfId="22271" xr:uid="{00000000-0005-0000-0000-000028580000}"/>
    <cellStyle name="Total 7 3 3 4" xfId="27492" xr:uid="{00000000-0005-0000-0000-000029580000}"/>
    <cellStyle name="Total 7 3 3 5" xfId="25585" xr:uid="{00000000-0005-0000-0000-00002A580000}"/>
    <cellStyle name="Total 7 3 3 6" xfId="37190" xr:uid="{00000000-0005-0000-0000-00002B580000}"/>
    <cellStyle name="Total 7 3 4" xfId="3085" xr:uid="{00000000-0005-0000-0000-00002C580000}"/>
    <cellStyle name="Total 7 3 4 2" xfId="8586" xr:uid="{00000000-0005-0000-0000-00002D580000}"/>
    <cellStyle name="Total 7 3 4 3" xfId="22616" xr:uid="{00000000-0005-0000-0000-00002E580000}"/>
    <cellStyle name="Total 7 3 4 4" xfId="27828" xr:uid="{00000000-0005-0000-0000-00002F580000}"/>
    <cellStyle name="Total 7 3 4 5" xfId="32814" xr:uid="{00000000-0005-0000-0000-000030580000}"/>
    <cellStyle name="Total 7 3 4 6" xfId="37454" xr:uid="{00000000-0005-0000-0000-000031580000}"/>
    <cellStyle name="Total 7 3 5" xfId="3424" xr:uid="{00000000-0005-0000-0000-000032580000}"/>
    <cellStyle name="Total 7 3 5 2" xfId="16232" xr:uid="{00000000-0005-0000-0000-000033580000}"/>
    <cellStyle name="Total 7 3 5 3" xfId="22951" xr:uid="{00000000-0005-0000-0000-000034580000}"/>
    <cellStyle name="Total 7 3 5 4" xfId="28152" xr:uid="{00000000-0005-0000-0000-000035580000}"/>
    <cellStyle name="Total 7 3 5 5" xfId="33123" xr:uid="{00000000-0005-0000-0000-000036580000}"/>
    <cellStyle name="Total 7 3 5 6" xfId="37709" xr:uid="{00000000-0005-0000-0000-000037580000}"/>
    <cellStyle name="Total 7 3 6" xfId="3732" xr:uid="{00000000-0005-0000-0000-000038580000}"/>
    <cellStyle name="Total 7 3 6 2" xfId="16540" xr:uid="{00000000-0005-0000-0000-000039580000}"/>
    <cellStyle name="Total 7 3 6 3" xfId="23255" xr:uid="{00000000-0005-0000-0000-00003A580000}"/>
    <cellStyle name="Total 7 3 6 4" xfId="28449" xr:uid="{00000000-0005-0000-0000-00003B580000}"/>
    <cellStyle name="Total 7 3 6 5" xfId="33407" xr:uid="{00000000-0005-0000-0000-00003C580000}"/>
    <cellStyle name="Total 7 3 6 6" xfId="37948" xr:uid="{00000000-0005-0000-0000-00003D580000}"/>
    <cellStyle name="Total 7 3 7" xfId="4027" xr:uid="{00000000-0005-0000-0000-00003E580000}"/>
    <cellStyle name="Total 7 3 7 2" xfId="16835" xr:uid="{00000000-0005-0000-0000-00003F580000}"/>
    <cellStyle name="Total 7 3 7 3" xfId="23548" xr:uid="{00000000-0005-0000-0000-000040580000}"/>
    <cellStyle name="Total 7 3 7 4" xfId="28733" xr:uid="{00000000-0005-0000-0000-000041580000}"/>
    <cellStyle name="Total 7 3 7 5" xfId="33676" xr:uid="{00000000-0005-0000-0000-000042580000}"/>
    <cellStyle name="Total 7 3 7 6" xfId="38180" xr:uid="{00000000-0005-0000-0000-000043580000}"/>
    <cellStyle name="Total 7 3 8" xfId="4281" xr:uid="{00000000-0005-0000-0000-000044580000}"/>
    <cellStyle name="Total 7 3 8 2" xfId="17089" xr:uid="{00000000-0005-0000-0000-000045580000}"/>
    <cellStyle name="Total 7 3 8 3" xfId="23800" xr:uid="{00000000-0005-0000-0000-000046580000}"/>
    <cellStyle name="Total 7 3 8 4" xfId="28982" xr:uid="{00000000-0005-0000-0000-000047580000}"/>
    <cellStyle name="Total 7 3 8 5" xfId="33919" xr:uid="{00000000-0005-0000-0000-000048580000}"/>
    <cellStyle name="Total 7 3 8 6" xfId="38383" xr:uid="{00000000-0005-0000-0000-000049580000}"/>
    <cellStyle name="Total 7 3 9" xfId="4518" xr:uid="{00000000-0005-0000-0000-00004A580000}"/>
    <cellStyle name="Total 7 3 9 2" xfId="17326" xr:uid="{00000000-0005-0000-0000-00004B580000}"/>
    <cellStyle name="Total 7 3 9 3" xfId="24034" xr:uid="{00000000-0005-0000-0000-00004C580000}"/>
    <cellStyle name="Total 7 3 9 4" xfId="29207" xr:uid="{00000000-0005-0000-0000-00004D580000}"/>
    <cellStyle name="Total 7 3 9 5" xfId="34122" xr:uid="{00000000-0005-0000-0000-00004E580000}"/>
    <cellStyle name="Total 7 3 9 6" xfId="38543" xr:uid="{00000000-0005-0000-0000-00004F580000}"/>
    <cellStyle name="Total 7 30" xfId="42120" xr:uid="{00000000-0005-0000-0000-000050580000}"/>
    <cellStyle name="Total 7 31" xfId="42230" xr:uid="{00000000-0005-0000-0000-000051580000}"/>
    <cellStyle name="Total 7 32" xfId="42327" xr:uid="{00000000-0005-0000-0000-000052580000}"/>
    <cellStyle name="Total 7 33" xfId="42442" xr:uid="{00000000-0005-0000-0000-000053580000}"/>
    <cellStyle name="Total 7 4" xfId="1001" xr:uid="{00000000-0005-0000-0000-000054580000}"/>
    <cellStyle name="Total 7 4 10" xfId="4845" xr:uid="{00000000-0005-0000-0000-000055580000}"/>
    <cellStyle name="Total 7 4 10 2" xfId="17653" xr:uid="{00000000-0005-0000-0000-000056580000}"/>
    <cellStyle name="Total 7 4 10 3" xfId="24356" xr:uid="{00000000-0005-0000-0000-000057580000}"/>
    <cellStyle name="Total 7 4 10 4" xfId="29514" xr:uid="{00000000-0005-0000-0000-000058580000}"/>
    <cellStyle name="Total 7 4 10 5" xfId="34412" xr:uid="{00000000-0005-0000-0000-000059580000}"/>
    <cellStyle name="Total 7 4 10 6" xfId="38780" xr:uid="{00000000-0005-0000-0000-00005A580000}"/>
    <cellStyle name="Total 7 4 11" xfId="12767" xr:uid="{00000000-0005-0000-0000-00005B580000}"/>
    <cellStyle name="Total 7 4 12" xfId="18479" xr:uid="{00000000-0005-0000-0000-00005C580000}"/>
    <cellStyle name="Total 7 4 13" xfId="10405" xr:uid="{00000000-0005-0000-0000-00005D580000}"/>
    <cellStyle name="Total 7 4 14" xfId="26597" xr:uid="{00000000-0005-0000-0000-00005E580000}"/>
    <cellStyle name="Total 7 4 15" xfId="28909" xr:uid="{00000000-0005-0000-0000-00005F580000}"/>
    <cellStyle name="Total 7 4 2" xfId="2214" xr:uid="{00000000-0005-0000-0000-000060580000}"/>
    <cellStyle name="Total 7 4 2 2" xfId="9581" xr:uid="{00000000-0005-0000-0000-000061580000}"/>
    <cellStyle name="Total 7 4 2 3" xfId="21758" xr:uid="{00000000-0005-0000-0000-000062580000}"/>
    <cellStyle name="Total 7 4 2 4" xfId="22883" xr:uid="{00000000-0005-0000-0000-000063580000}"/>
    <cellStyle name="Total 7 4 2 5" xfId="31782" xr:uid="{00000000-0005-0000-0000-000064580000}"/>
    <cellStyle name="Total 7 4 2 6" xfId="32550" xr:uid="{00000000-0005-0000-0000-000065580000}"/>
    <cellStyle name="Total 7 4 3" xfId="1529" xr:uid="{00000000-0005-0000-0000-000066580000}"/>
    <cellStyle name="Total 7 4 3 2" xfId="10770" xr:uid="{00000000-0005-0000-0000-000067580000}"/>
    <cellStyle name="Total 7 4 3 3" xfId="21084" xr:uid="{00000000-0005-0000-0000-000068580000}"/>
    <cellStyle name="Total 7 4 3 4" xfId="21898" xr:uid="{00000000-0005-0000-0000-000069580000}"/>
    <cellStyle name="Total 7 4 3 5" xfId="31885" xr:uid="{00000000-0005-0000-0000-00006A580000}"/>
    <cellStyle name="Total 7 4 3 6" xfId="33426" xr:uid="{00000000-0005-0000-0000-00006B580000}"/>
    <cellStyle name="Total 7 4 4" xfId="2601" xr:uid="{00000000-0005-0000-0000-00006C580000}"/>
    <cellStyle name="Total 7 4 4 2" xfId="8847" xr:uid="{00000000-0005-0000-0000-00006D580000}"/>
    <cellStyle name="Total 7 4 4 3" xfId="22139" xr:uid="{00000000-0005-0000-0000-00006E580000}"/>
    <cellStyle name="Total 7 4 4 4" xfId="19713" xr:uid="{00000000-0005-0000-0000-00006F580000}"/>
    <cellStyle name="Total 7 4 4 5" xfId="27311" xr:uid="{00000000-0005-0000-0000-000070580000}"/>
    <cellStyle name="Total 7 4 4 6" xfId="18958" xr:uid="{00000000-0005-0000-0000-000071580000}"/>
    <cellStyle name="Total 7 4 5" xfId="1728" xr:uid="{00000000-0005-0000-0000-000072580000}"/>
    <cellStyle name="Total 7 4 5 2" xfId="15487" xr:uid="{00000000-0005-0000-0000-000073580000}"/>
    <cellStyle name="Total 7 4 5 3" xfId="21280" xr:uid="{00000000-0005-0000-0000-000074580000}"/>
    <cellStyle name="Total 7 4 5 4" xfId="21049" xr:uid="{00000000-0005-0000-0000-000075580000}"/>
    <cellStyle name="Total 7 4 5 5" xfId="32015" xr:uid="{00000000-0005-0000-0000-000076580000}"/>
    <cellStyle name="Total 7 4 5 6" xfId="33170" xr:uid="{00000000-0005-0000-0000-000077580000}"/>
    <cellStyle name="Total 7 4 6" xfId="2481" xr:uid="{00000000-0005-0000-0000-000078580000}"/>
    <cellStyle name="Total 7 4 6 2" xfId="10575" xr:uid="{00000000-0005-0000-0000-000079580000}"/>
    <cellStyle name="Total 7 4 6 3" xfId="22022" xr:uid="{00000000-0005-0000-0000-00007A580000}"/>
    <cellStyle name="Total 7 4 6 4" xfId="15461" xr:uid="{00000000-0005-0000-0000-00007B580000}"/>
    <cellStyle name="Total 7 4 6 5" xfId="13985" xr:uid="{00000000-0005-0000-0000-00007C580000}"/>
    <cellStyle name="Total 7 4 6 6" xfId="29922" xr:uid="{00000000-0005-0000-0000-00007D580000}"/>
    <cellStyle name="Total 7 4 7" xfId="1690" xr:uid="{00000000-0005-0000-0000-00007E580000}"/>
    <cellStyle name="Total 7 4 7 2" xfId="8711" xr:uid="{00000000-0005-0000-0000-00007F580000}"/>
    <cellStyle name="Total 7 4 7 3" xfId="21243" xr:uid="{00000000-0005-0000-0000-000080580000}"/>
    <cellStyle name="Total 7 4 7 4" xfId="26952" xr:uid="{00000000-0005-0000-0000-000081580000}"/>
    <cellStyle name="Total 7 4 7 5" xfId="21356" xr:uid="{00000000-0005-0000-0000-000082580000}"/>
    <cellStyle name="Total 7 4 7 6" xfId="36401" xr:uid="{00000000-0005-0000-0000-000083580000}"/>
    <cellStyle name="Total 7 4 8" xfId="1874" xr:uid="{00000000-0005-0000-0000-000084580000}"/>
    <cellStyle name="Total 7 4 8 2" xfId="9019" xr:uid="{00000000-0005-0000-0000-000085580000}"/>
    <cellStyle name="Total 7 4 8 3" xfId="21422" xr:uid="{00000000-0005-0000-0000-000086580000}"/>
    <cellStyle name="Total 7 4 8 4" xfId="26946" xr:uid="{00000000-0005-0000-0000-000087580000}"/>
    <cellStyle name="Total 7 4 8 5" xfId="21545" xr:uid="{00000000-0005-0000-0000-000088580000}"/>
    <cellStyle name="Total 7 4 8 6" xfId="28635" xr:uid="{00000000-0005-0000-0000-000089580000}"/>
    <cellStyle name="Total 7 4 9" xfId="4420" xr:uid="{00000000-0005-0000-0000-00008A580000}"/>
    <cellStyle name="Total 7 4 9 2" xfId="17228" xr:uid="{00000000-0005-0000-0000-00008B580000}"/>
    <cellStyle name="Total 7 4 9 3" xfId="23936" xr:uid="{00000000-0005-0000-0000-00008C580000}"/>
    <cellStyle name="Total 7 4 9 4" xfId="29113" xr:uid="{00000000-0005-0000-0000-00008D580000}"/>
    <cellStyle name="Total 7 4 9 5" xfId="34042" xr:uid="{00000000-0005-0000-0000-00008E580000}"/>
    <cellStyle name="Total 7 4 9 6" xfId="38484" xr:uid="{00000000-0005-0000-0000-00008F580000}"/>
    <cellStyle name="Total 7 5" xfId="1152" xr:uid="{00000000-0005-0000-0000-000090580000}"/>
    <cellStyle name="Total 7 5 10" xfId="4936" xr:uid="{00000000-0005-0000-0000-000091580000}"/>
    <cellStyle name="Total 7 5 10 2" xfId="17744" xr:uid="{00000000-0005-0000-0000-000092580000}"/>
    <cellStyle name="Total 7 5 10 3" xfId="24442" xr:uid="{00000000-0005-0000-0000-000093580000}"/>
    <cellStyle name="Total 7 5 10 4" xfId="29600" xr:uid="{00000000-0005-0000-0000-000094580000}"/>
    <cellStyle name="Total 7 5 10 5" xfId="34489" xr:uid="{00000000-0005-0000-0000-000095580000}"/>
    <cellStyle name="Total 7 5 10 6" xfId="38836" xr:uid="{00000000-0005-0000-0000-000096580000}"/>
    <cellStyle name="Total 7 5 11" xfId="10424" xr:uid="{00000000-0005-0000-0000-000097580000}"/>
    <cellStyle name="Total 7 5 12" xfId="9373" xr:uid="{00000000-0005-0000-0000-000098580000}"/>
    <cellStyle name="Total 7 5 13" xfId="20879" xr:uid="{00000000-0005-0000-0000-000099580000}"/>
    <cellStyle name="Total 7 5 14" xfId="26066" xr:uid="{00000000-0005-0000-0000-00009A580000}"/>
    <cellStyle name="Total 7 5 15" xfId="36607" xr:uid="{00000000-0005-0000-0000-00009B580000}"/>
    <cellStyle name="Total 7 5 2" xfId="2352" xr:uid="{00000000-0005-0000-0000-00009C580000}"/>
    <cellStyle name="Total 7 5 2 2" xfId="8492" xr:uid="{00000000-0005-0000-0000-00009D580000}"/>
    <cellStyle name="Total 7 5 2 3" xfId="21894" xr:uid="{00000000-0005-0000-0000-00009E580000}"/>
    <cellStyle name="Total 7 5 2 4" xfId="21093" xr:uid="{00000000-0005-0000-0000-00009F580000}"/>
    <cellStyle name="Total 7 5 2 5" xfId="29606" xr:uid="{00000000-0005-0000-0000-0000A0580000}"/>
    <cellStyle name="Total 7 5 2 6" xfId="31916" xr:uid="{00000000-0005-0000-0000-0000A1580000}"/>
    <cellStyle name="Total 7 5 3" xfId="2722" xr:uid="{00000000-0005-0000-0000-0000A2580000}"/>
    <cellStyle name="Total 7 5 3 2" xfId="10476" xr:uid="{00000000-0005-0000-0000-0000A3580000}"/>
    <cellStyle name="Total 7 5 3 3" xfId="22259" xr:uid="{00000000-0005-0000-0000-0000A4580000}"/>
    <cellStyle name="Total 7 5 3 4" xfId="19585" xr:uid="{00000000-0005-0000-0000-0000A5580000}"/>
    <cellStyle name="Total 7 5 3 5" xfId="10084" xr:uid="{00000000-0005-0000-0000-0000A6580000}"/>
    <cellStyle name="Total 7 5 3 6" xfId="37184" xr:uid="{00000000-0005-0000-0000-0000A7580000}"/>
    <cellStyle name="Total 7 5 4" xfId="3074" xr:uid="{00000000-0005-0000-0000-0000A8580000}"/>
    <cellStyle name="Total 7 5 4 2" xfId="134" xr:uid="{00000000-0005-0000-0000-0000A9580000}"/>
    <cellStyle name="Total 7 5 4 3" xfId="22607" xr:uid="{00000000-0005-0000-0000-0000AA580000}"/>
    <cellStyle name="Total 7 5 4 4" xfId="27818" xr:uid="{00000000-0005-0000-0000-0000AB580000}"/>
    <cellStyle name="Total 7 5 4 5" xfId="32803" xr:uid="{00000000-0005-0000-0000-0000AC580000}"/>
    <cellStyle name="Total 7 5 4 6" xfId="37449" xr:uid="{00000000-0005-0000-0000-0000AD580000}"/>
    <cellStyle name="Total 7 5 5" xfId="3412" xr:uid="{00000000-0005-0000-0000-0000AE580000}"/>
    <cellStyle name="Total 7 5 5 2" xfId="16220" xr:uid="{00000000-0005-0000-0000-0000AF580000}"/>
    <cellStyle name="Total 7 5 5 3" xfId="22939" xr:uid="{00000000-0005-0000-0000-0000B0580000}"/>
    <cellStyle name="Total 7 5 5 4" xfId="28141" xr:uid="{00000000-0005-0000-0000-0000B1580000}"/>
    <cellStyle name="Total 7 5 5 5" xfId="33111" xr:uid="{00000000-0005-0000-0000-0000B2580000}"/>
    <cellStyle name="Total 7 5 5 6" xfId="37703" xr:uid="{00000000-0005-0000-0000-0000B3580000}"/>
    <cellStyle name="Total 7 5 6" xfId="3723" xr:uid="{00000000-0005-0000-0000-0000B4580000}"/>
    <cellStyle name="Total 7 5 6 2" xfId="16531" xr:uid="{00000000-0005-0000-0000-0000B5580000}"/>
    <cellStyle name="Total 7 5 6 3" xfId="23246" xr:uid="{00000000-0005-0000-0000-0000B6580000}"/>
    <cellStyle name="Total 7 5 6 4" xfId="28440" xr:uid="{00000000-0005-0000-0000-0000B7580000}"/>
    <cellStyle name="Total 7 5 6 5" xfId="33400" xr:uid="{00000000-0005-0000-0000-0000B8580000}"/>
    <cellStyle name="Total 7 5 6 6" xfId="37943" xr:uid="{00000000-0005-0000-0000-0000B9580000}"/>
    <cellStyle name="Total 7 5 7" xfId="4019" xr:uid="{00000000-0005-0000-0000-0000BA580000}"/>
    <cellStyle name="Total 7 5 7 2" xfId="16827" xr:uid="{00000000-0005-0000-0000-0000BB580000}"/>
    <cellStyle name="Total 7 5 7 3" xfId="23540" xr:uid="{00000000-0005-0000-0000-0000BC580000}"/>
    <cellStyle name="Total 7 5 7 4" xfId="28726" xr:uid="{00000000-0005-0000-0000-0000BD580000}"/>
    <cellStyle name="Total 7 5 7 5" xfId="33670" xr:uid="{00000000-0005-0000-0000-0000BE580000}"/>
    <cellStyle name="Total 7 5 7 6" xfId="38176" xr:uid="{00000000-0005-0000-0000-0000BF580000}"/>
    <cellStyle name="Total 7 5 8" xfId="4272" xr:uid="{00000000-0005-0000-0000-0000C0580000}"/>
    <cellStyle name="Total 7 5 8 2" xfId="17080" xr:uid="{00000000-0005-0000-0000-0000C1580000}"/>
    <cellStyle name="Total 7 5 8 3" xfId="23791" xr:uid="{00000000-0005-0000-0000-0000C2580000}"/>
    <cellStyle name="Total 7 5 8 4" xfId="28973" xr:uid="{00000000-0005-0000-0000-0000C3580000}"/>
    <cellStyle name="Total 7 5 8 5" xfId="33910" xr:uid="{00000000-0005-0000-0000-0000C4580000}"/>
    <cellStyle name="Total 7 5 8 6" xfId="38378" xr:uid="{00000000-0005-0000-0000-0000C5580000}"/>
    <cellStyle name="Total 7 5 9" xfId="4511" xr:uid="{00000000-0005-0000-0000-0000C6580000}"/>
    <cellStyle name="Total 7 5 9 2" xfId="17319" xr:uid="{00000000-0005-0000-0000-0000C7580000}"/>
    <cellStyle name="Total 7 5 9 3" xfId="24027" xr:uid="{00000000-0005-0000-0000-0000C8580000}"/>
    <cellStyle name="Total 7 5 9 4" xfId="29201" xr:uid="{00000000-0005-0000-0000-0000C9580000}"/>
    <cellStyle name="Total 7 5 9 5" xfId="34116" xr:uid="{00000000-0005-0000-0000-0000CA580000}"/>
    <cellStyle name="Total 7 5 9 6" xfId="38540" xr:uid="{00000000-0005-0000-0000-0000CB580000}"/>
    <cellStyle name="Total 7 6" xfId="839" xr:uid="{00000000-0005-0000-0000-0000CC580000}"/>
    <cellStyle name="Total 7 6 2" xfId="9389" xr:uid="{00000000-0005-0000-0000-0000CD580000}"/>
    <cellStyle name="Total 7 6 3" xfId="11060" xr:uid="{00000000-0005-0000-0000-0000CE580000}"/>
    <cellStyle name="Total 7 6 4" xfId="17913" xr:uid="{00000000-0005-0000-0000-0000CF580000}"/>
    <cellStyle name="Total 7 6 5" xfId="26010" xr:uid="{00000000-0005-0000-0000-0000D0580000}"/>
    <cellStyle name="Total 7 6 6" xfId="36015" xr:uid="{00000000-0005-0000-0000-0000D1580000}"/>
    <cellStyle name="Total 7 7" xfId="869" xr:uid="{00000000-0005-0000-0000-0000D2580000}"/>
    <cellStyle name="Total 7 7 2" xfId="8486" xr:uid="{00000000-0005-0000-0000-0000D3580000}"/>
    <cellStyle name="Total 7 7 3" xfId="18692" xr:uid="{00000000-0005-0000-0000-0000D4580000}"/>
    <cellStyle name="Total 7 7 4" xfId="24550" xr:uid="{00000000-0005-0000-0000-0000D5580000}"/>
    <cellStyle name="Total 7 7 5" xfId="30823" xr:uid="{00000000-0005-0000-0000-0000D6580000}"/>
    <cellStyle name="Total 7 7 6" xfId="37044" xr:uid="{00000000-0005-0000-0000-0000D7580000}"/>
    <cellStyle name="Total 7 8" xfId="1411" xr:uid="{00000000-0005-0000-0000-0000D8580000}"/>
    <cellStyle name="Total 7 8 2" xfId="15285" xr:uid="{00000000-0005-0000-0000-0000D9580000}"/>
    <cellStyle name="Total 7 8 3" xfId="20972" xr:uid="{00000000-0005-0000-0000-0000DA580000}"/>
    <cellStyle name="Total 7 8 4" xfId="21011" xr:uid="{00000000-0005-0000-0000-0000DB580000}"/>
    <cellStyle name="Total 7 8 5" xfId="31771" xr:uid="{00000000-0005-0000-0000-0000DC580000}"/>
    <cellStyle name="Total 7 8 6" xfId="32707" xr:uid="{00000000-0005-0000-0000-0000DD580000}"/>
    <cellStyle name="Total 7 9" xfId="1923" xr:uid="{00000000-0005-0000-0000-0000DE580000}"/>
    <cellStyle name="Total 7 9 2" xfId="15395" xr:uid="{00000000-0005-0000-0000-0000DF580000}"/>
    <cellStyle name="Total 7 9 3" xfId="21471" xr:uid="{00000000-0005-0000-0000-0000E0580000}"/>
    <cellStyle name="Total 7 9 4" xfId="26705" xr:uid="{00000000-0005-0000-0000-0000E1580000}"/>
    <cellStyle name="Total 7 9 5" xfId="20503" xr:uid="{00000000-0005-0000-0000-0000E2580000}"/>
    <cellStyle name="Total 7 9 6" xfId="36397" xr:uid="{00000000-0005-0000-0000-0000E3580000}"/>
    <cellStyle name="Total 8" xfId="686" xr:uid="{00000000-0005-0000-0000-0000E4580000}"/>
    <cellStyle name="Total 8 10" xfId="2266" xr:uid="{00000000-0005-0000-0000-0000E5580000}"/>
    <cellStyle name="Total 8 10 2" xfId="9283" xr:uid="{00000000-0005-0000-0000-0000E6580000}"/>
    <cellStyle name="Total 8 10 3" xfId="21809" xr:uid="{00000000-0005-0000-0000-0000E7580000}"/>
    <cellStyle name="Total 8 10 4" xfId="22002" xr:uid="{00000000-0005-0000-0000-0000E8580000}"/>
    <cellStyle name="Total 8 10 5" xfId="21075" xr:uid="{00000000-0005-0000-0000-0000E9580000}"/>
    <cellStyle name="Total 8 10 6" xfId="33305" xr:uid="{00000000-0005-0000-0000-0000EA580000}"/>
    <cellStyle name="Total 8 11" xfId="2661" xr:uid="{00000000-0005-0000-0000-0000EB580000}"/>
    <cellStyle name="Total 8 11 2" xfId="9291" xr:uid="{00000000-0005-0000-0000-0000EC580000}"/>
    <cellStyle name="Total 8 11 3" xfId="22199" xr:uid="{00000000-0005-0000-0000-0000ED580000}"/>
    <cellStyle name="Total 8 11 4" xfId="9557" xr:uid="{00000000-0005-0000-0000-0000EE580000}"/>
    <cellStyle name="Total 8 11 5" xfId="19549" xr:uid="{00000000-0005-0000-0000-0000EF580000}"/>
    <cellStyle name="Total 8 11 6" xfId="31069" xr:uid="{00000000-0005-0000-0000-0000F0580000}"/>
    <cellStyle name="Total 8 12" xfId="3016" xr:uid="{00000000-0005-0000-0000-0000F1580000}"/>
    <cellStyle name="Total 8 12 2" xfId="8820" xr:uid="{00000000-0005-0000-0000-0000F2580000}"/>
    <cellStyle name="Total 8 12 3" xfId="22549" xr:uid="{00000000-0005-0000-0000-0000F3580000}"/>
    <cellStyle name="Total 8 12 4" xfId="27760" xr:uid="{00000000-0005-0000-0000-0000F4580000}"/>
    <cellStyle name="Total 8 12 5" xfId="32748" xr:uid="{00000000-0005-0000-0000-0000F5580000}"/>
    <cellStyle name="Total 8 12 6" xfId="37400" xr:uid="{00000000-0005-0000-0000-0000F6580000}"/>
    <cellStyle name="Total 8 13" xfId="3356" xr:uid="{00000000-0005-0000-0000-0000F7580000}"/>
    <cellStyle name="Total 8 13 2" xfId="16164" xr:uid="{00000000-0005-0000-0000-0000F8580000}"/>
    <cellStyle name="Total 8 13 3" xfId="22884" xr:uid="{00000000-0005-0000-0000-0000F9580000}"/>
    <cellStyle name="Total 8 13 4" xfId="28086" xr:uid="{00000000-0005-0000-0000-0000FA580000}"/>
    <cellStyle name="Total 8 13 5" xfId="33056" xr:uid="{00000000-0005-0000-0000-0000FB580000}"/>
    <cellStyle name="Total 8 13 6" xfId="37655" xr:uid="{00000000-0005-0000-0000-0000FC580000}"/>
    <cellStyle name="Total 8 14" xfId="3670" xr:uid="{00000000-0005-0000-0000-0000FD580000}"/>
    <cellStyle name="Total 8 14 2" xfId="16478" xr:uid="{00000000-0005-0000-0000-0000FE580000}"/>
    <cellStyle name="Total 8 14 3" xfId="23193" xr:uid="{00000000-0005-0000-0000-0000FF580000}"/>
    <cellStyle name="Total 8 14 4" xfId="28388" xr:uid="{00000000-0005-0000-0000-000000590000}"/>
    <cellStyle name="Total 8 14 5" xfId="33348" xr:uid="{00000000-0005-0000-0000-000001590000}"/>
    <cellStyle name="Total 8 14 6" xfId="37896" xr:uid="{00000000-0005-0000-0000-000002590000}"/>
    <cellStyle name="Total 8 15" xfId="3968" xr:uid="{00000000-0005-0000-0000-000003590000}"/>
    <cellStyle name="Total 8 15 2" xfId="16776" xr:uid="{00000000-0005-0000-0000-000004590000}"/>
    <cellStyle name="Total 8 15 3" xfId="23489" xr:uid="{00000000-0005-0000-0000-000005590000}"/>
    <cellStyle name="Total 8 15 4" xfId="28675" xr:uid="{00000000-0005-0000-0000-000006590000}"/>
    <cellStyle name="Total 8 15 5" xfId="33623" xr:uid="{00000000-0005-0000-0000-000007590000}"/>
    <cellStyle name="Total 8 15 6" xfId="38131" xr:uid="{00000000-0005-0000-0000-000008590000}"/>
    <cellStyle name="Total 8 16" xfId="3901" xr:uid="{00000000-0005-0000-0000-000009590000}"/>
    <cellStyle name="Total 8 16 2" xfId="16709" xr:uid="{00000000-0005-0000-0000-00000A590000}"/>
    <cellStyle name="Total 8 16 3" xfId="23423" xr:uid="{00000000-0005-0000-0000-00000B590000}"/>
    <cellStyle name="Total 8 16 4" xfId="28614" xr:uid="{00000000-0005-0000-0000-00000C590000}"/>
    <cellStyle name="Total 8 16 5" xfId="33563" xr:uid="{00000000-0005-0000-0000-00000D590000}"/>
    <cellStyle name="Total 8 16 6" xfId="38087" xr:uid="{00000000-0005-0000-0000-00000E590000}"/>
    <cellStyle name="Total 8 17" xfId="4730" xr:uid="{00000000-0005-0000-0000-00000F590000}"/>
    <cellStyle name="Total 8 17 2" xfId="17538" xr:uid="{00000000-0005-0000-0000-000010590000}"/>
    <cellStyle name="Total 8 17 3" xfId="24242" xr:uid="{00000000-0005-0000-0000-000011590000}"/>
    <cellStyle name="Total 8 17 4" xfId="29405" xr:uid="{00000000-0005-0000-0000-000012590000}"/>
    <cellStyle name="Total 8 17 5" xfId="34307" xr:uid="{00000000-0005-0000-0000-000013590000}"/>
    <cellStyle name="Total 8 17 6" xfId="38701" xr:uid="{00000000-0005-0000-0000-000014590000}"/>
    <cellStyle name="Total 8 18" xfId="7369" xr:uid="{00000000-0005-0000-0000-000015590000}"/>
    <cellStyle name="Total 8 18 2" xfId="20133" xr:uid="{00000000-0005-0000-0000-000016590000}"/>
    <cellStyle name="Total 8 18 3" xfId="26770" xr:uid="{00000000-0005-0000-0000-000017590000}"/>
    <cellStyle name="Total 8 18 4" xfId="31811" xr:uid="{00000000-0005-0000-0000-000018590000}"/>
    <cellStyle name="Total 8 18 5" xfId="36542" xr:uid="{00000000-0005-0000-0000-000019590000}"/>
    <cellStyle name="Total 8 18 6" xfId="40660" xr:uid="{00000000-0005-0000-0000-00001A590000}"/>
    <cellStyle name="Total 8 19" xfId="7521" xr:uid="{00000000-0005-0000-0000-00001B590000}"/>
    <cellStyle name="Total 8 19 2" xfId="20285" xr:uid="{00000000-0005-0000-0000-00001C590000}"/>
    <cellStyle name="Total 8 19 3" xfId="26918" xr:uid="{00000000-0005-0000-0000-00001D590000}"/>
    <cellStyle name="Total 8 19 4" xfId="31956" xr:uid="{00000000-0005-0000-0000-00001E590000}"/>
    <cellStyle name="Total 8 19 5" xfId="36669" xr:uid="{00000000-0005-0000-0000-00001F590000}"/>
    <cellStyle name="Total 8 19 6" xfId="40743" xr:uid="{00000000-0005-0000-0000-000020590000}"/>
    <cellStyle name="Total 8 2" xfId="1128" xr:uid="{00000000-0005-0000-0000-000021590000}"/>
    <cellStyle name="Total 8 2 10" xfId="4924" xr:uid="{00000000-0005-0000-0000-000022590000}"/>
    <cellStyle name="Total 8 2 10 2" xfId="17732" xr:uid="{00000000-0005-0000-0000-000023590000}"/>
    <cellStyle name="Total 8 2 10 3" xfId="24430" xr:uid="{00000000-0005-0000-0000-000024590000}"/>
    <cellStyle name="Total 8 2 10 4" xfId="29588" xr:uid="{00000000-0005-0000-0000-000025590000}"/>
    <cellStyle name="Total 8 2 10 5" xfId="34477" xr:uid="{00000000-0005-0000-0000-000026590000}"/>
    <cellStyle name="Total 8 2 10 6" xfId="38827" xr:uid="{00000000-0005-0000-0000-000027590000}"/>
    <cellStyle name="Total 8 2 11" xfId="7496" xr:uid="{00000000-0005-0000-0000-000028590000}"/>
    <cellStyle name="Total 8 2 11 2" xfId="20260" xr:uid="{00000000-0005-0000-0000-000029590000}"/>
    <cellStyle name="Total 8 2 11 3" xfId="26893" xr:uid="{00000000-0005-0000-0000-00002A590000}"/>
    <cellStyle name="Total 8 2 11 4" xfId="31931" xr:uid="{00000000-0005-0000-0000-00002B590000}"/>
    <cellStyle name="Total 8 2 11 5" xfId="36644" xr:uid="{00000000-0005-0000-0000-00002C590000}"/>
    <cellStyle name="Total 8 2 11 6" xfId="40722" xr:uid="{00000000-0005-0000-0000-00002D590000}"/>
    <cellStyle name="Total 8 2 12" xfId="7639" xr:uid="{00000000-0005-0000-0000-00002E590000}"/>
    <cellStyle name="Total 8 2 12 2" xfId="20403" xr:uid="{00000000-0005-0000-0000-00002F590000}"/>
    <cellStyle name="Total 8 2 12 3" xfId="27035" xr:uid="{00000000-0005-0000-0000-000030590000}"/>
    <cellStyle name="Total 8 2 12 4" xfId="32064" xr:uid="{00000000-0005-0000-0000-000031590000}"/>
    <cellStyle name="Total 8 2 12 5" xfId="36767" xr:uid="{00000000-0005-0000-0000-000032590000}"/>
    <cellStyle name="Total 8 2 12 6" xfId="40802" xr:uid="{00000000-0005-0000-0000-000033590000}"/>
    <cellStyle name="Total 8 2 13" xfId="10696" xr:uid="{00000000-0005-0000-0000-000034590000}"/>
    <cellStyle name="Total 8 2 14" xfId="11031" xr:uid="{00000000-0005-0000-0000-000035590000}"/>
    <cellStyle name="Total 8 2 15" xfId="9368" xr:uid="{00000000-0005-0000-0000-000036590000}"/>
    <cellStyle name="Total 8 2 16" xfId="27019" xr:uid="{00000000-0005-0000-0000-000037590000}"/>
    <cellStyle name="Total 8 2 17" xfId="29359" xr:uid="{00000000-0005-0000-0000-000038590000}"/>
    <cellStyle name="Total 8 2 18" xfId="33694" xr:uid="{00000000-0005-0000-0000-000039590000}"/>
    <cellStyle name="Total 8 2 2" xfId="2329" xr:uid="{00000000-0005-0000-0000-00003A590000}"/>
    <cellStyle name="Total 8 2 2 2" xfId="10366" xr:uid="{00000000-0005-0000-0000-00003B590000}"/>
    <cellStyle name="Total 8 2 2 3" xfId="21871" xr:uid="{00000000-0005-0000-0000-00003C590000}"/>
    <cellStyle name="Total 8 2 2 4" xfId="22606" xr:uid="{00000000-0005-0000-0000-00003D590000}"/>
    <cellStyle name="Total 8 2 2 5" xfId="27950" xr:uid="{00000000-0005-0000-0000-00003E590000}"/>
    <cellStyle name="Total 8 2 2 6" xfId="21349" xr:uid="{00000000-0005-0000-0000-00003F590000}"/>
    <cellStyle name="Total 8 2 3" xfId="2699" xr:uid="{00000000-0005-0000-0000-000040590000}"/>
    <cellStyle name="Total 8 2 3 2" xfId="9325" xr:uid="{00000000-0005-0000-0000-000041590000}"/>
    <cellStyle name="Total 8 2 3 3" xfId="22237" xr:uid="{00000000-0005-0000-0000-000042590000}"/>
    <cellStyle name="Total 8 2 3 4" xfId="10419" xr:uid="{00000000-0005-0000-0000-000043590000}"/>
    <cellStyle name="Total 8 2 3 5" xfId="25298" xr:uid="{00000000-0005-0000-0000-000044590000}"/>
    <cellStyle name="Total 8 2 3 6" xfId="31826" xr:uid="{00000000-0005-0000-0000-000045590000}"/>
    <cellStyle name="Total 8 2 4" xfId="3052" xr:uid="{00000000-0005-0000-0000-000046590000}"/>
    <cellStyle name="Total 8 2 4 2" xfId="8576" xr:uid="{00000000-0005-0000-0000-000047590000}"/>
    <cellStyle name="Total 8 2 4 3" xfId="22585" xr:uid="{00000000-0005-0000-0000-000048590000}"/>
    <cellStyle name="Total 8 2 4 4" xfId="27796" xr:uid="{00000000-0005-0000-0000-000049590000}"/>
    <cellStyle name="Total 8 2 4 5" xfId="32782" xr:uid="{00000000-0005-0000-0000-00004A590000}"/>
    <cellStyle name="Total 8 2 4 6" xfId="37433" xr:uid="{00000000-0005-0000-0000-00004B590000}"/>
    <cellStyle name="Total 8 2 5" xfId="3392" xr:uid="{00000000-0005-0000-0000-00004C590000}"/>
    <cellStyle name="Total 8 2 5 2" xfId="16200" xr:uid="{00000000-0005-0000-0000-00004D590000}"/>
    <cellStyle name="Total 8 2 5 3" xfId="22919" xr:uid="{00000000-0005-0000-0000-00004E590000}"/>
    <cellStyle name="Total 8 2 5 4" xfId="28122" xr:uid="{00000000-0005-0000-0000-00004F590000}"/>
    <cellStyle name="Total 8 2 5 5" xfId="33091" xr:uid="{00000000-0005-0000-0000-000050590000}"/>
    <cellStyle name="Total 8 2 5 6" xfId="37688" xr:uid="{00000000-0005-0000-0000-000051590000}"/>
    <cellStyle name="Total 8 2 6" xfId="3704" xr:uid="{00000000-0005-0000-0000-000052590000}"/>
    <cellStyle name="Total 8 2 6 2" xfId="16512" xr:uid="{00000000-0005-0000-0000-000053590000}"/>
    <cellStyle name="Total 8 2 6 3" xfId="23227" xr:uid="{00000000-0005-0000-0000-000054590000}"/>
    <cellStyle name="Total 8 2 6 4" xfId="28422" xr:uid="{00000000-0005-0000-0000-000055590000}"/>
    <cellStyle name="Total 8 2 6 5" xfId="33381" xr:uid="{00000000-0005-0000-0000-000056590000}"/>
    <cellStyle name="Total 8 2 6 6" xfId="37928" xr:uid="{00000000-0005-0000-0000-000057590000}"/>
    <cellStyle name="Total 8 2 7" xfId="4003" xr:uid="{00000000-0005-0000-0000-000058590000}"/>
    <cellStyle name="Total 8 2 7 2" xfId="16811" xr:uid="{00000000-0005-0000-0000-000059590000}"/>
    <cellStyle name="Total 8 2 7 3" xfId="23524" xr:uid="{00000000-0005-0000-0000-00005A590000}"/>
    <cellStyle name="Total 8 2 7 4" xfId="28710" xr:uid="{00000000-0005-0000-0000-00005B590000}"/>
    <cellStyle name="Total 8 2 7 5" xfId="33656" xr:uid="{00000000-0005-0000-0000-00005C590000}"/>
    <cellStyle name="Total 8 2 7 6" xfId="38163" xr:uid="{00000000-0005-0000-0000-00005D590000}"/>
    <cellStyle name="Total 8 2 8" xfId="4256" xr:uid="{00000000-0005-0000-0000-00005E590000}"/>
    <cellStyle name="Total 8 2 8 2" xfId="17064" xr:uid="{00000000-0005-0000-0000-00005F590000}"/>
    <cellStyle name="Total 8 2 8 3" xfId="23775" xr:uid="{00000000-0005-0000-0000-000060590000}"/>
    <cellStyle name="Total 8 2 8 4" xfId="28957" xr:uid="{00000000-0005-0000-0000-000061590000}"/>
    <cellStyle name="Total 8 2 8 5" xfId="33894" xr:uid="{00000000-0005-0000-0000-000062590000}"/>
    <cellStyle name="Total 8 2 8 6" xfId="38365" xr:uid="{00000000-0005-0000-0000-000063590000}"/>
    <cellStyle name="Total 8 2 9" xfId="4499" xr:uid="{00000000-0005-0000-0000-000064590000}"/>
    <cellStyle name="Total 8 2 9 2" xfId="17307" xr:uid="{00000000-0005-0000-0000-000065590000}"/>
    <cellStyle name="Total 8 2 9 3" xfId="24015" xr:uid="{00000000-0005-0000-0000-000066590000}"/>
    <cellStyle name="Total 8 2 9 4" xfId="29190" xr:uid="{00000000-0005-0000-0000-000067590000}"/>
    <cellStyle name="Total 8 2 9 5" xfId="34105" xr:uid="{00000000-0005-0000-0000-000068590000}"/>
    <cellStyle name="Total 8 2 9 6" xfId="38531" xr:uid="{00000000-0005-0000-0000-000069590000}"/>
    <cellStyle name="Total 8 20" xfId="8288" xr:uid="{00000000-0005-0000-0000-00006A590000}"/>
    <cellStyle name="Total 8 21" xfId="15059" xr:uid="{00000000-0005-0000-0000-00006B590000}"/>
    <cellStyle name="Total 8 22" xfId="18900" xr:uid="{00000000-0005-0000-0000-00006C590000}"/>
    <cellStyle name="Total 8 23" xfId="24555" xr:uid="{00000000-0005-0000-0000-00006D590000}"/>
    <cellStyle name="Total 8 24" xfId="30642" xr:uid="{00000000-0005-0000-0000-00006E590000}"/>
    <cellStyle name="Total 8 25" xfId="35162" xr:uid="{00000000-0005-0000-0000-00006F590000}"/>
    <cellStyle name="Total 8 26" xfId="41724" xr:uid="{00000000-0005-0000-0000-000070590000}"/>
    <cellStyle name="Total 8 27" xfId="41275" xr:uid="{00000000-0005-0000-0000-000071590000}"/>
    <cellStyle name="Total 8 28" xfId="41786" xr:uid="{00000000-0005-0000-0000-000072590000}"/>
    <cellStyle name="Total 8 29" xfId="42006" xr:uid="{00000000-0005-0000-0000-000073590000}"/>
    <cellStyle name="Total 8 3" xfId="1215" xr:uid="{00000000-0005-0000-0000-000074590000}"/>
    <cellStyle name="Total 8 3 10" xfId="4979" xr:uid="{00000000-0005-0000-0000-000075590000}"/>
    <cellStyle name="Total 8 3 10 2" xfId="17787" xr:uid="{00000000-0005-0000-0000-000076590000}"/>
    <cellStyle name="Total 8 3 10 3" xfId="24485" xr:uid="{00000000-0005-0000-0000-000077590000}"/>
    <cellStyle name="Total 8 3 10 4" xfId="29642" xr:uid="{00000000-0005-0000-0000-000078590000}"/>
    <cellStyle name="Total 8 3 10 5" xfId="34528" xr:uid="{00000000-0005-0000-0000-000079590000}"/>
    <cellStyle name="Total 8 3 10 6" xfId="38868" xr:uid="{00000000-0005-0000-0000-00007A590000}"/>
    <cellStyle name="Total 8 3 11" xfId="13366" xr:uid="{00000000-0005-0000-0000-00007B590000}"/>
    <cellStyle name="Total 8 3 12" xfId="9720" xr:uid="{00000000-0005-0000-0000-00007C590000}"/>
    <cellStyle name="Total 8 3 13" xfId="26829" xr:uid="{00000000-0005-0000-0000-00007D590000}"/>
    <cellStyle name="Total 8 3 14" xfId="28045" xr:uid="{00000000-0005-0000-0000-00007E590000}"/>
    <cellStyle name="Total 8 3 15" xfId="36733" xr:uid="{00000000-0005-0000-0000-00007F590000}"/>
    <cellStyle name="Total 8 3 2" xfId="2411" xr:uid="{00000000-0005-0000-0000-000080590000}"/>
    <cellStyle name="Total 8 3 2 2" xfId="15455" xr:uid="{00000000-0005-0000-0000-000081590000}"/>
    <cellStyle name="Total 8 3 2 3" xfId="21952" xr:uid="{00000000-0005-0000-0000-000082590000}"/>
    <cellStyle name="Total 8 3 2 4" xfId="11794" xr:uid="{00000000-0005-0000-0000-000083590000}"/>
    <cellStyle name="Total 8 3 2 5" xfId="28206" xr:uid="{00000000-0005-0000-0000-000084590000}"/>
    <cellStyle name="Total 8 3 2 6" xfId="33044" xr:uid="{00000000-0005-0000-0000-000085590000}"/>
    <cellStyle name="Total 8 3 3" xfId="2780" xr:uid="{00000000-0005-0000-0000-000086590000}"/>
    <cellStyle name="Total 8 3 3 2" xfId="10461" xr:uid="{00000000-0005-0000-0000-000087590000}"/>
    <cellStyle name="Total 8 3 3 3" xfId="22317" xr:uid="{00000000-0005-0000-0000-000088590000}"/>
    <cellStyle name="Total 8 3 3 4" xfId="27537" xr:uid="{00000000-0005-0000-0000-000089590000}"/>
    <cellStyle name="Total 8 3 3 5" xfId="32537" xr:uid="{00000000-0005-0000-0000-00008A590000}"/>
    <cellStyle name="Total 8 3 3 6" xfId="37227" xr:uid="{00000000-0005-0000-0000-00008B590000}"/>
    <cellStyle name="Total 8 3 4" xfId="3131" xr:uid="{00000000-0005-0000-0000-00008C590000}"/>
    <cellStyle name="Total 8 3 4 2" xfId="8595" xr:uid="{00000000-0005-0000-0000-00008D590000}"/>
    <cellStyle name="Total 8 3 4 3" xfId="22662" xr:uid="{00000000-0005-0000-0000-00008E590000}"/>
    <cellStyle name="Total 8 3 4 4" xfId="27873" xr:uid="{00000000-0005-0000-0000-00008F590000}"/>
    <cellStyle name="Total 8 3 4 5" xfId="32854" xr:uid="{00000000-0005-0000-0000-000090590000}"/>
    <cellStyle name="Total 8 3 4 6" xfId="37490" xr:uid="{00000000-0005-0000-0000-000091590000}"/>
    <cellStyle name="Total 8 3 5" xfId="3467" xr:uid="{00000000-0005-0000-0000-000092590000}"/>
    <cellStyle name="Total 8 3 5 2" xfId="16275" xr:uid="{00000000-0005-0000-0000-000093590000}"/>
    <cellStyle name="Total 8 3 5 3" xfId="22993" xr:uid="{00000000-0005-0000-0000-000094590000}"/>
    <cellStyle name="Total 8 3 5 4" xfId="28194" xr:uid="{00000000-0005-0000-0000-000095590000}"/>
    <cellStyle name="Total 8 3 5 5" xfId="33161" xr:uid="{00000000-0005-0000-0000-000096590000}"/>
    <cellStyle name="Total 8 3 5 6" xfId="37744" xr:uid="{00000000-0005-0000-0000-000097590000}"/>
    <cellStyle name="Total 8 3 6" xfId="3774" xr:uid="{00000000-0005-0000-0000-000098590000}"/>
    <cellStyle name="Total 8 3 6 2" xfId="16582" xr:uid="{00000000-0005-0000-0000-000099590000}"/>
    <cellStyle name="Total 8 3 6 3" xfId="23297" xr:uid="{00000000-0005-0000-0000-00009A590000}"/>
    <cellStyle name="Total 8 3 6 4" xfId="28490" xr:uid="{00000000-0005-0000-0000-00009B590000}"/>
    <cellStyle name="Total 8 3 6 5" xfId="33444" xr:uid="{00000000-0005-0000-0000-00009C590000}"/>
    <cellStyle name="Total 8 3 6 6" xfId="37981" xr:uid="{00000000-0005-0000-0000-00009D590000}"/>
    <cellStyle name="Total 8 3 7" xfId="4064" xr:uid="{00000000-0005-0000-0000-00009E590000}"/>
    <cellStyle name="Total 8 3 7 2" xfId="16872" xr:uid="{00000000-0005-0000-0000-00009F590000}"/>
    <cellStyle name="Total 8 3 7 3" xfId="23585" xr:uid="{00000000-0005-0000-0000-0000A0590000}"/>
    <cellStyle name="Total 8 3 7 4" xfId="28770" xr:uid="{00000000-0005-0000-0000-0000A1590000}"/>
    <cellStyle name="Total 8 3 7 5" xfId="33710" xr:uid="{00000000-0005-0000-0000-0000A2590000}"/>
    <cellStyle name="Total 8 3 7 6" xfId="38210" xr:uid="{00000000-0005-0000-0000-0000A3590000}"/>
    <cellStyle name="Total 8 3 8" xfId="4319" xr:uid="{00000000-0005-0000-0000-0000A4590000}"/>
    <cellStyle name="Total 8 3 8 2" xfId="17127" xr:uid="{00000000-0005-0000-0000-0000A5590000}"/>
    <cellStyle name="Total 8 3 8 3" xfId="23836" xr:uid="{00000000-0005-0000-0000-0000A6590000}"/>
    <cellStyle name="Total 8 3 8 4" xfId="29020" xr:uid="{00000000-0005-0000-0000-0000A7590000}"/>
    <cellStyle name="Total 8 3 8 5" xfId="33953" xr:uid="{00000000-0005-0000-0000-0000A8590000}"/>
    <cellStyle name="Total 8 3 8 6" xfId="38414" xr:uid="{00000000-0005-0000-0000-0000A9590000}"/>
    <cellStyle name="Total 8 3 9" xfId="4554" xr:uid="{00000000-0005-0000-0000-0000AA590000}"/>
    <cellStyle name="Total 8 3 9 2" xfId="17362" xr:uid="{00000000-0005-0000-0000-0000AB590000}"/>
    <cellStyle name="Total 8 3 9 3" xfId="24070" xr:uid="{00000000-0005-0000-0000-0000AC590000}"/>
    <cellStyle name="Total 8 3 9 4" xfId="29243" xr:uid="{00000000-0005-0000-0000-0000AD590000}"/>
    <cellStyle name="Total 8 3 9 5" xfId="34156" xr:uid="{00000000-0005-0000-0000-0000AE590000}"/>
    <cellStyle name="Total 8 3 9 6" xfId="38572" xr:uid="{00000000-0005-0000-0000-0000AF590000}"/>
    <cellStyle name="Total 8 30" xfId="42121" xr:uid="{00000000-0005-0000-0000-0000B0590000}"/>
    <cellStyle name="Total 8 31" xfId="42231" xr:uid="{00000000-0005-0000-0000-0000B1590000}"/>
    <cellStyle name="Total 8 32" xfId="42328" xr:uid="{00000000-0005-0000-0000-0000B2590000}"/>
    <cellStyle name="Total 8 33" xfId="42443" xr:uid="{00000000-0005-0000-0000-0000B3590000}"/>
    <cellStyle name="Total 8 4" xfId="1147" xr:uid="{00000000-0005-0000-0000-0000B4590000}"/>
    <cellStyle name="Total 8 4 10" xfId="4933" xr:uid="{00000000-0005-0000-0000-0000B5590000}"/>
    <cellStyle name="Total 8 4 10 2" xfId="17741" xr:uid="{00000000-0005-0000-0000-0000B6590000}"/>
    <cellStyle name="Total 8 4 10 3" xfId="24439" xr:uid="{00000000-0005-0000-0000-0000B7590000}"/>
    <cellStyle name="Total 8 4 10 4" xfId="29597" xr:uid="{00000000-0005-0000-0000-0000B8590000}"/>
    <cellStyle name="Total 8 4 10 5" xfId="34486" xr:uid="{00000000-0005-0000-0000-0000B9590000}"/>
    <cellStyle name="Total 8 4 10 6" xfId="38835" xr:uid="{00000000-0005-0000-0000-0000BA590000}"/>
    <cellStyle name="Total 8 4 11" xfId="15280" xr:uid="{00000000-0005-0000-0000-0000BB590000}"/>
    <cellStyle name="Total 8 4 12" xfId="9973" xr:uid="{00000000-0005-0000-0000-0000BC590000}"/>
    <cellStyle name="Total 8 4 13" xfId="22299" xr:uid="{00000000-0005-0000-0000-0000BD590000}"/>
    <cellStyle name="Total 8 4 14" xfId="21193" xr:uid="{00000000-0005-0000-0000-0000BE590000}"/>
    <cellStyle name="Total 8 4 15" xfId="28351" xr:uid="{00000000-0005-0000-0000-0000BF590000}"/>
    <cellStyle name="Total 8 4 2" xfId="2347" xr:uid="{00000000-0005-0000-0000-0000C0590000}"/>
    <cellStyle name="Total 8 4 2 2" xfId="8700" xr:uid="{00000000-0005-0000-0000-0000C1590000}"/>
    <cellStyle name="Total 8 4 2 3" xfId="21889" xr:uid="{00000000-0005-0000-0000-0000C2590000}"/>
    <cellStyle name="Total 8 4 2 4" xfId="22941" xr:uid="{00000000-0005-0000-0000-0000C3590000}"/>
    <cellStyle name="Total 8 4 2 5" xfId="28448" xr:uid="{00000000-0005-0000-0000-0000C4590000}"/>
    <cellStyle name="Total 8 4 2 6" xfId="10966" xr:uid="{00000000-0005-0000-0000-0000C5590000}"/>
    <cellStyle name="Total 8 4 3" xfId="2717" xr:uid="{00000000-0005-0000-0000-0000C6590000}"/>
    <cellStyle name="Total 8 4 3 2" xfId="10151" xr:uid="{00000000-0005-0000-0000-0000C7590000}"/>
    <cellStyle name="Total 8 4 3 3" xfId="22254" xr:uid="{00000000-0005-0000-0000-0000C8590000}"/>
    <cellStyle name="Total 8 4 3 4" xfId="19923" xr:uid="{00000000-0005-0000-0000-0000C9590000}"/>
    <cellStyle name="Total 8 4 3 5" xfId="8124" xr:uid="{00000000-0005-0000-0000-0000CA590000}"/>
    <cellStyle name="Total 8 4 3 6" xfId="37182" xr:uid="{00000000-0005-0000-0000-0000CB590000}"/>
    <cellStyle name="Total 8 4 4" xfId="3069" xr:uid="{00000000-0005-0000-0000-0000CC590000}"/>
    <cellStyle name="Total 8 4 4 2" xfId="12293" xr:uid="{00000000-0005-0000-0000-0000CD590000}"/>
    <cellStyle name="Total 8 4 4 3" xfId="22602" xr:uid="{00000000-0005-0000-0000-0000CE590000}"/>
    <cellStyle name="Total 8 4 4 4" xfId="27813" xr:uid="{00000000-0005-0000-0000-0000CF590000}"/>
    <cellStyle name="Total 8 4 4 5" xfId="32798" xr:uid="{00000000-0005-0000-0000-0000D0590000}"/>
    <cellStyle name="Total 8 4 4 6" xfId="37447" xr:uid="{00000000-0005-0000-0000-0000D1590000}"/>
    <cellStyle name="Total 8 4 5" xfId="3407" xr:uid="{00000000-0005-0000-0000-0000D2590000}"/>
    <cellStyle name="Total 8 4 5 2" xfId="16215" xr:uid="{00000000-0005-0000-0000-0000D3590000}"/>
    <cellStyle name="Total 8 4 5 3" xfId="22934" xr:uid="{00000000-0005-0000-0000-0000D4590000}"/>
    <cellStyle name="Total 8 4 5 4" xfId="28137" xr:uid="{00000000-0005-0000-0000-0000D5590000}"/>
    <cellStyle name="Total 8 4 5 5" xfId="33106" xr:uid="{00000000-0005-0000-0000-0000D6590000}"/>
    <cellStyle name="Total 8 4 5 6" xfId="37701" xr:uid="{00000000-0005-0000-0000-0000D7590000}"/>
    <cellStyle name="Total 8 4 6" xfId="3718" xr:uid="{00000000-0005-0000-0000-0000D8590000}"/>
    <cellStyle name="Total 8 4 6 2" xfId="16526" xr:uid="{00000000-0005-0000-0000-0000D9590000}"/>
    <cellStyle name="Total 8 4 6 3" xfId="23241" xr:uid="{00000000-0005-0000-0000-0000DA590000}"/>
    <cellStyle name="Total 8 4 6 4" xfId="28436" xr:uid="{00000000-0005-0000-0000-0000DB590000}"/>
    <cellStyle name="Total 8 4 6 5" xfId="33395" xr:uid="{00000000-0005-0000-0000-0000DC590000}"/>
    <cellStyle name="Total 8 4 6 6" xfId="37941" xr:uid="{00000000-0005-0000-0000-0000DD590000}"/>
    <cellStyle name="Total 8 4 7" xfId="4016" xr:uid="{00000000-0005-0000-0000-0000DE590000}"/>
    <cellStyle name="Total 8 4 7 2" xfId="16824" xr:uid="{00000000-0005-0000-0000-0000DF590000}"/>
    <cellStyle name="Total 8 4 7 3" xfId="23537" xr:uid="{00000000-0005-0000-0000-0000E0590000}"/>
    <cellStyle name="Total 8 4 7 4" xfId="28723" xr:uid="{00000000-0005-0000-0000-0000E1590000}"/>
    <cellStyle name="Total 8 4 7 5" xfId="33668" xr:uid="{00000000-0005-0000-0000-0000E2590000}"/>
    <cellStyle name="Total 8 4 7 6" xfId="38175" xr:uid="{00000000-0005-0000-0000-0000E3590000}"/>
    <cellStyle name="Total 8 4 8" xfId="4269" xr:uid="{00000000-0005-0000-0000-0000E4590000}"/>
    <cellStyle name="Total 8 4 8 2" xfId="17077" xr:uid="{00000000-0005-0000-0000-0000E5590000}"/>
    <cellStyle name="Total 8 4 8 3" xfId="23788" xr:uid="{00000000-0005-0000-0000-0000E6590000}"/>
    <cellStyle name="Total 8 4 8 4" xfId="28970" xr:uid="{00000000-0005-0000-0000-0000E7590000}"/>
    <cellStyle name="Total 8 4 8 5" xfId="33907" xr:uid="{00000000-0005-0000-0000-0000E8590000}"/>
    <cellStyle name="Total 8 4 8 6" xfId="38377" xr:uid="{00000000-0005-0000-0000-0000E9590000}"/>
    <cellStyle name="Total 8 4 9" xfId="4508" xr:uid="{00000000-0005-0000-0000-0000EA590000}"/>
    <cellStyle name="Total 8 4 9 2" xfId="17316" xr:uid="{00000000-0005-0000-0000-0000EB590000}"/>
    <cellStyle name="Total 8 4 9 3" xfId="24024" xr:uid="{00000000-0005-0000-0000-0000EC590000}"/>
    <cellStyle name="Total 8 4 9 4" xfId="29199" xr:uid="{00000000-0005-0000-0000-0000ED590000}"/>
    <cellStyle name="Total 8 4 9 5" xfId="34114" xr:uid="{00000000-0005-0000-0000-0000EE590000}"/>
    <cellStyle name="Total 8 4 9 6" xfId="38539" xr:uid="{00000000-0005-0000-0000-0000EF590000}"/>
    <cellStyle name="Total 8 5" xfId="1331" xr:uid="{00000000-0005-0000-0000-0000F0590000}"/>
    <cellStyle name="Total 8 5 10" xfId="5028" xr:uid="{00000000-0005-0000-0000-0000F1590000}"/>
    <cellStyle name="Total 8 5 10 2" xfId="17836" xr:uid="{00000000-0005-0000-0000-0000F2590000}"/>
    <cellStyle name="Total 8 5 10 3" xfId="24534" xr:uid="{00000000-0005-0000-0000-0000F3590000}"/>
    <cellStyle name="Total 8 5 10 4" xfId="29691" xr:uid="{00000000-0005-0000-0000-0000F4590000}"/>
    <cellStyle name="Total 8 5 10 5" xfId="34575" xr:uid="{00000000-0005-0000-0000-0000F5590000}"/>
    <cellStyle name="Total 8 5 10 6" xfId="38910" xr:uid="{00000000-0005-0000-0000-0000F6590000}"/>
    <cellStyle name="Total 8 5 11" xfId="15281" xr:uid="{00000000-0005-0000-0000-0000F7590000}"/>
    <cellStyle name="Total 8 5 12" xfId="20893" xr:uid="{00000000-0005-0000-0000-0000F8590000}"/>
    <cellStyle name="Total 8 5 13" xfId="21083" xr:uid="{00000000-0005-0000-0000-0000F9590000}"/>
    <cellStyle name="Total 8 5 14" xfId="11007" xr:uid="{00000000-0005-0000-0000-0000FA590000}"/>
    <cellStyle name="Total 8 5 15" xfId="29096" xr:uid="{00000000-0005-0000-0000-0000FB590000}"/>
    <cellStyle name="Total 8 5 2" xfId="2518" xr:uid="{00000000-0005-0000-0000-0000FC590000}"/>
    <cellStyle name="Total 8 5 2 2" xfId="8848" xr:uid="{00000000-0005-0000-0000-0000FD590000}"/>
    <cellStyle name="Total 8 5 2 3" xfId="22058" xr:uid="{00000000-0005-0000-0000-0000FE590000}"/>
    <cellStyle name="Total 8 5 2 4" xfId="18174" xr:uid="{00000000-0005-0000-0000-0000FF590000}"/>
    <cellStyle name="Total 8 5 2 5" xfId="26228" xr:uid="{00000000-0005-0000-0000-0000005A0000}"/>
    <cellStyle name="Total 8 5 2 6" xfId="31087" xr:uid="{00000000-0005-0000-0000-0000015A0000}"/>
    <cellStyle name="Total 8 5 3" xfId="2882" xr:uid="{00000000-0005-0000-0000-0000025A0000}"/>
    <cellStyle name="Total 8 5 3 2" xfId="11427" xr:uid="{00000000-0005-0000-0000-0000035A0000}"/>
    <cellStyle name="Total 8 5 3 3" xfId="22419" xr:uid="{00000000-0005-0000-0000-0000045A0000}"/>
    <cellStyle name="Total 8 5 3 4" xfId="27634" xr:uid="{00000000-0005-0000-0000-0000055A0000}"/>
    <cellStyle name="Total 8 5 3 5" xfId="32632" xr:uid="{00000000-0005-0000-0000-0000065A0000}"/>
    <cellStyle name="Total 8 5 3 6" xfId="37308" xr:uid="{00000000-0005-0000-0000-0000075A0000}"/>
    <cellStyle name="Total 8 5 4" xfId="3228" xr:uid="{00000000-0005-0000-0000-0000085A0000}"/>
    <cellStyle name="Total 8 5 4 2" xfId="16036" xr:uid="{00000000-0005-0000-0000-0000095A0000}"/>
    <cellStyle name="Total 8 5 4 3" xfId="22758" xr:uid="{00000000-0005-0000-0000-00000A5A0000}"/>
    <cellStyle name="Total 8 5 4 4" xfId="27967" xr:uid="{00000000-0005-0000-0000-00000B5A0000}"/>
    <cellStyle name="Total 8 5 4 5" xfId="32943" xr:uid="{00000000-0005-0000-0000-00000C5A0000}"/>
    <cellStyle name="Total 8 5 4 6" xfId="37566" xr:uid="{00000000-0005-0000-0000-00000D5A0000}"/>
    <cellStyle name="Total 8 5 5" xfId="3557" xr:uid="{00000000-0005-0000-0000-00000E5A0000}"/>
    <cellStyle name="Total 8 5 5 2" xfId="16365" xr:uid="{00000000-0005-0000-0000-00000F5A0000}"/>
    <cellStyle name="Total 8 5 5 3" xfId="23082" xr:uid="{00000000-0005-0000-0000-0000105A0000}"/>
    <cellStyle name="Total 8 5 5 4" xfId="28280" xr:uid="{00000000-0005-0000-0000-0000115A0000}"/>
    <cellStyle name="Total 8 5 5 5" xfId="33246" xr:uid="{00000000-0005-0000-0000-0000125A0000}"/>
    <cellStyle name="Total 8 5 5 6" xfId="37816" xr:uid="{00000000-0005-0000-0000-0000135A0000}"/>
    <cellStyle name="Total 8 5 6" xfId="3860" xr:uid="{00000000-0005-0000-0000-0000145A0000}"/>
    <cellStyle name="Total 8 5 6 2" xfId="16668" xr:uid="{00000000-0005-0000-0000-0000155A0000}"/>
    <cellStyle name="Total 8 5 6 3" xfId="23382" xr:uid="{00000000-0005-0000-0000-0000165A0000}"/>
    <cellStyle name="Total 8 5 6 4" xfId="28574" xr:uid="{00000000-0005-0000-0000-0000175A0000}"/>
    <cellStyle name="Total 8 5 6 5" xfId="33525" xr:uid="{00000000-0005-0000-0000-0000185A0000}"/>
    <cellStyle name="Total 8 5 6 6" xfId="38053" xr:uid="{00000000-0005-0000-0000-0000195A0000}"/>
    <cellStyle name="Total 8 5 7" xfId="4134" xr:uid="{00000000-0005-0000-0000-00001A5A0000}"/>
    <cellStyle name="Total 8 5 7 2" xfId="16942" xr:uid="{00000000-0005-0000-0000-00001B5A0000}"/>
    <cellStyle name="Total 8 5 7 3" xfId="23655" xr:uid="{00000000-0005-0000-0000-00001C5A0000}"/>
    <cellStyle name="Total 8 5 7 4" xfId="28840" xr:uid="{00000000-0005-0000-0000-00001D5A0000}"/>
    <cellStyle name="Total 8 5 7 5" xfId="33779" xr:uid="{00000000-0005-0000-0000-00001E5A0000}"/>
    <cellStyle name="Total 8 5 7 6" xfId="38272" xr:uid="{00000000-0005-0000-0000-00001F5A0000}"/>
    <cellStyle name="Total 8 5 8" xfId="4376" xr:uid="{00000000-0005-0000-0000-0000205A0000}"/>
    <cellStyle name="Total 8 5 8 2" xfId="17184" xr:uid="{00000000-0005-0000-0000-0000215A0000}"/>
    <cellStyle name="Total 8 5 8 3" xfId="23893" xr:uid="{00000000-0005-0000-0000-0000225A0000}"/>
    <cellStyle name="Total 8 5 8 4" xfId="29073" xr:uid="{00000000-0005-0000-0000-0000235A0000}"/>
    <cellStyle name="Total 8 5 8 5" xfId="34007" xr:uid="{00000000-0005-0000-0000-0000245A0000}"/>
    <cellStyle name="Total 8 5 8 6" xfId="38463" xr:uid="{00000000-0005-0000-0000-0000255A0000}"/>
    <cellStyle name="Total 8 5 9" xfId="4603" xr:uid="{00000000-0005-0000-0000-0000265A0000}"/>
    <cellStyle name="Total 8 5 9 2" xfId="17411" xr:uid="{00000000-0005-0000-0000-0000275A0000}"/>
    <cellStyle name="Total 8 5 9 3" xfId="24118" xr:uid="{00000000-0005-0000-0000-0000285A0000}"/>
    <cellStyle name="Total 8 5 9 4" xfId="29290" xr:uid="{00000000-0005-0000-0000-0000295A0000}"/>
    <cellStyle name="Total 8 5 9 5" xfId="34202" xr:uid="{00000000-0005-0000-0000-00002A5A0000}"/>
    <cellStyle name="Total 8 5 9 6" xfId="38614" xr:uid="{00000000-0005-0000-0000-00002B5A0000}"/>
    <cellStyle name="Total 8 6" xfId="1044" xr:uid="{00000000-0005-0000-0000-00002C5A0000}"/>
    <cellStyle name="Total 8 6 2" xfId="10893" xr:uid="{00000000-0005-0000-0000-00002D5A0000}"/>
    <cellStyle name="Total 8 6 3" xfId="14346" xr:uid="{00000000-0005-0000-0000-00002E5A0000}"/>
    <cellStyle name="Total 8 6 4" xfId="23925" xr:uid="{00000000-0005-0000-0000-00002F5A0000}"/>
    <cellStyle name="Total 8 6 5" xfId="28748" xr:uid="{00000000-0005-0000-0000-0000305A0000}"/>
    <cellStyle name="Total 8 6 6" xfId="32742" xr:uid="{00000000-0005-0000-0000-0000315A0000}"/>
    <cellStyle name="Total 8 7" xfId="1291" xr:uid="{00000000-0005-0000-0000-0000325A0000}"/>
    <cellStyle name="Total 8 7 2" xfId="9415" xr:uid="{00000000-0005-0000-0000-0000335A0000}"/>
    <cellStyle name="Total 8 7 3" xfId="9228" xr:uid="{00000000-0005-0000-0000-0000345A0000}"/>
    <cellStyle name="Total 8 7 4" xfId="19533" xr:uid="{00000000-0005-0000-0000-0000355A0000}"/>
    <cellStyle name="Total 8 7 5" xfId="26832" xr:uid="{00000000-0005-0000-0000-0000365A0000}"/>
    <cellStyle name="Total 8 7 6" xfId="33116" xr:uid="{00000000-0005-0000-0000-0000375A0000}"/>
    <cellStyle name="Total 8 8" xfId="1412" xr:uid="{00000000-0005-0000-0000-0000385A0000}"/>
    <cellStyle name="Total 8 8 2" xfId="11155" xr:uid="{00000000-0005-0000-0000-0000395A0000}"/>
    <cellStyle name="Total 8 8 3" xfId="20973" xr:uid="{00000000-0005-0000-0000-00003A5A0000}"/>
    <cellStyle name="Total 8 8 4" xfId="21766" xr:uid="{00000000-0005-0000-0000-00003B5A0000}"/>
    <cellStyle name="Total 8 8 5" xfId="31718" xr:uid="{00000000-0005-0000-0000-00003C5A0000}"/>
    <cellStyle name="Total 8 8 6" xfId="19459" xr:uid="{00000000-0005-0000-0000-00003D5A0000}"/>
    <cellStyle name="Total 8 9" xfId="1924" xr:uid="{00000000-0005-0000-0000-00003E5A0000}"/>
    <cellStyle name="Total 8 9 2" xfId="9777" xr:uid="{00000000-0005-0000-0000-00003F5A0000}"/>
    <cellStyle name="Total 8 9 3" xfId="21472" xr:uid="{00000000-0005-0000-0000-0000405A0000}"/>
    <cellStyle name="Total 8 9 4" xfId="24365" xr:uid="{00000000-0005-0000-0000-0000415A0000}"/>
    <cellStyle name="Total 8 9 5" xfId="13339" xr:uid="{00000000-0005-0000-0000-0000425A0000}"/>
    <cellStyle name="Total 8 9 6" xfId="36467" xr:uid="{00000000-0005-0000-0000-0000435A0000}"/>
    <cellStyle name="Total 9" xfId="687" xr:uid="{00000000-0005-0000-0000-0000445A0000}"/>
    <cellStyle name="Total 9 10" xfId="2408" xr:uid="{00000000-0005-0000-0000-0000455A0000}"/>
    <cellStyle name="Total 9 10 2" xfId="13691" xr:uid="{00000000-0005-0000-0000-0000465A0000}"/>
    <cellStyle name="Total 9 10 3" xfId="21949" xr:uid="{00000000-0005-0000-0000-0000475A0000}"/>
    <cellStyle name="Total 9 10 4" xfId="24328" xr:uid="{00000000-0005-0000-0000-0000485A0000}"/>
    <cellStyle name="Total 9 10 5" xfId="29605" xr:uid="{00000000-0005-0000-0000-0000495A0000}"/>
    <cellStyle name="Total 9 10 6" xfId="33855" xr:uid="{00000000-0005-0000-0000-00004A5A0000}"/>
    <cellStyle name="Total 9 11" xfId="2633" xr:uid="{00000000-0005-0000-0000-00004B5A0000}"/>
    <cellStyle name="Total 9 11 2" xfId="9803" xr:uid="{00000000-0005-0000-0000-00004C5A0000}"/>
    <cellStyle name="Total 9 11 3" xfId="22171" xr:uid="{00000000-0005-0000-0000-00004D5A0000}"/>
    <cellStyle name="Total 9 11 4" xfId="11176" xr:uid="{00000000-0005-0000-0000-00004E5A0000}"/>
    <cellStyle name="Total 9 11 5" xfId="9482" xr:uid="{00000000-0005-0000-0000-00004F5A0000}"/>
    <cellStyle name="Total 9 11 6" xfId="18680" xr:uid="{00000000-0005-0000-0000-0000505A0000}"/>
    <cellStyle name="Total 9 12" xfId="2990" xr:uid="{00000000-0005-0000-0000-0000515A0000}"/>
    <cellStyle name="Total 9 12 2" xfId="12686" xr:uid="{00000000-0005-0000-0000-0000525A0000}"/>
    <cellStyle name="Total 9 12 3" xfId="22525" xr:uid="{00000000-0005-0000-0000-0000535A0000}"/>
    <cellStyle name="Total 9 12 4" xfId="27737" xr:uid="{00000000-0005-0000-0000-0000545A0000}"/>
    <cellStyle name="Total 9 12 5" xfId="32727" xr:uid="{00000000-0005-0000-0000-0000555A0000}"/>
    <cellStyle name="Total 9 12 6" xfId="37386" xr:uid="{00000000-0005-0000-0000-0000565A0000}"/>
    <cellStyle name="Total 9 13" xfId="3329" xr:uid="{00000000-0005-0000-0000-0000575A0000}"/>
    <cellStyle name="Total 9 13 2" xfId="16137" xr:uid="{00000000-0005-0000-0000-0000585A0000}"/>
    <cellStyle name="Total 9 13 3" xfId="22857" xr:uid="{00000000-0005-0000-0000-0000595A0000}"/>
    <cellStyle name="Total 9 13 4" xfId="28061" xr:uid="{00000000-0005-0000-0000-00005A5A0000}"/>
    <cellStyle name="Total 9 13 5" xfId="33033" xr:uid="{00000000-0005-0000-0000-00005B5A0000}"/>
    <cellStyle name="Total 9 13 6" xfId="37639" xr:uid="{00000000-0005-0000-0000-00005C5A0000}"/>
    <cellStyle name="Total 9 14" xfId="3647" xr:uid="{00000000-0005-0000-0000-00005D5A0000}"/>
    <cellStyle name="Total 9 14 2" xfId="16455" xr:uid="{00000000-0005-0000-0000-00005E5A0000}"/>
    <cellStyle name="Total 9 14 3" xfId="23171" xr:uid="{00000000-0005-0000-0000-00005F5A0000}"/>
    <cellStyle name="Total 9 14 4" xfId="28366" xr:uid="{00000000-0005-0000-0000-0000605A0000}"/>
    <cellStyle name="Total 9 14 5" xfId="33328" xr:uid="{00000000-0005-0000-0000-0000615A0000}"/>
    <cellStyle name="Total 9 14 6" xfId="37882" xr:uid="{00000000-0005-0000-0000-0000625A0000}"/>
    <cellStyle name="Total 9 15" xfId="3946" xr:uid="{00000000-0005-0000-0000-0000635A0000}"/>
    <cellStyle name="Total 9 15 2" xfId="16754" xr:uid="{00000000-0005-0000-0000-0000645A0000}"/>
    <cellStyle name="Total 9 15 3" xfId="23467" xr:uid="{00000000-0005-0000-0000-0000655A0000}"/>
    <cellStyle name="Total 9 15 4" xfId="28654" xr:uid="{00000000-0005-0000-0000-0000665A0000}"/>
    <cellStyle name="Total 9 15 5" xfId="33603" xr:uid="{00000000-0005-0000-0000-0000675A0000}"/>
    <cellStyle name="Total 9 15 6" xfId="38118" xr:uid="{00000000-0005-0000-0000-0000685A0000}"/>
    <cellStyle name="Total 9 16" xfId="4330" xr:uid="{00000000-0005-0000-0000-0000695A0000}"/>
    <cellStyle name="Total 9 16 2" xfId="17138" xr:uid="{00000000-0005-0000-0000-00006A5A0000}"/>
    <cellStyle name="Total 9 16 3" xfId="23847" xr:uid="{00000000-0005-0000-0000-00006B5A0000}"/>
    <cellStyle name="Total 9 16 4" xfId="29030" xr:uid="{00000000-0005-0000-0000-00006C5A0000}"/>
    <cellStyle name="Total 9 16 5" xfId="33963" xr:uid="{00000000-0005-0000-0000-00006D5A0000}"/>
    <cellStyle name="Total 9 16 6" xfId="38423" xr:uid="{00000000-0005-0000-0000-00006E5A0000}"/>
    <cellStyle name="Total 9 17" xfId="4731" xr:uid="{00000000-0005-0000-0000-00006F5A0000}"/>
    <cellStyle name="Total 9 17 2" xfId="17539" xr:uid="{00000000-0005-0000-0000-0000705A0000}"/>
    <cellStyle name="Total 9 17 3" xfId="24243" xr:uid="{00000000-0005-0000-0000-0000715A0000}"/>
    <cellStyle name="Total 9 17 4" xfId="29406" xr:uid="{00000000-0005-0000-0000-0000725A0000}"/>
    <cellStyle name="Total 9 17 5" xfId="34308" xr:uid="{00000000-0005-0000-0000-0000735A0000}"/>
    <cellStyle name="Total 9 17 6" xfId="38702" xr:uid="{00000000-0005-0000-0000-0000745A0000}"/>
    <cellStyle name="Total 9 18" xfId="7370" xr:uid="{00000000-0005-0000-0000-0000755A0000}"/>
    <cellStyle name="Total 9 18 2" xfId="20134" xr:uid="{00000000-0005-0000-0000-0000765A0000}"/>
    <cellStyle name="Total 9 18 3" xfId="26771" xr:uid="{00000000-0005-0000-0000-0000775A0000}"/>
    <cellStyle name="Total 9 18 4" xfId="31812" xr:uid="{00000000-0005-0000-0000-0000785A0000}"/>
    <cellStyle name="Total 9 18 5" xfId="36543" xr:uid="{00000000-0005-0000-0000-0000795A0000}"/>
    <cellStyle name="Total 9 18 6" xfId="40661" xr:uid="{00000000-0005-0000-0000-00007A5A0000}"/>
    <cellStyle name="Total 9 19" xfId="7522" xr:uid="{00000000-0005-0000-0000-00007B5A0000}"/>
    <cellStyle name="Total 9 19 2" xfId="20286" xr:uid="{00000000-0005-0000-0000-00007C5A0000}"/>
    <cellStyle name="Total 9 19 3" xfId="26919" xr:uid="{00000000-0005-0000-0000-00007D5A0000}"/>
    <cellStyle name="Total 9 19 4" xfId="31957" xr:uid="{00000000-0005-0000-0000-00007E5A0000}"/>
    <cellStyle name="Total 9 19 5" xfId="36670" xr:uid="{00000000-0005-0000-0000-00007F5A0000}"/>
    <cellStyle name="Total 9 19 6" xfId="40744" xr:uid="{00000000-0005-0000-0000-0000805A0000}"/>
    <cellStyle name="Total 9 2" xfId="1129" xr:uid="{00000000-0005-0000-0000-0000815A0000}"/>
    <cellStyle name="Total 9 2 10" xfId="4925" xr:uid="{00000000-0005-0000-0000-0000825A0000}"/>
    <cellStyle name="Total 9 2 10 2" xfId="17733" xr:uid="{00000000-0005-0000-0000-0000835A0000}"/>
    <cellStyle name="Total 9 2 10 3" xfId="24431" xr:uid="{00000000-0005-0000-0000-0000845A0000}"/>
    <cellStyle name="Total 9 2 10 4" xfId="29589" xr:uid="{00000000-0005-0000-0000-0000855A0000}"/>
    <cellStyle name="Total 9 2 10 5" xfId="34478" xr:uid="{00000000-0005-0000-0000-0000865A0000}"/>
    <cellStyle name="Total 9 2 10 6" xfId="38828" xr:uid="{00000000-0005-0000-0000-0000875A0000}"/>
    <cellStyle name="Total 9 2 11" xfId="7497" xr:uid="{00000000-0005-0000-0000-0000885A0000}"/>
    <cellStyle name="Total 9 2 11 2" xfId="20261" xr:uid="{00000000-0005-0000-0000-0000895A0000}"/>
    <cellStyle name="Total 9 2 11 3" xfId="26894" xr:uid="{00000000-0005-0000-0000-00008A5A0000}"/>
    <cellStyle name="Total 9 2 11 4" xfId="31932" xr:uid="{00000000-0005-0000-0000-00008B5A0000}"/>
    <cellStyle name="Total 9 2 11 5" xfId="36645" xr:uid="{00000000-0005-0000-0000-00008C5A0000}"/>
    <cellStyle name="Total 9 2 11 6" xfId="40723" xr:uid="{00000000-0005-0000-0000-00008D5A0000}"/>
    <cellStyle name="Total 9 2 12" xfId="7640" xr:uid="{00000000-0005-0000-0000-00008E5A0000}"/>
    <cellStyle name="Total 9 2 12 2" xfId="20404" xr:uid="{00000000-0005-0000-0000-00008F5A0000}"/>
    <cellStyle name="Total 9 2 12 3" xfId="27036" xr:uid="{00000000-0005-0000-0000-0000905A0000}"/>
    <cellStyle name="Total 9 2 12 4" xfId="32065" xr:uid="{00000000-0005-0000-0000-0000915A0000}"/>
    <cellStyle name="Total 9 2 12 5" xfId="36768" xr:uid="{00000000-0005-0000-0000-0000925A0000}"/>
    <cellStyle name="Total 9 2 12 6" xfId="40803" xr:uid="{00000000-0005-0000-0000-0000935A0000}"/>
    <cellStyle name="Total 9 2 13" xfId="11140" xr:uid="{00000000-0005-0000-0000-0000945A0000}"/>
    <cellStyle name="Total 9 2 14" xfId="9173" xr:uid="{00000000-0005-0000-0000-0000955A0000}"/>
    <cellStyle name="Total 9 2 15" xfId="8222" xr:uid="{00000000-0005-0000-0000-0000965A0000}"/>
    <cellStyle name="Total 9 2 16" xfId="26877" xr:uid="{00000000-0005-0000-0000-0000975A0000}"/>
    <cellStyle name="Total 9 2 17" xfId="25909" xr:uid="{00000000-0005-0000-0000-0000985A0000}"/>
    <cellStyle name="Total 9 2 18" xfId="33427" xr:uid="{00000000-0005-0000-0000-0000995A0000}"/>
    <cellStyle name="Total 9 2 2" xfId="2330" xr:uid="{00000000-0005-0000-0000-00009A5A0000}"/>
    <cellStyle name="Total 9 2 2 2" xfId="9721" xr:uid="{00000000-0005-0000-0000-00009B5A0000}"/>
    <cellStyle name="Total 9 2 2 3" xfId="21872" xr:uid="{00000000-0005-0000-0000-00009C5A0000}"/>
    <cellStyle name="Total 9 2 2 4" xfId="22258" xr:uid="{00000000-0005-0000-0000-00009D5A0000}"/>
    <cellStyle name="Total 9 2 2 5" xfId="27616" xr:uid="{00000000-0005-0000-0000-00009E5A0000}"/>
    <cellStyle name="Total 9 2 2 6" xfId="23033" xr:uid="{00000000-0005-0000-0000-00009F5A0000}"/>
    <cellStyle name="Total 9 2 3" xfId="2700" xr:uid="{00000000-0005-0000-0000-0000A05A0000}"/>
    <cellStyle name="Total 9 2 3 2" xfId="10854" xr:uid="{00000000-0005-0000-0000-0000A15A0000}"/>
    <cellStyle name="Total 9 2 3 3" xfId="22238" xr:uid="{00000000-0005-0000-0000-0000A25A0000}"/>
    <cellStyle name="Total 9 2 3 4" xfId="17445" xr:uid="{00000000-0005-0000-0000-0000A35A0000}"/>
    <cellStyle name="Total 9 2 3 5" xfId="19051" xr:uid="{00000000-0005-0000-0000-0000A45A0000}"/>
    <cellStyle name="Total 9 2 3 6" xfId="30997" xr:uid="{00000000-0005-0000-0000-0000A55A0000}"/>
    <cellStyle name="Total 9 2 4" xfId="3053" xr:uid="{00000000-0005-0000-0000-0000A65A0000}"/>
    <cellStyle name="Total 9 2 4 2" xfId="8614" xr:uid="{00000000-0005-0000-0000-0000A75A0000}"/>
    <cellStyle name="Total 9 2 4 3" xfId="22586" xr:uid="{00000000-0005-0000-0000-0000A85A0000}"/>
    <cellStyle name="Total 9 2 4 4" xfId="27797" xr:uid="{00000000-0005-0000-0000-0000A95A0000}"/>
    <cellStyle name="Total 9 2 4 5" xfId="32783" xr:uid="{00000000-0005-0000-0000-0000AA5A0000}"/>
    <cellStyle name="Total 9 2 4 6" xfId="37434" xr:uid="{00000000-0005-0000-0000-0000AB5A0000}"/>
    <cellStyle name="Total 9 2 5" xfId="3393" xr:uid="{00000000-0005-0000-0000-0000AC5A0000}"/>
    <cellStyle name="Total 9 2 5 2" xfId="16201" xr:uid="{00000000-0005-0000-0000-0000AD5A0000}"/>
    <cellStyle name="Total 9 2 5 3" xfId="22920" xr:uid="{00000000-0005-0000-0000-0000AE5A0000}"/>
    <cellStyle name="Total 9 2 5 4" xfId="28123" xr:uid="{00000000-0005-0000-0000-0000AF5A0000}"/>
    <cellStyle name="Total 9 2 5 5" xfId="33092" xr:uid="{00000000-0005-0000-0000-0000B05A0000}"/>
    <cellStyle name="Total 9 2 5 6" xfId="37689" xr:uid="{00000000-0005-0000-0000-0000B15A0000}"/>
    <cellStyle name="Total 9 2 6" xfId="3705" xr:uid="{00000000-0005-0000-0000-0000B25A0000}"/>
    <cellStyle name="Total 9 2 6 2" xfId="16513" xr:uid="{00000000-0005-0000-0000-0000B35A0000}"/>
    <cellStyle name="Total 9 2 6 3" xfId="23228" xr:uid="{00000000-0005-0000-0000-0000B45A0000}"/>
    <cellStyle name="Total 9 2 6 4" xfId="28423" xr:uid="{00000000-0005-0000-0000-0000B55A0000}"/>
    <cellStyle name="Total 9 2 6 5" xfId="33382" xr:uid="{00000000-0005-0000-0000-0000B65A0000}"/>
    <cellStyle name="Total 9 2 6 6" xfId="37929" xr:uid="{00000000-0005-0000-0000-0000B75A0000}"/>
    <cellStyle name="Total 9 2 7" xfId="4004" xr:uid="{00000000-0005-0000-0000-0000B85A0000}"/>
    <cellStyle name="Total 9 2 7 2" xfId="16812" xr:uid="{00000000-0005-0000-0000-0000B95A0000}"/>
    <cellStyle name="Total 9 2 7 3" xfId="23525" xr:uid="{00000000-0005-0000-0000-0000BA5A0000}"/>
    <cellStyle name="Total 9 2 7 4" xfId="28711" xr:uid="{00000000-0005-0000-0000-0000BB5A0000}"/>
    <cellStyle name="Total 9 2 7 5" xfId="33657" xr:uid="{00000000-0005-0000-0000-0000BC5A0000}"/>
    <cellStyle name="Total 9 2 7 6" xfId="38164" xr:uid="{00000000-0005-0000-0000-0000BD5A0000}"/>
    <cellStyle name="Total 9 2 8" xfId="4257" xr:uid="{00000000-0005-0000-0000-0000BE5A0000}"/>
    <cellStyle name="Total 9 2 8 2" xfId="17065" xr:uid="{00000000-0005-0000-0000-0000BF5A0000}"/>
    <cellStyle name="Total 9 2 8 3" xfId="23776" xr:uid="{00000000-0005-0000-0000-0000C05A0000}"/>
    <cellStyle name="Total 9 2 8 4" xfId="28958" xr:uid="{00000000-0005-0000-0000-0000C15A0000}"/>
    <cellStyle name="Total 9 2 8 5" xfId="33895" xr:uid="{00000000-0005-0000-0000-0000C25A0000}"/>
    <cellStyle name="Total 9 2 8 6" xfId="38366" xr:uid="{00000000-0005-0000-0000-0000C35A0000}"/>
    <cellStyle name="Total 9 2 9" xfId="4500" xr:uid="{00000000-0005-0000-0000-0000C45A0000}"/>
    <cellStyle name="Total 9 2 9 2" xfId="17308" xr:uid="{00000000-0005-0000-0000-0000C55A0000}"/>
    <cellStyle name="Total 9 2 9 3" xfId="24016" xr:uid="{00000000-0005-0000-0000-0000C65A0000}"/>
    <cellStyle name="Total 9 2 9 4" xfId="29191" xr:uid="{00000000-0005-0000-0000-0000C75A0000}"/>
    <cellStyle name="Total 9 2 9 5" xfId="34106" xr:uid="{00000000-0005-0000-0000-0000C85A0000}"/>
    <cellStyle name="Total 9 2 9 6" xfId="38532" xr:uid="{00000000-0005-0000-0000-0000C95A0000}"/>
    <cellStyle name="Total 9 20" xfId="10889" xr:uid="{00000000-0005-0000-0000-0000CA5A0000}"/>
    <cellStyle name="Total 9 21" xfId="9863" xr:uid="{00000000-0005-0000-0000-0000CB5A0000}"/>
    <cellStyle name="Total 9 22" xfId="18873" xr:uid="{00000000-0005-0000-0000-0000CC5A0000}"/>
    <cellStyle name="Total 9 23" xfId="26242" xr:uid="{00000000-0005-0000-0000-0000CD5A0000}"/>
    <cellStyle name="Total 9 24" xfId="30390" xr:uid="{00000000-0005-0000-0000-0000CE5A0000}"/>
    <cellStyle name="Total 9 25" xfId="36949" xr:uid="{00000000-0005-0000-0000-0000CF5A0000}"/>
    <cellStyle name="Total 9 26" xfId="41725" xr:uid="{00000000-0005-0000-0000-0000D05A0000}"/>
    <cellStyle name="Total 9 27" xfId="41274" xr:uid="{00000000-0005-0000-0000-0000D15A0000}"/>
    <cellStyle name="Total 9 28" xfId="41787" xr:uid="{00000000-0005-0000-0000-0000D25A0000}"/>
    <cellStyle name="Total 9 29" xfId="42007" xr:uid="{00000000-0005-0000-0000-0000D35A0000}"/>
    <cellStyle name="Total 9 3" xfId="1216" xr:uid="{00000000-0005-0000-0000-0000D45A0000}"/>
    <cellStyle name="Total 9 3 10" xfId="4980" xr:uid="{00000000-0005-0000-0000-0000D55A0000}"/>
    <cellStyle name="Total 9 3 10 2" xfId="17788" xr:uid="{00000000-0005-0000-0000-0000D65A0000}"/>
    <cellStyle name="Total 9 3 10 3" xfId="24486" xr:uid="{00000000-0005-0000-0000-0000D75A0000}"/>
    <cellStyle name="Total 9 3 10 4" xfId="29643" xr:uid="{00000000-0005-0000-0000-0000D85A0000}"/>
    <cellStyle name="Total 9 3 10 5" xfId="34529" xr:uid="{00000000-0005-0000-0000-0000D95A0000}"/>
    <cellStyle name="Total 9 3 10 6" xfId="38869" xr:uid="{00000000-0005-0000-0000-0000DA5A0000}"/>
    <cellStyle name="Total 9 3 11" xfId="13253" xr:uid="{00000000-0005-0000-0000-0000DB5A0000}"/>
    <cellStyle name="Total 9 3 12" xfId="8410" xr:uid="{00000000-0005-0000-0000-0000DC5A0000}"/>
    <cellStyle name="Total 9 3 13" xfId="9787" xr:uid="{00000000-0005-0000-0000-0000DD5A0000}"/>
    <cellStyle name="Total 9 3 14" xfId="27329" xr:uid="{00000000-0005-0000-0000-0000DE5A0000}"/>
    <cellStyle name="Total 9 3 15" xfId="36613" xr:uid="{00000000-0005-0000-0000-0000DF5A0000}"/>
    <cellStyle name="Total 9 3 2" xfId="2412" xr:uid="{00000000-0005-0000-0000-0000E05A0000}"/>
    <cellStyle name="Total 9 3 2 2" xfId="15362" xr:uid="{00000000-0005-0000-0000-0000E15A0000}"/>
    <cellStyle name="Total 9 3 2 3" xfId="21953" xr:uid="{00000000-0005-0000-0000-0000E25A0000}"/>
    <cellStyle name="Total 9 3 2 4" xfId="24030" xr:uid="{00000000-0005-0000-0000-0000E35A0000}"/>
    <cellStyle name="Total 9 3 2 5" xfId="27888" xr:uid="{00000000-0005-0000-0000-0000E45A0000}"/>
    <cellStyle name="Total 9 3 2 6" xfId="32737" xr:uid="{00000000-0005-0000-0000-0000E55A0000}"/>
    <cellStyle name="Total 9 3 3" xfId="2781" xr:uid="{00000000-0005-0000-0000-0000E65A0000}"/>
    <cellStyle name="Total 9 3 3 2" xfId="10443" xr:uid="{00000000-0005-0000-0000-0000E75A0000}"/>
    <cellStyle name="Total 9 3 3 3" xfId="22318" xr:uid="{00000000-0005-0000-0000-0000E85A0000}"/>
    <cellStyle name="Total 9 3 3 4" xfId="27538" xr:uid="{00000000-0005-0000-0000-0000E95A0000}"/>
    <cellStyle name="Total 9 3 3 5" xfId="32538" xr:uid="{00000000-0005-0000-0000-0000EA5A0000}"/>
    <cellStyle name="Total 9 3 3 6" xfId="37228" xr:uid="{00000000-0005-0000-0000-0000EB5A0000}"/>
    <cellStyle name="Total 9 3 4" xfId="3132" xr:uid="{00000000-0005-0000-0000-0000EC5A0000}"/>
    <cellStyle name="Total 9 3 4 2" xfId="8596" xr:uid="{00000000-0005-0000-0000-0000ED5A0000}"/>
    <cellStyle name="Total 9 3 4 3" xfId="22663" xr:uid="{00000000-0005-0000-0000-0000EE5A0000}"/>
    <cellStyle name="Total 9 3 4 4" xfId="27874" xr:uid="{00000000-0005-0000-0000-0000EF5A0000}"/>
    <cellStyle name="Total 9 3 4 5" xfId="32855" xr:uid="{00000000-0005-0000-0000-0000F05A0000}"/>
    <cellStyle name="Total 9 3 4 6" xfId="37491" xr:uid="{00000000-0005-0000-0000-0000F15A0000}"/>
    <cellStyle name="Total 9 3 5" xfId="3468" xr:uid="{00000000-0005-0000-0000-0000F25A0000}"/>
    <cellStyle name="Total 9 3 5 2" xfId="16276" xr:uid="{00000000-0005-0000-0000-0000F35A0000}"/>
    <cellStyle name="Total 9 3 5 3" xfId="22994" xr:uid="{00000000-0005-0000-0000-0000F45A0000}"/>
    <cellStyle name="Total 9 3 5 4" xfId="28195" xr:uid="{00000000-0005-0000-0000-0000F55A0000}"/>
    <cellStyle name="Total 9 3 5 5" xfId="33162" xr:uid="{00000000-0005-0000-0000-0000F65A0000}"/>
    <cellStyle name="Total 9 3 5 6" xfId="37745" xr:uid="{00000000-0005-0000-0000-0000F75A0000}"/>
    <cellStyle name="Total 9 3 6" xfId="3775" xr:uid="{00000000-0005-0000-0000-0000F85A0000}"/>
    <cellStyle name="Total 9 3 6 2" xfId="16583" xr:uid="{00000000-0005-0000-0000-0000F95A0000}"/>
    <cellStyle name="Total 9 3 6 3" xfId="23298" xr:uid="{00000000-0005-0000-0000-0000FA5A0000}"/>
    <cellStyle name="Total 9 3 6 4" xfId="28491" xr:uid="{00000000-0005-0000-0000-0000FB5A0000}"/>
    <cellStyle name="Total 9 3 6 5" xfId="33445" xr:uid="{00000000-0005-0000-0000-0000FC5A0000}"/>
    <cellStyle name="Total 9 3 6 6" xfId="37982" xr:uid="{00000000-0005-0000-0000-0000FD5A0000}"/>
    <cellStyle name="Total 9 3 7" xfId="4065" xr:uid="{00000000-0005-0000-0000-0000FE5A0000}"/>
    <cellStyle name="Total 9 3 7 2" xfId="16873" xr:uid="{00000000-0005-0000-0000-0000FF5A0000}"/>
    <cellStyle name="Total 9 3 7 3" xfId="23586" xr:uid="{00000000-0005-0000-0000-0000005B0000}"/>
    <cellStyle name="Total 9 3 7 4" xfId="28771" xr:uid="{00000000-0005-0000-0000-0000015B0000}"/>
    <cellStyle name="Total 9 3 7 5" xfId="33711" xr:uid="{00000000-0005-0000-0000-0000025B0000}"/>
    <cellStyle name="Total 9 3 7 6" xfId="38211" xr:uid="{00000000-0005-0000-0000-0000035B0000}"/>
    <cellStyle name="Total 9 3 8" xfId="4320" xr:uid="{00000000-0005-0000-0000-0000045B0000}"/>
    <cellStyle name="Total 9 3 8 2" xfId="17128" xr:uid="{00000000-0005-0000-0000-0000055B0000}"/>
    <cellStyle name="Total 9 3 8 3" xfId="23837" xr:uid="{00000000-0005-0000-0000-0000065B0000}"/>
    <cellStyle name="Total 9 3 8 4" xfId="29021" xr:uid="{00000000-0005-0000-0000-0000075B0000}"/>
    <cellStyle name="Total 9 3 8 5" xfId="33954" xr:uid="{00000000-0005-0000-0000-0000085B0000}"/>
    <cellStyle name="Total 9 3 8 6" xfId="38415" xr:uid="{00000000-0005-0000-0000-0000095B0000}"/>
    <cellStyle name="Total 9 3 9" xfId="4555" xr:uid="{00000000-0005-0000-0000-00000A5B0000}"/>
    <cellStyle name="Total 9 3 9 2" xfId="17363" xr:uid="{00000000-0005-0000-0000-00000B5B0000}"/>
    <cellStyle name="Total 9 3 9 3" xfId="24071" xr:uid="{00000000-0005-0000-0000-00000C5B0000}"/>
    <cellStyle name="Total 9 3 9 4" xfId="29244" xr:uid="{00000000-0005-0000-0000-00000D5B0000}"/>
    <cellStyle name="Total 9 3 9 5" xfId="34157" xr:uid="{00000000-0005-0000-0000-00000E5B0000}"/>
    <cellStyle name="Total 9 3 9 6" xfId="38573" xr:uid="{00000000-0005-0000-0000-00000F5B0000}"/>
    <cellStyle name="Total 9 30" xfId="42122" xr:uid="{00000000-0005-0000-0000-0000105B0000}"/>
    <cellStyle name="Total 9 31" xfId="42232" xr:uid="{00000000-0005-0000-0000-0000115B0000}"/>
    <cellStyle name="Total 9 32" xfId="42329" xr:uid="{00000000-0005-0000-0000-0000125B0000}"/>
    <cellStyle name="Total 9 33" xfId="42445" xr:uid="{00000000-0005-0000-0000-0000135B0000}"/>
    <cellStyle name="Total 9 4" xfId="647" xr:uid="{00000000-0005-0000-0000-0000145B0000}"/>
    <cellStyle name="Total 9 4 10" xfId="4700" xr:uid="{00000000-0005-0000-0000-0000155B0000}"/>
    <cellStyle name="Total 9 4 10 2" xfId="17508" xr:uid="{00000000-0005-0000-0000-0000165B0000}"/>
    <cellStyle name="Total 9 4 10 3" xfId="24212" xr:uid="{00000000-0005-0000-0000-0000175B0000}"/>
    <cellStyle name="Total 9 4 10 4" xfId="29375" xr:uid="{00000000-0005-0000-0000-0000185B0000}"/>
    <cellStyle name="Total 9 4 10 5" xfId="34277" xr:uid="{00000000-0005-0000-0000-0000195B0000}"/>
    <cellStyle name="Total 9 4 10 6" xfId="38671" xr:uid="{00000000-0005-0000-0000-00001A5B0000}"/>
    <cellStyle name="Total 9 4 11" xfId="8543" xr:uid="{00000000-0005-0000-0000-00001B5B0000}"/>
    <cellStyle name="Total 9 4 12" xfId="14142" xr:uid="{00000000-0005-0000-0000-00001C5B0000}"/>
    <cellStyle name="Total 9 4 13" xfId="19574" xr:uid="{00000000-0005-0000-0000-00001D5B0000}"/>
    <cellStyle name="Total 9 4 14" xfId="24994" xr:uid="{00000000-0005-0000-0000-00001E5B0000}"/>
    <cellStyle name="Total 9 4 15" xfId="36056" xr:uid="{00000000-0005-0000-0000-00001F5B0000}"/>
    <cellStyle name="Total 9 4 2" xfId="1882" xr:uid="{00000000-0005-0000-0000-0000205B0000}"/>
    <cellStyle name="Total 9 4 2 2" xfId="9762" xr:uid="{00000000-0005-0000-0000-0000215B0000}"/>
    <cellStyle name="Total 9 4 2 3" xfId="21430" xr:uid="{00000000-0005-0000-0000-0000225B0000}"/>
    <cellStyle name="Total 9 4 2 4" xfId="21021" xr:uid="{00000000-0005-0000-0000-0000235B0000}"/>
    <cellStyle name="Total 9 4 2 5" xfId="22645" xr:uid="{00000000-0005-0000-0000-0000245B0000}"/>
    <cellStyle name="Total 9 4 2 6" xfId="32894" xr:uid="{00000000-0005-0000-0000-0000255B0000}"/>
    <cellStyle name="Total 9 4 3" xfId="2308" xr:uid="{00000000-0005-0000-0000-0000265B0000}"/>
    <cellStyle name="Total 9 4 3 2" xfId="10802" xr:uid="{00000000-0005-0000-0000-0000275B0000}"/>
    <cellStyle name="Total 9 4 3 3" xfId="21850" xr:uid="{00000000-0005-0000-0000-0000285B0000}"/>
    <cellStyle name="Total 9 4 3 4" xfId="21908" xr:uid="{00000000-0005-0000-0000-0000295B0000}"/>
    <cellStyle name="Total 9 4 3 5" xfId="18068" xr:uid="{00000000-0005-0000-0000-00002A5B0000}"/>
    <cellStyle name="Total 9 4 3 6" xfId="29203" xr:uid="{00000000-0005-0000-0000-00002B5B0000}"/>
    <cellStyle name="Total 9 4 4" xfId="2604" xr:uid="{00000000-0005-0000-0000-00002C5B0000}"/>
    <cellStyle name="Total 9 4 4 2" xfId="10266" xr:uid="{00000000-0005-0000-0000-00002D5B0000}"/>
    <cellStyle name="Total 9 4 4 3" xfId="22142" xr:uid="{00000000-0005-0000-0000-00002E5B0000}"/>
    <cellStyle name="Total 9 4 4 4" xfId="19089" xr:uid="{00000000-0005-0000-0000-00002F5B0000}"/>
    <cellStyle name="Total 9 4 4 5" xfId="26443" xr:uid="{00000000-0005-0000-0000-0000305B0000}"/>
    <cellStyle name="Total 9 4 4 6" xfId="26312" xr:uid="{00000000-0005-0000-0000-0000315B0000}"/>
    <cellStyle name="Total 9 4 5" xfId="2962" xr:uid="{00000000-0005-0000-0000-0000325B0000}"/>
    <cellStyle name="Total 9 4 5 2" xfId="13025" xr:uid="{00000000-0005-0000-0000-0000335B0000}"/>
    <cellStyle name="Total 9 4 5 3" xfId="22497" xr:uid="{00000000-0005-0000-0000-0000345B0000}"/>
    <cellStyle name="Total 9 4 5 4" xfId="27710" xr:uid="{00000000-0005-0000-0000-0000355B0000}"/>
    <cellStyle name="Total 9 4 5 5" xfId="32702" xr:uid="{00000000-0005-0000-0000-0000365B0000}"/>
    <cellStyle name="Total 9 4 5 6" xfId="37368" xr:uid="{00000000-0005-0000-0000-0000375B0000}"/>
    <cellStyle name="Total 9 4 6" xfId="3302" xr:uid="{00000000-0005-0000-0000-0000385B0000}"/>
    <cellStyle name="Total 9 4 6 2" xfId="16110" xr:uid="{00000000-0005-0000-0000-0000395B0000}"/>
    <cellStyle name="Total 9 4 6 3" xfId="22831" xr:uid="{00000000-0005-0000-0000-00003A5B0000}"/>
    <cellStyle name="Total 9 4 6 4" xfId="28036" xr:uid="{00000000-0005-0000-0000-00003B5B0000}"/>
    <cellStyle name="Total 9 4 6 5" xfId="33010" xr:uid="{00000000-0005-0000-0000-00003C5B0000}"/>
    <cellStyle name="Total 9 4 6 6" xfId="37622" xr:uid="{00000000-0005-0000-0000-00003D5B0000}"/>
    <cellStyle name="Total 9 4 7" xfId="3620" xr:uid="{00000000-0005-0000-0000-00003E5B0000}"/>
    <cellStyle name="Total 9 4 7 2" xfId="16428" xr:uid="{00000000-0005-0000-0000-00003F5B0000}"/>
    <cellStyle name="Total 9 4 7 3" xfId="23144" xr:uid="{00000000-0005-0000-0000-0000405B0000}"/>
    <cellStyle name="Total 9 4 7 4" xfId="28341" xr:uid="{00000000-0005-0000-0000-0000415B0000}"/>
    <cellStyle name="Total 9 4 7 5" xfId="33306" xr:uid="{00000000-0005-0000-0000-0000425B0000}"/>
    <cellStyle name="Total 9 4 7 6" xfId="37864" xr:uid="{00000000-0005-0000-0000-0000435B0000}"/>
    <cellStyle name="Total 9 4 8" xfId="3922" xr:uid="{00000000-0005-0000-0000-0000445B0000}"/>
    <cellStyle name="Total 9 4 8 2" xfId="16730" xr:uid="{00000000-0005-0000-0000-0000455B0000}"/>
    <cellStyle name="Total 9 4 8 3" xfId="23444" xr:uid="{00000000-0005-0000-0000-0000465B0000}"/>
    <cellStyle name="Total 9 4 8 4" xfId="28632" xr:uid="{00000000-0005-0000-0000-0000475B0000}"/>
    <cellStyle name="Total 9 4 8 5" xfId="33580" xr:uid="{00000000-0005-0000-0000-0000485B0000}"/>
    <cellStyle name="Total 9 4 8 6" xfId="38101" xr:uid="{00000000-0005-0000-0000-0000495B0000}"/>
    <cellStyle name="Total 9 4 9" xfId="2792" xr:uid="{00000000-0005-0000-0000-00004A5B0000}"/>
    <cellStyle name="Total 9 4 9 2" xfId="10888" xr:uid="{00000000-0005-0000-0000-00004B5B0000}"/>
    <cellStyle name="Total 9 4 9 3" xfId="22329" xr:uid="{00000000-0005-0000-0000-00004C5B0000}"/>
    <cellStyle name="Total 9 4 9 4" xfId="27548" xr:uid="{00000000-0005-0000-0000-00004D5B0000}"/>
    <cellStyle name="Total 9 4 9 5" xfId="32548" xr:uid="{00000000-0005-0000-0000-00004E5B0000}"/>
    <cellStyle name="Total 9 4 9 6" xfId="37236" xr:uid="{00000000-0005-0000-0000-00004F5B0000}"/>
    <cellStyle name="Total 9 5" xfId="1332" xr:uid="{00000000-0005-0000-0000-0000505B0000}"/>
    <cellStyle name="Total 9 5 10" xfId="5029" xr:uid="{00000000-0005-0000-0000-0000515B0000}"/>
    <cellStyle name="Total 9 5 10 2" xfId="17837" xr:uid="{00000000-0005-0000-0000-0000525B0000}"/>
    <cellStyle name="Total 9 5 10 3" xfId="24535" xr:uid="{00000000-0005-0000-0000-0000535B0000}"/>
    <cellStyle name="Total 9 5 10 4" xfId="29692" xr:uid="{00000000-0005-0000-0000-0000545B0000}"/>
    <cellStyle name="Total 9 5 10 5" xfId="34576" xr:uid="{00000000-0005-0000-0000-0000555B0000}"/>
    <cellStyle name="Total 9 5 10 6" xfId="38911" xr:uid="{00000000-0005-0000-0000-0000565B0000}"/>
    <cellStyle name="Total 9 5 11" xfId="10207" xr:uid="{00000000-0005-0000-0000-0000575B0000}"/>
    <cellStyle name="Total 9 5 12" xfId="20894" xr:uid="{00000000-0005-0000-0000-0000585B0000}"/>
    <cellStyle name="Total 9 5 13" xfId="21759" xr:uid="{00000000-0005-0000-0000-0000595B0000}"/>
    <cellStyle name="Total 9 5 14" xfId="32001" xr:uid="{00000000-0005-0000-0000-00005A5B0000}"/>
    <cellStyle name="Total 9 5 15" xfId="29115" xr:uid="{00000000-0005-0000-0000-00005B5B0000}"/>
    <cellStyle name="Total 9 5 2" xfId="2519" xr:uid="{00000000-0005-0000-0000-00005C5B0000}"/>
    <cellStyle name="Total 9 5 2 2" xfId="8427" xr:uid="{00000000-0005-0000-0000-00005D5B0000}"/>
    <cellStyle name="Total 9 5 2 3" xfId="22059" xr:uid="{00000000-0005-0000-0000-00005E5B0000}"/>
    <cellStyle name="Total 9 5 2 4" xfId="18512" xr:uid="{00000000-0005-0000-0000-00005F5B0000}"/>
    <cellStyle name="Total 9 5 2 5" xfId="20977" xr:uid="{00000000-0005-0000-0000-0000605B0000}"/>
    <cellStyle name="Total 9 5 2 6" xfId="32287" xr:uid="{00000000-0005-0000-0000-0000615B0000}"/>
    <cellStyle name="Total 9 5 3" xfId="2883" xr:uid="{00000000-0005-0000-0000-0000625B0000}"/>
    <cellStyle name="Total 9 5 3 2" xfId="12103" xr:uid="{00000000-0005-0000-0000-0000635B0000}"/>
    <cellStyle name="Total 9 5 3 3" xfId="22420" xr:uid="{00000000-0005-0000-0000-0000645B0000}"/>
    <cellStyle name="Total 9 5 3 4" xfId="27635" xr:uid="{00000000-0005-0000-0000-0000655B0000}"/>
    <cellStyle name="Total 9 5 3 5" xfId="32633" xr:uid="{00000000-0005-0000-0000-0000665B0000}"/>
    <cellStyle name="Total 9 5 3 6" xfId="37309" xr:uid="{00000000-0005-0000-0000-0000675B0000}"/>
    <cellStyle name="Total 9 5 4" xfId="3229" xr:uid="{00000000-0005-0000-0000-0000685B0000}"/>
    <cellStyle name="Total 9 5 4 2" xfId="16037" xr:uid="{00000000-0005-0000-0000-0000695B0000}"/>
    <cellStyle name="Total 9 5 4 3" xfId="22759" xr:uid="{00000000-0005-0000-0000-00006A5B0000}"/>
    <cellStyle name="Total 9 5 4 4" xfId="27968" xr:uid="{00000000-0005-0000-0000-00006B5B0000}"/>
    <cellStyle name="Total 9 5 4 5" xfId="32944" xr:uid="{00000000-0005-0000-0000-00006C5B0000}"/>
    <cellStyle name="Total 9 5 4 6" xfId="37567" xr:uid="{00000000-0005-0000-0000-00006D5B0000}"/>
    <cellStyle name="Total 9 5 5" xfId="3558" xr:uid="{00000000-0005-0000-0000-00006E5B0000}"/>
    <cellStyle name="Total 9 5 5 2" xfId="16366" xr:uid="{00000000-0005-0000-0000-00006F5B0000}"/>
    <cellStyle name="Total 9 5 5 3" xfId="23083" xr:uid="{00000000-0005-0000-0000-0000705B0000}"/>
    <cellStyle name="Total 9 5 5 4" xfId="28281" xr:uid="{00000000-0005-0000-0000-0000715B0000}"/>
    <cellStyle name="Total 9 5 5 5" xfId="33247" xr:uid="{00000000-0005-0000-0000-0000725B0000}"/>
    <cellStyle name="Total 9 5 5 6" xfId="37817" xr:uid="{00000000-0005-0000-0000-0000735B0000}"/>
    <cellStyle name="Total 9 5 6" xfId="3861" xr:uid="{00000000-0005-0000-0000-0000745B0000}"/>
    <cellStyle name="Total 9 5 6 2" xfId="16669" xr:uid="{00000000-0005-0000-0000-0000755B0000}"/>
    <cellStyle name="Total 9 5 6 3" xfId="23383" xr:uid="{00000000-0005-0000-0000-0000765B0000}"/>
    <cellStyle name="Total 9 5 6 4" xfId="28575" xr:uid="{00000000-0005-0000-0000-0000775B0000}"/>
    <cellStyle name="Total 9 5 6 5" xfId="33526" xr:uid="{00000000-0005-0000-0000-0000785B0000}"/>
    <cellStyle name="Total 9 5 6 6" xfId="38054" xr:uid="{00000000-0005-0000-0000-0000795B0000}"/>
    <cellStyle name="Total 9 5 7" xfId="4135" xr:uid="{00000000-0005-0000-0000-00007A5B0000}"/>
    <cellStyle name="Total 9 5 7 2" xfId="16943" xr:uid="{00000000-0005-0000-0000-00007B5B0000}"/>
    <cellStyle name="Total 9 5 7 3" xfId="23656" xr:uid="{00000000-0005-0000-0000-00007C5B0000}"/>
    <cellStyle name="Total 9 5 7 4" xfId="28841" xr:uid="{00000000-0005-0000-0000-00007D5B0000}"/>
    <cellStyle name="Total 9 5 7 5" xfId="33780" xr:uid="{00000000-0005-0000-0000-00007E5B0000}"/>
    <cellStyle name="Total 9 5 7 6" xfId="38273" xr:uid="{00000000-0005-0000-0000-00007F5B0000}"/>
    <cellStyle name="Total 9 5 8" xfId="4377" xr:uid="{00000000-0005-0000-0000-0000805B0000}"/>
    <cellStyle name="Total 9 5 8 2" xfId="17185" xr:uid="{00000000-0005-0000-0000-0000815B0000}"/>
    <cellStyle name="Total 9 5 8 3" xfId="23894" xr:uid="{00000000-0005-0000-0000-0000825B0000}"/>
    <cellStyle name="Total 9 5 8 4" xfId="29074" xr:uid="{00000000-0005-0000-0000-0000835B0000}"/>
    <cellStyle name="Total 9 5 8 5" xfId="34008" xr:uid="{00000000-0005-0000-0000-0000845B0000}"/>
    <cellStyle name="Total 9 5 8 6" xfId="38464" xr:uid="{00000000-0005-0000-0000-0000855B0000}"/>
    <cellStyle name="Total 9 5 9" xfId="4604" xr:uid="{00000000-0005-0000-0000-0000865B0000}"/>
    <cellStyle name="Total 9 5 9 2" xfId="17412" xr:uid="{00000000-0005-0000-0000-0000875B0000}"/>
    <cellStyle name="Total 9 5 9 3" xfId="24119" xr:uid="{00000000-0005-0000-0000-0000885B0000}"/>
    <cellStyle name="Total 9 5 9 4" xfId="29291" xr:uid="{00000000-0005-0000-0000-0000895B0000}"/>
    <cellStyle name="Total 9 5 9 5" xfId="34203" xr:uid="{00000000-0005-0000-0000-00008A5B0000}"/>
    <cellStyle name="Total 9 5 9 6" xfId="38615" xr:uid="{00000000-0005-0000-0000-00008B5B0000}"/>
    <cellStyle name="Total 9 6" xfId="1282" xr:uid="{00000000-0005-0000-0000-00008C5B0000}"/>
    <cellStyle name="Total 9 6 2" xfId="9432" xr:uid="{00000000-0005-0000-0000-00008D5B0000}"/>
    <cellStyle name="Total 9 6 3" xfId="15013" xr:uid="{00000000-0005-0000-0000-00008E5B0000}"/>
    <cellStyle name="Total 9 6 4" xfId="23674" xr:uid="{00000000-0005-0000-0000-00008F5B0000}"/>
    <cellStyle name="Total 9 6 5" xfId="31729" xr:uid="{00000000-0005-0000-0000-0000905B0000}"/>
    <cellStyle name="Total 9 6 6" xfId="29186" xr:uid="{00000000-0005-0000-0000-0000915B0000}"/>
    <cellStyle name="Total 9 7" xfId="1345" xr:uid="{00000000-0005-0000-0000-0000925B0000}"/>
    <cellStyle name="Total 9 7 2" xfId="11030" xr:uid="{00000000-0005-0000-0000-0000935B0000}"/>
    <cellStyle name="Total 9 7 3" xfId="20907" xr:uid="{00000000-0005-0000-0000-0000945B0000}"/>
    <cellStyle name="Total 9 7 4" xfId="21793" xr:uid="{00000000-0005-0000-0000-0000955B0000}"/>
    <cellStyle name="Total 9 7 5" xfId="31884" xr:uid="{00000000-0005-0000-0000-0000965B0000}"/>
    <cellStyle name="Total 9 7 6" xfId="32986" xr:uid="{00000000-0005-0000-0000-0000975B0000}"/>
    <cellStyle name="Total 9 8" xfId="1413" xr:uid="{00000000-0005-0000-0000-0000985B0000}"/>
    <cellStyle name="Total 9 8 2" xfId="13291" xr:uid="{00000000-0005-0000-0000-0000995B0000}"/>
    <cellStyle name="Total 9 8 3" xfId="20974" xr:uid="{00000000-0005-0000-0000-00009A5B0000}"/>
    <cellStyle name="Total 9 8 4" xfId="13422" xr:uid="{00000000-0005-0000-0000-00009B5B0000}"/>
    <cellStyle name="Total 9 8 5" xfId="29491" xr:uid="{00000000-0005-0000-0000-00009C5B0000}"/>
    <cellStyle name="Total 9 8 6" xfId="29645" xr:uid="{00000000-0005-0000-0000-00009D5B0000}"/>
    <cellStyle name="Total 9 9" xfId="1925" xr:uid="{00000000-0005-0000-0000-00009E5B0000}"/>
    <cellStyle name="Total 9 9 2" xfId="15237" xr:uid="{00000000-0005-0000-0000-00009F5B0000}"/>
    <cellStyle name="Total 9 9 3" xfId="21473" xr:uid="{00000000-0005-0000-0000-0000A05B0000}"/>
    <cellStyle name="Total 9 9 4" xfId="23948" xr:uid="{00000000-0005-0000-0000-0000A15B0000}"/>
    <cellStyle name="Total 9 9 5" xfId="15583" xr:uid="{00000000-0005-0000-0000-0000A25B0000}"/>
    <cellStyle name="Total 9 9 6" xfId="34397" xr:uid="{00000000-0005-0000-0000-0000A35B0000}"/>
    <cellStyle name="Warning Text 10" xfId="688" xr:uid="{00000000-0005-0000-0000-0000A45B0000}"/>
    <cellStyle name="Warning Text 11" xfId="689" xr:uid="{00000000-0005-0000-0000-0000A55B0000}"/>
    <cellStyle name="Warning Text 2" xfId="84" xr:uid="{00000000-0005-0000-0000-0000A65B0000}"/>
    <cellStyle name="Warning Text 3" xfId="690" xr:uid="{00000000-0005-0000-0000-0000A75B0000}"/>
    <cellStyle name="Warning Text 4" xfId="691" xr:uid="{00000000-0005-0000-0000-0000A85B0000}"/>
    <cellStyle name="Warning Text 5" xfId="692" xr:uid="{00000000-0005-0000-0000-0000A95B0000}"/>
    <cellStyle name="Warning Text 6" xfId="693" xr:uid="{00000000-0005-0000-0000-0000AA5B0000}"/>
    <cellStyle name="Warning Text 7" xfId="694" xr:uid="{00000000-0005-0000-0000-0000AB5B0000}"/>
    <cellStyle name="Warning Text 8" xfId="695" xr:uid="{00000000-0005-0000-0000-0000AC5B0000}"/>
    <cellStyle name="Warning Text 9" xfId="696" xr:uid="{00000000-0005-0000-0000-0000AD5B0000}"/>
    <cellStyle name="เครื่องหมายจุลภาค 10" xfId="94" xr:uid="{00000000-0005-0000-0000-0000AE5B0000}"/>
    <cellStyle name="เครื่องหมายจุลภาค 10 10" xfId="6192" xr:uid="{00000000-0005-0000-0000-0000AF5B0000}"/>
    <cellStyle name="เครื่องหมายจุลภาค 10 11" xfId="5703" xr:uid="{00000000-0005-0000-0000-0000B05B0000}"/>
    <cellStyle name="เครื่องหมายจุลภาค 10 12" xfId="6214" xr:uid="{00000000-0005-0000-0000-0000B15B0000}"/>
    <cellStyle name="เครื่องหมายจุลภาค 10 13" xfId="6577" xr:uid="{00000000-0005-0000-0000-0000B25B0000}"/>
    <cellStyle name="เครื่องหมายจุลภาค 10 14" xfId="6902" xr:uid="{00000000-0005-0000-0000-0000B35B0000}"/>
    <cellStyle name="เครื่องหมายจุลภาค 10 15" xfId="8111" xr:uid="{00000000-0005-0000-0000-0000B45B0000}"/>
    <cellStyle name="เครื่องหมายจุลภาค 10 16" xfId="13818" xr:uid="{00000000-0005-0000-0000-0000B55B0000}"/>
    <cellStyle name="เครื่องหมายจุลภาค 10 17" xfId="13262" xr:uid="{00000000-0005-0000-0000-0000B65B0000}"/>
    <cellStyle name="เครื่องหมายจุลภาค 10 18" xfId="19477" xr:uid="{00000000-0005-0000-0000-0000B75B0000}"/>
    <cellStyle name="เครื่องหมายจุลภาค 10 19" xfId="25335" xr:uid="{00000000-0005-0000-0000-0000B85B0000}"/>
    <cellStyle name="เครื่องหมายจุลภาค 10 2" xfId="188" xr:uid="{00000000-0005-0000-0000-0000B95B0000}"/>
    <cellStyle name="เครื่องหมายจุลภาค 10 2 2" xfId="5041" xr:uid="{00000000-0005-0000-0000-0000BA5B0000}"/>
    <cellStyle name="เครื่องหมายจุลภาค 10 2 3" xfId="11230" xr:uid="{00000000-0005-0000-0000-0000BB5B0000}"/>
    <cellStyle name="เครื่องหมายจุลภาค 10 2 4" xfId="9701" xr:uid="{00000000-0005-0000-0000-0000BC5B0000}"/>
    <cellStyle name="เครื่องหมายจุลภาค 10 2 5" xfId="17849" xr:uid="{00000000-0005-0000-0000-0000BD5B0000}"/>
    <cellStyle name="เครื่องหมายจุลภาค 10 2 6" xfId="24547" xr:uid="{00000000-0005-0000-0000-0000BE5B0000}"/>
    <cellStyle name="เครื่องหมายจุลภาค 10 2 7" xfId="29704" xr:uid="{00000000-0005-0000-0000-0000BF5B0000}"/>
    <cellStyle name="เครื่องหมายจุลภาค 10 2 8" xfId="34588" xr:uid="{00000000-0005-0000-0000-0000C05B0000}"/>
    <cellStyle name="เครื่องหมายจุลภาค 10 2 9" xfId="38921" xr:uid="{00000000-0005-0000-0000-0000C15B0000}"/>
    <cellStyle name="เครื่องหมายจุลภาค 10 20" xfId="30942" xr:uid="{00000000-0005-0000-0000-0000C25B0000}"/>
    <cellStyle name="เครื่องหมายจุลภาค 10 21" xfId="35603" xr:uid="{00000000-0005-0000-0000-0000C35B0000}"/>
    <cellStyle name="เครื่องหมายจุลภาค 10 22" xfId="41733" xr:uid="{00000000-0005-0000-0000-0000C45B0000}"/>
    <cellStyle name="เครื่องหมายจุลภาค 10 23" xfId="41263" xr:uid="{00000000-0005-0000-0000-0000C55B0000}"/>
    <cellStyle name="เครื่องหมายจุลภาค 10 24" xfId="41796" xr:uid="{00000000-0005-0000-0000-0000C65B0000}"/>
    <cellStyle name="เครื่องหมายจุลภาค 10 25" xfId="42014" xr:uid="{00000000-0005-0000-0000-0000C75B0000}"/>
    <cellStyle name="เครื่องหมายจุลภาค 10 26" xfId="42126" xr:uid="{00000000-0005-0000-0000-0000C85B0000}"/>
    <cellStyle name="เครื่องหมายจุลภาค 10 27" xfId="42246" xr:uid="{00000000-0005-0000-0000-0000C95B0000}"/>
    <cellStyle name="เครื่องหมายจุลภาค 10 28" xfId="42334" xr:uid="{00000000-0005-0000-0000-0000CA5B0000}"/>
    <cellStyle name="เครื่องหมายจุลภาค 10 29" xfId="42451" xr:uid="{00000000-0005-0000-0000-0000CB5B0000}"/>
    <cellStyle name="เครื่องหมายจุลภาค 10 3" xfId="6911" xr:uid="{00000000-0005-0000-0000-0000CC5B0000}"/>
    <cellStyle name="เครื่องหมายจุลภาค 10 4" xfId="6991" xr:uid="{00000000-0005-0000-0000-0000CD5B0000}"/>
    <cellStyle name="เครื่องหมายจุลภาค 10 5" xfId="7092" xr:uid="{00000000-0005-0000-0000-0000CE5B0000}"/>
    <cellStyle name="เครื่องหมายจุลภาค 10 6" xfId="7165" xr:uid="{00000000-0005-0000-0000-0000CF5B0000}"/>
    <cellStyle name="เครื่องหมายจุลภาค 10 7" xfId="7710" xr:uid="{00000000-0005-0000-0000-0000D05B0000}"/>
    <cellStyle name="เครื่องหมายจุลภาค 10 8" xfId="5938" xr:uid="{00000000-0005-0000-0000-0000D15B0000}"/>
    <cellStyle name="เครื่องหมายจุลภาค 10 9" xfId="6582" xr:uid="{00000000-0005-0000-0000-0000D25B0000}"/>
    <cellStyle name="เครื่องหมายจุลภาค 11" xfId="96" xr:uid="{00000000-0005-0000-0000-0000D35B0000}"/>
    <cellStyle name="เครื่องหมายจุลภาค 11 10" xfId="41734" xr:uid="{00000000-0005-0000-0000-0000D45B0000}"/>
    <cellStyle name="เครื่องหมายจุลภาค 11 11" xfId="41262" xr:uid="{00000000-0005-0000-0000-0000D55B0000}"/>
    <cellStyle name="เครื่องหมายจุลภาค 11 12" xfId="41800" xr:uid="{00000000-0005-0000-0000-0000D65B0000}"/>
    <cellStyle name="เครื่องหมายจุลภาค 11 13" xfId="42015" xr:uid="{00000000-0005-0000-0000-0000D75B0000}"/>
    <cellStyle name="เครื่องหมายจุลภาค 11 14" xfId="42128" xr:uid="{00000000-0005-0000-0000-0000D85B0000}"/>
    <cellStyle name="เครื่องหมายจุลภาค 11 15" xfId="42247" xr:uid="{00000000-0005-0000-0000-0000D95B0000}"/>
    <cellStyle name="เครื่องหมายจุลภาค 11 16" xfId="42335" xr:uid="{00000000-0005-0000-0000-0000DA5B0000}"/>
    <cellStyle name="เครื่องหมายจุลภาค 11 17" xfId="42452" xr:uid="{00000000-0005-0000-0000-0000DB5B0000}"/>
    <cellStyle name="เครื่องหมายจุลภาค 11 2" xfId="192" xr:uid="{00000000-0005-0000-0000-0000DC5B0000}"/>
    <cellStyle name="เครื่องหมายจุลภาค 11 3" xfId="8116" xr:uid="{00000000-0005-0000-0000-0000DD5B0000}"/>
    <cellStyle name="เครื่องหมายจุลภาค 11 4" xfId="8112" xr:uid="{00000000-0005-0000-0000-0000DE5B0000}"/>
    <cellStyle name="เครื่องหมายจุลภาค 11 5" xfId="10225" xr:uid="{00000000-0005-0000-0000-0000DF5B0000}"/>
    <cellStyle name="เครื่องหมายจุลภาค 11 6" xfId="20624" xr:uid="{00000000-0005-0000-0000-0000E05B0000}"/>
    <cellStyle name="เครื่องหมายจุลภาค 11 7" xfId="20981" xr:uid="{00000000-0005-0000-0000-0000E15B0000}"/>
    <cellStyle name="เครื่องหมายจุลภาค 11 8" xfId="32393" xr:uid="{00000000-0005-0000-0000-0000E25B0000}"/>
    <cellStyle name="เครื่องหมายจุลภาค 11 9" xfId="34777" xr:uid="{00000000-0005-0000-0000-0000E35B0000}"/>
    <cellStyle name="เครื่องหมายจุลภาค 12" xfId="41189" xr:uid="{00000000-0005-0000-0000-0000E45B0000}"/>
    <cellStyle name="เครื่องหมายจุลภาค 12 2" xfId="41735" xr:uid="{00000000-0005-0000-0000-0000E55B0000}"/>
    <cellStyle name="เครื่องหมายจุลภาค 12 3" xfId="41261" xr:uid="{00000000-0005-0000-0000-0000E65B0000}"/>
    <cellStyle name="เครื่องหมายจุลภาค 12 4" xfId="41801" xr:uid="{00000000-0005-0000-0000-0000E75B0000}"/>
    <cellStyle name="เครื่องหมายจุลภาค 12 5" xfId="42016" xr:uid="{00000000-0005-0000-0000-0000E85B0000}"/>
    <cellStyle name="เครื่องหมายจุลภาค 12 6" xfId="42129" xr:uid="{00000000-0005-0000-0000-0000E95B0000}"/>
    <cellStyle name="เครื่องหมายจุลภาค 12 7" xfId="42248" xr:uid="{00000000-0005-0000-0000-0000EA5B0000}"/>
    <cellStyle name="เครื่องหมายจุลภาค 12 8" xfId="42336" xr:uid="{00000000-0005-0000-0000-0000EB5B0000}"/>
    <cellStyle name="เครื่องหมายจุลภาค 12 9" xfId="42453" xr:uid="{00000000-0005-0000-0000-0000EC5B0000}"/>
    <cellStyle name="เครื่องหมายจุลภาค 13 2" xfId="41736" xr:uid="{00000000-0005-0000-0000-0000ED5B0000}"/>
    <cellStyle name="เครื่องหมายจุลภาค 13 3" xfId="41260" xr:uid="{00000000-0005-0000-0000-0000EE5B0000}"/>
    <cellStyle name="เครื่องหมายจุลภาค 13 4" xfId="41802" xr:uid="{00000000-0005-0000-0000-0000EF5B0000}"/>
    <cellStyle name="เครื่องหมายจุลภาค 13 5" xfId="42017" xr:uid="{00000000-0005-0000-0000-0000F05B0000}"/>
    <cellStyle name="เครื่องหมายจุลภาค 13 6" xfId="42130" xr:uid="{00000000-0005-0000-0000-0000F15B0000}"/>
    <cellStyle name="เครื่องหมายจุลภาค 13 7" xfId="42249" xr:uid="{00000000-0005-0000-0000-0000F25B0000}"/>
    <cellStyle name="เครื่องหมายจุลภาค 13 8" xfId="42337" xr:uid="{00000000-0005-0000-0000-0000F35B0000}"/>
    <cellStyle name="เครื่องหมายจุลภาค 13 9" xfId="42454" xr:uid="{00000000-0005-0000-0000-0000F45B0000}"/>
    <cellStyle name="เครื่องหมายจุลภาค 14" xfId="41737" xr:uid="{00000000-0005-0000-0000-0000F55B0000}"/>
    <cellStyle name="เครื่องหมายจุลภาค 15" xfId="195" xr:uid="{00000000-0005-0000-0000-0000F65B0000}"/>
    <cellStyle name="เครื่องหมายจุลภาค 15 10" xfId="5946" xr:uid="{00000000-0005-0000-0000-0000F75B0000}"/>
    <cellStyle name="เครื่องหมายจุลภาค 15 11" xfId="5433" xr:uid="{00000000-0005-0000-0000-0000F85B0000}"/>
    <cellStyle name="เครื่องหมายจุลภาค 15 12" xfId="6952" xr:uid="{00000000-0005-0000-0000-0000F95B0000}"/>
    <cellStyle name="เครื่องหมายจุลภาค 15 13" xfId="6953" xr:uid="{00000000-0005-0000-0000-0000FA5B0000}"/>
    <cellStyle name="เครื่องหมายจุลภาค 15 14" xfId="5532" xr:uid="{00000000-0005-0000-0000-0000FB5B0000}"/>
    <cellStyle name="เครื่องหมายจุลภาค 15 2" xfId="201" xr:uid="{00000000-0005-0000-0000-0000FC5B0000}"/>
    <cellStyle name="เครื่องหมายจุลภาค 15 3" xfId="250" xr:uid="{00000000-0005-0000-0000-0000FD5B0000}"/>
    <cellStyle name="เครื่องหมายจุลภาค 15 4" xfId="236" xr:uid="{00000000-0005-0000-0000-0000FE5B0000}"/>
    <cellStyle name="เครื่องหมายจุลภาค 15 5" xfId="5889" xr:uid="{00000000-0005-0000-0000-0000FF5B0000}"/>
    <cellStyle name="เครื่องหมายจุลภาค 15 6" xfId="5683" xr:uid="{00000000-0005-0000-0000-0000005C0000}"/>
    <cellStyle name="เครื่องหมายจุลภาค 15 7" xfId="6884" xr:uid="{00000000-0005-0000-0000-0000015C0000}"/>
    <cellStyle name="เครื่องหมายจุลภาค 15 8" xfId="6721" xr:uid="{00000000-0005-0000-0000-0000025C0000}"/>
    <cellStyle name="เครื่องหมายจุลภาค 15 9" xfId="6362" xr:uid="{00000000-0005-0000-0000-0000035C0000}"/>
    <cellStyle name="เครื่องหมายจุลภาค 2" xfId="7" xr:uid="{00000000-0005-0000-0000-0000045C0000}"/>
    <cellStyle name="เครื่องหมายจุลภาค 2 10" xfId="698" xr:uid="{00000000-0005-0000-0000-0000055C0000}"/>
    <cellStyle name="เครื่องหมายจุลภาค 2 11" xfId="699" xr:uid="{00000000-0005-0000-0000-0000065C0000}"/>
    <cellStyle name="เครื่องหมายจุลภาค 2 12" xfId="700" xr:uid="{00000000-0005-0000-0000-0000075C0000}"/>
    <cellStyle name="เครื่องหมายจุลภาค 2 13" xfId="701" xr:uid="{00000000-0005-0000-0000-0000085C0000}"/>
    <cellStyle name="เครื่องหมายจุลภาค 2 14" xfId="702" xr:uid="{00000000-0005-0000-0000-0000095C0000}"/>
    <cellStyle name="เครื่องหมายจุลภาค 2 15" xfId="41207" xr:uid="{00000000-0005-0000-0000-00000A5C0000}"/>
    <cellStyle name="เครื่องหมายจุลภาค 2 15 2" xfId="41744" xr:uid="{00000000-0005-0000-0000-00000B5C0000}"/>
    <cellStyle name="เครื่องหมายจุลภาค 2 15 3" xfId="41255" xr:uid="{00000000-0005-0000-0000-00000C5C0000}"/>
    <cellStyle name="เครื่องหมายจุลภาค 2 15 4" xfId="41828" xr:uid="{00000000-0005-0000-0000-00000D5C0000}"/>
    <cellStyle name="เครื่องหมายจุลภาค 2 15 5" xfId="42021" xr:uid="{00000000-0005-0000-0000-00000E5C0000}"/>
    <cellStyle name="เครื่องหมายจุลภาค 2 15 6" xfId="42138" xr:uid="{00000000-0005-0000-0000-00000F5C0000}"/>
    <cellStyle name="เครื่องหมายจุลภาค 2 15 7" xfId="42252" xr:uid="{00000000-0005-0000-0000-0000105C0000}"/>
    <cellStyle name="เครื่องหมายจุลภาค 2 15 8" xfId="42341" xr:uid="{00000000-0005-0000-0000-0000115C0000}"/>
    <cellStyle name="เครื่องหมายจุลภาค 2 15 9" xfId="42460" xr:uid="{00000000-0005-0000-0000-0000125C0000}"/>
    <cellStyle name="เครื่องหมายจุลภาค 2 16" xfId="41218" xr:uid="{00000000-0005-0000-0000-0000135C0000}"/>
    <cellStyle name="เครื่องหมายจุลภาค 2 16 2" xfId="41745" xr:uid="{00000000-0005-0000-0000-0000145C0000}"/>
    <cellStyle name="เครื่องหมายจุลภาค 2 16 3" xfId="41254" xr:uid="{00000000-0005-0000-0000-0000155C0000}"/>
    <cellStyle name="เครื่องหมายจุลภาค 2 16 4" xfId="41829" xr:uid="{00000000-0005-0000-0000-0000165C0000}"/>
    <cellStyle name="เครื่องหมายจุลภาค 2 16 5" xfId="42025" xr:uid="{00000000-0005-0000-0000-0000175C0000}"/>
    <cellStyle name="เครื่องหมายจุลภาค 2 16 6" xfId="42139" xr:uid="{00000000-0005-0000-0000-0000185C0000}"/>
    <cellStyle name="เครื่องหมายจุลภาค 2 16 7" xfId="42254" xr:uid="{00000000-0005-0000-0000-0000195C0000}"/>
    <cellStyle name="เครื่องหมายจุลภาค 2 16 8" xfId="42345" xr:uid="{00000000-0005-0000-0000-00001A5C0000}"/>
    <cellStyle name="เครื่องหมายจุลภาค 2 16 9" xfId="42461" xr:uid="{00000000-0005-0000-0000-00001B5C0000}"/>
    <cellStyle name="เครื่องหมายจุลภาค 2 17" xfId="41195" xr:uid="{00000000-0005-0000-0000-00001C5C0000}"/>
    <cellStyle name="เครื่องหมายจุลภาค 2 17 2" xfId="41746" xr:uid="{00000000-0005-0000-0000-00001D5C0000}"/>
    <cellStyle name="เครื่องหมายจุลภาค 2 17 3" xfId="41253" xr:uid="{00000000-0005-0000-0000-00001E5C0000}"/>
    <cellStyle name="เครื่องหมายจุลภาค 2 17 4" xfId="41830" xr:uid="{00000000-0005-0000-0000-00001F5C0000}"/>
    <cellStyle name="เครื่องหมายจุลภาค 2 17 5" xfId="42026" xr:uid="{00000000-0005-0000-0000-0000205C0000}"/>
    <cellStyle name="เครื่องหมายจุลภาค 2 17 6" xfId="42140" xr:uid="{00000000-0005-0000-0000-0000215C0000}"/>
    <cellStyle name="เครื่องหมายจุลภาค 2 17 7" xfId="42255" xr:uid="{00000000-0005-0000-0000-0000225C0000}"/>
    <cellStyle name="เครื่องหมายจุลภาค 2 17 8" xfId="42346" xr:uid="{00000000-0005-0000-0000-0000235C0000}"/>
    <cellStyle name="เครื่องหมายจุลภาค 2 17 9" xfId="42462" xr:uid="{00000000-0005-0000-0000-0000245C0000}"/>
    <cellStyle name="เครื่องหมายจุลภาค 2 18" xfId="41235" xr:uid="{00000000-0005-0000-0000-0000255C0000}"/>
    <cellStyle name="เครื่องหมายจุลภาค 2 19" xfId="41738" xr:uid="{00000000-0005-0000-0000-0000265C0000}"/>
    <cellStyle name="เครื่องหมายจุลภาค 2 2" xfId="85" xr:uid="{00000000-0005-0000-0000-0000275C0000}"/>
    <cellStyle name="เครื่องหมายจุลภาค 2 2 10" xfId="704" xr:uid="{00000000-0005-0000-0000-0000285C0000}"/>
    <cellStyle name="เครื่องหมายจุลภาค 2 2 11" xfId="705" xr:uid="{00000000-0005-0000-0000-0000295C0000}"/>
    <cellStyle name="เครื่องหมายจุลภาค 2 2 12" xfId="706" xr:uid="{00000000-0005-0000-0000-00002A5C0000}"/>
    <cellStyle name="เครื่องหมายจุลภาค 2 2 13" xfId="707" xr:uid="{00000000-0005-0000-0000-00002B5C0000}"/>
    <cellStyle name="เครื่องหมายจุลภาค 2 2 14" xfId="716" xr:uid="{00000000-0005-0000-0000-00002C5C0000}"/>
    <cellStyle name="เครื่องหมายจุลภาค 2 2 15" xfId="917" xr:uid="{00000000-0005-0000-0000-00002D5C0000}"/>
    <cellStyle name="เครื่องหมายจุลภาค 2 2 16" xfId="1165" xr:uid="{00000000-0005-0000-0000-00002E5C0000}"/>
    <cellStyle name="เครื่องหมายจุลภาค 2 2 17" xfId="1038" xr:uid="{00000000-0005-0000-0000-00002F5C0000}"/>
    <cellStyle name="เครื่องหมายจุลภาค 2 2 18" xfId="1229" xr:uid="{00000000-0005-0000-0000-0000305C0000}"/>
    <cellStyle name="เครื่องหมายจุลภาค 2 2 19" xfId="1346" xr:uid="{00000000-0005-0000-0000-0000315C0000}"/>
    <cellStyle name="เครื่องหมายจุลภาค 2 2 2" xfId="86" xr:uid="{00000000-0005-0000-0000-0000325C0000}"/>
    <cellStyle name="เครื่องหมายจุลภาค 2 2 2 10" xfId="42262" xr:uid="{00000000-0005-0000-0000-0000335C0000}"/>
    <cellStyle name="เครื่องหมายจุลภาค 2 2 2 11" xfId="42350" xr:uid="{00000000-0005-0000-0000-0000345C0000}"/>
    <cellStyle name="เครื่องหมายจุลภาค 2 2 2 12" xfId="42465" xr:uid="{00000000-0005-0000-0000-0000355C0000}"/>
    <cellStyle name="เครื่องหมายจุลภาค 2 2 2 2" xfId="41755" xr:uid="{00000000-0005-0000-0000-0000365C0000}"/>
    <cellStyle name="เครื่องหมายจุลภาค 2 2 2 2 2" xfId="41756" xr:uid="{00000000-0005-0000-0000-0000375C0000}"/>
    <cellStyle name="เครื่องหมายจุลภาค 2 2 2 2 2 2" xfId="41757" xr:uid="{00000000-0005-0000-0000-0000385C0000}"/>
    <cellStyle name="เครื่องหมายจุลภาค 2 2 2 2 2 3" xfId="41939" xr:uid="{00000000-0005-0000-0000-0000395C0000}"/>
    <cellStyle name="เครื่องหมายจุลภาค 2 2 2 2 2 4" xfId="41843" xr:uid="{00000000-0005-0000-0000-00003A5C0000}"/>
    <cellStyle name="เครื่องหมายจุลภาค 2 2 2 2 2 5" xfId="42032" xr:uid="{00000000-0005-0000-0000-00003B5C0000}"/>
    <cellStyle name="เครื่องหมายจุลภาค 2 2 2 2 2 6" xfId="42146" xr:uid="{00000000-0005-0000-0000-00003C5C0000}"/>
    <cellStyle name="เครื่องหมายจุลภาค 2 2 2 2 2 7" xfId="42264" xr:uid="{00000000-0005-0000-0000-00003D5C0000}"/>
    <cellStyle name="เครื่องหมายจุลภาค 2 2 2 2 2 8" xfId="42352" xr:uid="{00000000-0005-0000-0000-00003E5C0000}"/>
    <cellStyle name="เครื่องหมายจุลภาค 2 2 2 2 2 9" xfId="42467" xr:uid="{00000000-0005-0000-0000-00003F5C0000}"/>
    <cellStyle name="เครื่องหมายจุลภาค 2 2 2 2 3" xfId="41938" xr:uid="{00000000-0005-0000-0000-0000405C0000}"/>
    <cellStyle name="เครื่องหมายจุลภาค 2 2 2 2 4" xfId="41841" xr:uid="{00000000-0005-0000-0000-0000415C0000}"/>
    <cellStyle name="เครื่องหมายจุลภาค 2 2 2 2 5" xfId="42031" xr:uid="{00000000-0005-0000-0000-0000425C0000}"/>
    <cellStyle name="เครื่องหมายจุลภาค 2 2 2 2 6" xfId="42145" xr:uid="{00000000-0005-0000-0000-0000435C0000}"/>
    <cellStyle name="เครื่องหมายจุลภาค 2 2 2 2 7" xfId="42263" xr:uid="{00000000-0005-0000-0000-0000445C0000}"/>
    <cellStyle name="เครื่องหมายจุลภาค 2 2 2 2 8" xfId="42351" xr:uid="{00000000-0005-0000-0000-0000455C0000}"/>
    <cellStyle name="เครื่องหมายจุลภาค 2 2 2 2 9" xfId="42466" xr:uid="{00000000-0005-0000-0000-0000465C0000}"/>
    <cellStyle name="เครื่องหมายจุลภาค 2 2 2 3" xfId="41758" xr:uid="{00000000-0005-0000-0000-0000475C0000}"/>
    <cellStyle name="เครื่องหมายจุลภาค 2 2 2 4" xfId="41759" xr:uid="{00000000-0005-0000-0000-0000485C0000}"/>
    <cellStyle name="เครื่องหมายจุลภาค 2 2 2 5" xfId="41760" xr:uid="{00000000-0005-0000-0000-0000495C0000}"/>
    <cellStyle name="เครื่องหมายจุลภาค 2 2 2 6" xfId="41937" xr:uid="{00000000-0005-0000-0000-00004A5C0000}"/>
    <cellStyle name="เครื่องหมายจุลภาค 2 2 2 7" xfId="41840" xr:uid="{00000000-0005-0000-0000-00004B5C0000}"/>
    <cellStyle name="เครื่องหมายจุลภาค 2 2 2 8" xfId="42030" xr:uid="{00000000-0005-0000-0000-00004C5C0000}"/>
    <cellStyle name="เครื่องหมายจุลภาค 2 2 2 9" xfId="42144" xr:uid="{00000000-0005-0000-0000-00004D5C0000}"/>
    <cellStyle name="เครื่องหมายจุลภาค 2 2 20" xfId="1416" xr:uid="{00000000-0005-0000-0000-00004E5C0000}"/>
    <cellStyle name="เครื่องหมายจุลภาค 2 2 21" xfId="4634" xr:uid="{00000000-0005-0000-0000-00004F5C0000}"/>
    <cellStyle name="เครื่องหมายจุลภาค 2 2 22" xfId="205" xr:uid="{00000000-0005-0000-0000-0000505C0000}"/>
    <cellStyle name="เครื่องหมายจุลภาค 2 2 22 10" xfId="6152" xr:uid="{00000000-0005-0000-0000-0000515C0000}"/>
    <cellStyle name="เครื่องหมายจุลภาค 2 2 22 2" xfId="7168" xr:uid="{00000000-0005-0000-0000-0000525C0000}"/>
    <cellStyle name="เครื่องหมายจุลภาค 2 2 22 3" xfId="7712" xr:uid="{00000000-0005-0000-0000-0000535C0000}"/>
    <cellStyle name="เครื่องหมายจุลภาค 2 2 22 4" xfId="6209" xr:uid="{00000000-0005-0000-0000-0000545C0000}"/>
    <cellStyle name="เครื่องหมายจุลภาค 2 2 22 5" xfId="6021" xr:uid="{00000000-0005-0000-0000-0000555C0000}"/>
    <cellStyle name="เครื่องหมายจุลภาค 2 2 22 6" xfId="6065" xr:uid="{00000000-0005-0000-0000-0000565C0000}"/>
    <cellStyle name="เครื่องหมายจุลภาค 2 2 22 7" xfId="5744" xr:uid="{00000000-0005-0000-0000-0000575C0000}"/>
    <cellStyle name="เครื่องหมายจุลภาค 2 2 22 8" xfId="6942" xr:uid="{00000000-0005-0000-0000-0000585C0000}"/>
    <cellStyle name="เครื่องหมายจุลภาค 2 2 22 9" xfId="6996" xr:uid="{00000000-0005-0000-0000-0000595C0000}"/>
    <cellStyle name="เครื่องหมายจุลภาค 2 2 23" xfId="242" xr:uid="{00000000-0005-0000-0000-00005A5C0000}"/>
    <cellStyle name="เครื่องหมายจุลภาค 2 2 23 10" xfId="5591" xr:uid="{00000000-0005-0000-0000-00005B5C0000}"/>
    <cellStyle name="เครื่องหมายจุลภาค 2 2 23 2" xfId="7244" xr:uid="{00000000-0005-0000-0000-00005C5C0000}"/>
    <cellStyle name="เครื่องหมายจุลภาค 2 2 23 3" xfId="7738" xr:uid="{00000000-0005-0000-0000-00005D5C0000}"/>
    <cellStyle name="เครื่องหมายจุลภาค 2 2 23 4" xfId="6247" xr:uid="{00000000-0005-0000-0000-00005E5C0000}"/>
    <cellStyle name="เครื่องหมายจุลภาค 2 2 23 5" xfId="6985" xr:uid="{00000000-0005-0000-0000-00005F5C0000}"/>
    <cellStyle name="เครื่องหมายจุลภาค 2 2 23 6" xfId="6079" xr:uid="{00000000-0005-0000-0000-0000605C0000}"/>
    <cellStyle name="เครื่องหมายจุลภาค 2 2 23 7" xfId="5645" xr:uid="{00000000-0005-0000-0000-0000615C0000}"/>
    <cellStyle name="เครื่องหมายจุลภาค 2 2 23 8" xfId="6363" xr:uid="{00000000-0005-0000-0000-0000625C0000}"/>
    <cellStyle name="เครื่องหมายจุลภาค 2 2 23 9" xfId="7830" xr:uid="{00000000-0005-0000-0000-0000635C0000}"/>
    <cellStyle name="เครื่องหมายจุลภาค 2 2 24" xfId="6172" xr:uid="{00000000-0005-0000-0000-0000645C0000}"/>
    <cellStyle name="เครื่องหมายจุลภาค 2 2 25" xfId="6874" xr:uid="{00000000-0005-0000-0000-0000655C0000}"/>
    <cellStyle name="เครื่องหมายจุลภาค 2 2 26" xfId="5064" xr:uid="{00000000-0005-0000-0000-0000665C0000}"/>
    <cellStyle name="เครื่องหมายจุลภาค 2 2 27" xfId="6095" xr:uid="{00000000-0005-0000-0000-0000675C0000}"/>
    <cellStyle name="เครื่องหมายจุลภาค 2 2 28" xfId="5414" xr:uid="{00000000-0005-0000-0000-0000685C0000}"/>
    <cellStyle name="เครื่องหมายจุลภาค 2 2 29" xfId="7699" xr:uid="{00000000-0005-0000-0000-0000695C0000}"/>
    <cellStyle name="เครื่องหมายจุลภาค 2 2 3" xfId="203" xr:uid="{00000000-0005-0000-0000-00006A5C0000}"/>
    <cellStyle name="เครื่องหมายจุลภาค 2 2 3 10" xfId="5232" xr:uid="{00000000-0005-0000-0000-00006B5C0000}"/>
    <cellStyle name="เครื่องหมายจุลภาค 2 2 3 10 10" xfId="5734" xr:uid="{00000000-0005-0000-0000-00006C5C0000}"/>
    <cellStyle name="เครื่องหมายจุลภาค 2 2 3 10 2" xfId="7214" xr:uid="{00000000-0005-0000-0000-00006D5C0000}"/>
    <cellStyle name="เครื่องหมายจุลภาค 2 2 3 10 3" xfId="7725" xr:uid="{00000000-0005-0000-0000-00006E5C0000}"/>
    <cellStyle name="เครื่องหมายจุลภาค 2 2 3 10 4" xfId="6474" xr:uid="{00000000-0005-0000-0000-00006F5C0000}"/>
    <cellStyle name="เครื่องหมายจุลภาค 2 2 3 10 5" xfId="5739" xr:uid="{00000000-0005-0000-0000-0000705C0000}"/>
    <cellStyle name="เครื่องหมายจุลภาค 2 2 3 10 6" xfId="7849" xr:uid="{00000000-0005-0000-0000-0000715C0000}"/>
    <cellStyle name="เครื่องหมายจุลภาค 2 2 3 10 7" xfId="5468" xr:uid="{00000000-0005-0000-0000-0000725C0000}"/>
    <cellStyle name="เครื่องหมายจุลภาค 2 2 3 10 8" xfId="5610" xr:uid="{00000000-0005-0000-0000-0000735C0000}"/>
    <cellStyle name="เครื่องหมายจุลภาค 2 2 3 10 9" xfId="5270" xr:uid="{00000000-0005-0000-0000-0000745C0000}"/>
    <cellStyle name="เครื่องหมายจุลภาค 2 2 3 11" xfId="6794" xr:uid="{00000000-0005-0000-0000-0000755C0000}"/>
    <cellStyle name="เครื่องหมายจุลภาค 2 2 3 11 10" xfId="6296" xr:uid="{00000000-0005-0000-0000-0000765C0000}"/>
    <cellStyle name="เครื่องหมายจุลภาค 2 2 3 11 2" xfId="7353" xr:uid="{00000000-0005-0000-0000-0000775C0000}"/>
    <cellStyle name="เครื่องหมายจุลภาค 2 2 3 11 3" xfId="7772" xr:uid="{00000000-0005-0000-0000-0000785C0000}"/>
    <cellStyle name="เครื่องหมายจุลภาค 2 2 3 11 4" xfId="5540" xr:uid="{00000000-0005-0000-0000-0000795C0000}"/>
    <cellStyle name="เครื่องหมายจุลภาค 2 2 3 11 5" xfId="5648" xr:uid="{00000000-0005-0000-0000-00007A5C0000}"/>
    <cellStyle name="เครื่องหมายจุลภาค 2 2 3 11 6" xfId="5527" xr:uid="{00000000-0005-0000-0000-00007B5C0000}"/>
    <cellStyle name="เครื่องหมายจุลภาค 2 2 3 11 7" xfId="6576" xr:uid="{00000000-0005-0000-0000-00007C5C0000}"/>
    <cellStyle name="เครื่องหมายจุลภาค 2 2 3 11 8" xfId="6050" xr:uid="{00000000-0005-0000-0000-00007D5C0000}"/>
    <cellStyle name="เครื่องหมายจุลภาค 2 2 3 11 9" xfId="6662" xr:uid="{00000000-0005-0000-0000-00007E5C0000}"/>
    <cellStyle name="เครื่องหมายจุลภาค 2 2 3 12" xfId="5895" xr:uid="{00000000-0005-0000-0000-00007F5C0000}"/>
    <cellStyle name="เครื่องหมายจุลภาค 2 2 3 13" xfId="5403" xr:uid="{00000000-0005-0000-0000-0000805C0000}"/>
    <cellStyle name="เครื่องหมายจุลภาค 2 2 3 14" xfId="5639" xr:uid="{00000000-0005-0000-0000-0000815C0000}"/>
    <cellStyle name="เครื่องหมายจุลภาค 2 2 3 15" xfId="6469" xr:uid="{00000000-0005-0000-0000-0000825C0000}"/>
    <cellStyle name="เครื่องหมายจุลภาค 2 2 3 16" xfId="6107" xr:uid="{00000000-0005-0000-0000-0000835C0000}"/>
    <cellStyle name="เครื่องหมายจุลภาค 2 2 3 17" xfId="7901" xr:uid="{00000000-0005-0000-0000-0000845C0000}"/>
    <cellStyle name="เครื่องหมายจุลภาค 2 2 3 18" xfId="7818" xr:uid="{00000000-0005-0000-0000-0000855C0000}"/>
    <cellStyle name="เครื่องหมายจุลภาค 2 2 3 19" xfId="219" xr:uid="{00000000-0005-0000-0000-0000865C0000}"/>
    <cellStyle name="เครื่องหมายจุลภาค 2 2 3 2" xfId="703" xr:uid="{00000000-0005-0000-0000-0000875C0000}"/>
    <cellStyle name="เครื่องหมายจุลภาค 2 2 3 2 10" xfId="5771" xr:uid="{00000000-0005-0000-0000-0000885C0000}"/>
    <cellStyle name="เครื่องหมายจุลภาค 2 2 3 2 11" xfId="6887" xr:uid="{00000000-0005-0000-0000-0000895C0000}"/>
    <cellStyle name="เครื่องหมายจุลภาค 2 2 3 2 12" xfId="6485" xr:uid="{00000000-0005-0000-0000-00008A5C0000}"/>
    <cellStyle name="เครื่องหมายจุลภาค 2 2 3 2 13" xfId="5357" xr:uid="{00000000-0005-0000-0000-00008B5C0000}"/>
    <cellStyle name="เครื่องหมายจุลภาค 2 2 3 2 14" xfId="7094" xr:uid="{00000000-0005-0000-0000-00008C5C0000}"/>
    <cellStyle name="เครื่องหมายจุลภาค 2 2 3 2 2" xfId="709" xr:uid="{00000000-0005-0000-0000-00008D5C0000}"/>
    <cellStyle name="เครื่องหมายจุลภาค 2 2 3 2 3" xfId="5235" xr:uid="{00000000-0005-0000-0000-00008E5C0000}"/>
    <cellStyle name="เครื่องหมายจุลภาค 2 2 3 2 4" xfId="6070" xr:uid="{00000000-0005-0000-0000-00008F5C0000}"/>
    <cellStyle name="เครื่องหมายจุลภาค 2 2 3 2 5" xfId="5868" xr:uid="{00000000-0005-0000-0000-0000905C0000}"/>
    <cellStyle name="เครื่องหมายจุลภาค 2 2 3 2 6" xfId="5886" xr:uid="{00000000-0005-0000-0000-0000915C0000}"/>
    <cellStyle name="เครื่องหมายจุลภาค 2 2 3 2 7" xfId="6997" xr:uid="{00000000-0005-0000-0000-0000925C0000}"/>
    <cellStyle name="เครื่องหมายจุลภาค 2 2 3 2 8" xfId="6941" xr:uid="{00000000-0005-0000-0000-0000935C0000}"/>
    <cellStyle name="เครื่องหมายจุลภาค 2 2 3 2 9" xfId="6281" xr:uid="{00000000-0005-0000-0000-0000945C0000}"/>
    <cellStyle name="เครื่องหมายจุลภาค 2 2 3 20" xfId="6999" xr:uid="{00000000-0005-0000-0000-0000955C0000}"/>
    <cellStyle name="เครื่องหมายจุลภาค 2 2 3 21" xfId="6637" xr:uid="{00000000-0005-0000-0000-0000965C0000}"/>
    <cellStyle name="เครื่องหมายจุลภาค 2 2 3 22" xfId="14538" xr:uid="{00000000-0005-0000-0000-0000975C0000}"/>
    <cellStyle name="เครื่องหมายจุลภาค 2 2 3 23" xfId="13382" xr:uid="{00000000-0005-0000-0000-0000985C0000}"/>
    <cellStyle name="เครื่องหมายจุลภาค 2 2 3 24" xfId="41761" xr:uid="{00000000-0005-0000-0000-0000995C0000}"/>
    <cellStyle name="เครื่องหมายจุลภาค 2 2 3 25" xfId="41941" xr:uid="{00000000-0005-0000-0000-00009A5C0000}"/>
    <cellStyle name="เครื่องหมายจุลภาค 2 2 3 26" xfId="41845" xr:uid="{00000000-0005-0000-0000-00009B5C0000}"/>
    <cellStyle name="เครื่องหมายจุลภาค 2 2 3 27" xfId="42037" xr:uid="{00000000-0005-0000-0000-00009C5C0000}"/>
    <cellStyle name="เครื่องหมายจุลภาค 2 2 3 28" xfId="42152" xr:uid="{00000000-0005-0000-0000-00009D5C0000}"/>
    <cellStyle name="เครื่องหมายจุลภาค 2 2 3 29" xfId="42267" xr:uid="{00000000-0005-0000-0000-00009E5C0000}"/>
    <cellStyle name="เครื่องหมายจุลภาค 2 2 3 3" xfId="852" xr:uid="{00000000-0005-0000-0000-00009F5C0000}"/>
    <cellStyle name="เครื่องหมายจุลภาค 2 2 3 30" xfId="42355" xr:uid="{00000000-0005-0000-0000-0000A05C0000}"/>
    <cellStyle name="เครื่องหมายจุลภาค 2 2 3 31" xfId="42469" xr:uid="{00000000-0005-0000-0000-0000A15C0000}"/>
    <cellStyle name="เครื่องหมายจุลภาค 2 2 3 4" xfId="1109" xr:uid="{00000000-0005-0000-0000-0000A25C0000}"/>
    <cellStyle name="เครื่องหมายจุลภาค 2 2 3 5" xfId="635" xr:uid="{00000000-0005-0000-0000-0000A35C0000}"/>
    <cellStyle name="เครื่องหมายจุลภาค 2 2 3 6" xfId="1148" xr:uid="{00000000-0005-0000-0000-0000A45C0000}"/>
    <cellStyle name="เครื่องหมายจุลภาค 2 2 3 7" xfId="1269" xr:uid="{00000000-0005-0000-0000-0000A55C0000}"/>
    <cellStyle name="เครื่องหมายจุลภาค 2 2 3 8" xfId="1307" xr:uid="{00000000-0005-0000-0000-0000A65C0000}"/>
    <cellStyle name="เครื่องหมายจุลภาค 2 2 3 9" xfId="1417" xr:uid="{00000000-0005-0000-0000-0000A75C0000}"/>
    <cellStyle name="เครื่องหมายจุลภาค 2 2 30" xfId="5533" xr:uid="{00000000-0005-0000-0000-0000A85C0000}"/>
    <cellStyle name="เครื่องหมายจุลภาค 2 2 31" xfId="5967" xr:uid="{00000000-0005-0000-0000-0000A95C0000}"/>
    <cellStyle name="เครื่องหมายจุลภาค 2 2 32" xfId="5749" xr:uid="{00000000-0005-0000-0000-0000AA5C0000}"/>
    <cellStyle name="เครื่องหมายจุลภาค 2 2 33" xfId="7112" xr:uid="{00000000-0005-0000-0000-0000AB5C0000}"/>
    <cellStyle name="เครื่องหมายจุลภาค 2 2 34" xfId="9652" xr:uid="{00000000-0005-0000-0000-0000AC5C0000}"/>
    <cellStyle name="เครื่องหมายจุลภาค 2 2 35" xfId="15734" xr:uid="{00000000-0005-0000-0000-0000AD5C0000}"/>
    <cellStyle name="เครื่องหมายจุลภาค 2 2 36" xfId="41747" xr:uid="{00000000-0005-0000-0000-0000AE5C0000}"/>
    <cellStyle name="เครื่องหมายจุลภาค 2 2 37" xfId="41252" xr:uid="{00000000-0005-0000-0000-0000AF5C0000}"/>
    <cellStyle name="เครื่องหมายจุลภาค 2 2 38" xfId="41831" xr:uid="{00000000-0005-0000-0000-0000B05C0000}"/>
    <cellStyle name="เครื่องหมายจุลภาค 2 2 39" xfId="42027" xr:uid="{00000000-0005-0000-0000-0000B15C0000}"/>
    <cellStyle name="เครื่องหมายจุลภาค 2 2 4" xfId="710" xr:uid="{00000000-0005-0000-0000-0000B25C0000}"/>
    <cellStyle name="เครื่องหมายจุลภาค 2 2 40" xfId="42141" xr:uid="{00000000-0005-0000-0000-0000B35C0000}"/>
    <cellStyle name="เครื่องหมายจุลภาค 2 2 41" xfId="42259" xr:uid="{00000000-0005-0000-0000-0000B45C0000}"/>
    <cellStyle name="เครื่องหมายจุลภาค 2 2 42" xfId="42347" xr:uid="{00000000-0005-0000-0000-0000B55C0000}"/>
    <cellStyle name="เครื่องหมายจุลภาค 2 2 43" xfId="42463" xr:uid="{00000000-0005-0000-0000-0000B65C0000}"/>
    <cellStyle name="เครื่องหมายจุลภาค 2 2 44" xfId="42571" xr:uid="{00000000-0005-0000-0000-0000B75C0000}"/>
    <cellStyle name="เครื่องหมายจุลภาค 2 2 5" xfId="711" xr:uid="{00000000-0005-0000-0000-0000B85C0000}"/>
    <cellStyle name="เครื่องหมายจุลภาค 2 2 6" xfId="712" xr:uid="{00000000-0005-0000-0000-0000B95C0000}"/>
    <cellStyle name="เครื่องหมายจุลภาค 2 2 7" xfId="713" xr:uid="{00000000-0005-0000-0000-0000BA5C0000}"/>
    <cellStyle name="เครื่องหมายจุลภาค 2 2 8" xfId="714" xr:uid="{00000000-0005-0000-0000-0000BB5C0000}"/>
    <cellStyle name="เครื่องหมายจุลภาค 2 2 9" xfId="715" xr:uid="{00000000-0005-0000-0000-0000BC5C0000}"/>
    <cellStyle name="เครื่องหมายจุลภาค 2 20" xfId="41258" xr:uid="{00000000-0005-0000-0000-0000BD5C0000}"/>
    <cellStyle name="เครื่องหมายจุลภาค 2 21" xfId="41806" xr:uid="{00000000-0005-0000-0000-0000BE5C0000}"/>
    <cellStyle name="เครื่องหมายจุลภาค 2 22" xfId="42018" xr:uid="{00000000-0005-0000-0000-0000BF5C0000}"/>
    <cellStyle name="เครื่องหมายจุลภาค 2 23" xfId="42132" xr:uid="{00000000-0005-0000-0000-0000C05C0000}"/>
    <cellStyle name="เครื่องหมายจุลภาค 2 24" xfId="42250" xr:uid="{00000000-0005-0000-0000-0000C15C0000}"/>
    <cellStyle name="เครื่องหมายจุลภาค 2 25" xfId="42338" xr:uid="{00000000-0005-0000-0000-0000C25C0000}"/>
    <cellStyle name="เครื่องหมายจุลภาค 2 26" xfId="42456" xr:uid="{00000000-0005-0000-0000-0000C35C0000}"/>
    <cellStyle name="เครื่องหมายจุลภาค 2 3" xfId="23" xr:uid="{00000000-0005-0000-0000-0000C45C0000}"/>
    <cellStyle name="เครื่องหมายจุลภาค 2 3 10" xfId="5676" xr:uid="{00000000-0005-0000-0000-0000C55C0000}"/>
    <cellStyle name="เครื่องหมายจุลภาค 2 3 11" xfId="5575" xr:uid="{00000000-0005-0000-0000-0000C65C0000}"/>
    <cellStyle name="เครื่องหมายจุลภาค 2 3 12" xfId="7963" xr:uid="{00000000-0005-0000-0000-0000C75C0000}"/>
    <cellStyle name="เครื่องหมายจุลภาค 2 3 13" xfId="6236" xr:uid="{00000000-0005-0000-0000-0000C85C0000}"/>
    <cellStyle name="เครื่องหมายจุลภาค 2 3 14" xfId="5809" xr:uid="{00000000-0005-0000-0000-0000C95C0000}"/>
    <cellStyle name="เครื่องหมายจุลภาค 2 3 15" xfId="11103" xr:uid="{00000000-0005-0000-0000-0000CA5C0000}"/>
    <cellStyle name="เครื่องหมายจุลภาค 2 3 16" xfId="9751" xr:uid="{00000000-0005-0000-0000-0000CB5C0000}"/>
    <cellStyle name="เครื่องหมายจุลภาค 2 3 2" xfId="248" xr:uid="{00000000-0005-0000-0000-0000CC5C0000}"/>
    <cellStyle name="เครื่องหมายจุลภาค 2 3 3" xfId="5046" xr:uid="{00000000-0005-0000-0000-0000CD5C0000}"/>
    <cellStyle name="เครื่องหมายจุลภาค 2 3 4" xfId="5309" xr:uid="{00000000-0005-0000-0000-0000CE5C0000}"/>
    <cellStyle name="เครื่องหมายจุลภาค 2 3 5" xfId="6203" xr:uid="{00000000-0005-0000-0000-0000CF5C0000}"/>
    <cellStyle name="เครื่องหมายจุลภาค 2 3 6" xfId="5970" xr:uid="{00000000-0005-0000-0000-0000D05C0000}"/>
    <cellStyle name="เครื่องหมายจุลภาค 2 3 7" xfId="5725" xr:uid="{00000000-0005-0000-0000-0000D15C0000}"/>
    <cellStyle name="เครื่องหมายจุลภาค 2 3 8" xfId="5223" xr:uid="{00000000-0005-0000-0000-0000D25C0000}"/>
    <cellStyle name="เครื่องหมายจุลภาค 2 3 9" xfId="6847" xr:uid="{00000000-0005-0000-0000-0000D35C0000}"/>
    <cellStyle name="เครื่องหมายจุลภาค 2 4" xfId="17" xr:uid="{00000000-0005-0000-0000-0000D45C0000}"/>
    <cellStyle name="เครื่องหมายจุลภาค 2 4 10" xfId="6415" xr:uid="{00000000-0005-0000-0000-0000D55C0000}"/>
    <cellStyle name="เครื่องหมายจุลภาค 2 4 11" xfId="5405" xr:uid="{00000000-0005-0000-0000-0000D65C0000}"/>
    <cellStyle name="เครื่องหมายจุลภาค 2 4 12" xfId="6102" xr:uid="{00000000-0005-0000-0000-0000D75C0000}"/>
    <cellStyle name="เครื่องหมายจุลภาค 2 4 13" xfId="6355" xr:uid="{00000000-0005-0000-0000-0000D85C0000}"/>
    <cellStyle name="เครื่องหมายจุลภาค 2 4 14" xfId="5577" xr:uid="{00000000-0005-0000-0000-0000D95C0000}"/>
    <cellStyle name="เครื่องหมายจุลภาค 2 4 15" xfId="7147" xr:uid="{00000000-0005-0000-0000-0000DA5C0000}"/>
    <cellStyle name="เครื่องหมายจุลภาค 2 4 16" xfId="11032" xr:uid="{00000000-0005-0000-0000-0000DB5C0000}"/>
    <cellStyle name="เครื่องหมายจุลภาค 2 4 17" xfId="15125" xr:uid="{00000000-0005-0000-0000-0000DC5C0000}"/>
    <cellStyle name="เครื่องหมายจุลภาค 2 4 18" xfId="41209" xr:uid="{00000000-0005-0000-0000-0000DD5C0000}"/>
    <cellStyle name="เครื่องหมายจุลภาค 2 4 19" xfId="41220" xr:uid="{00000000-0005-0000-0000-0000DE5C0000}"/>
    <cellStyle name="เครื่องหมายจุลภาค 2 4 2" xfId="194" xr:uid="{00000000-0005-0000-0000-0000DF5C0000}"/>
    <cellStyle name="เครื่องหมายจุลภาค 2 4 2 2" xfId="41767" xr:uid="{00000000-0005-0000-0000-0000E05C0000}"/>
    <cellStyle name="เครื่องหมายจุลภาค 2 4 2 2 2" xfId="41768" xr:uid="{00000000-0005-0000-0000-0000E15C0000}"/>
    <cellStyle name="เครื่องหมายจุลภาค 2 4 2 2 3" xfId="41954" xr:uid="{00000000-0005-0000-0000-0000E25C0000}"/>
    <cellStyle name="เครื่องหมายจุลภาค 2 4 2 2 4" xfId="41864" xr:uid="{00000000-0005-0000-0000-0000E35C0000}"/>
    <cellStyle name="เครื่องหมายจุลภาค 2 4 2 2 5" xfId="42055" xr:uid="{00000000-0005-0000-0000-0000E45C0000}"/>
    <cellStyle name="เครื่องหมายจุลภาค 2 4 2 2 6" xfId="42169" xr:uid="{00000000-0005-0000-0000-0000E55C0000}"/>
    <cellStyle name="เครื่องหมายจุลภาค 2 4 2 2 7" xfId="42274" xr:uid="{00000000-0005-0000-0000-0000E65C0000}"/>
    <cellStyle name="เครื่องหมายจุลภาค 2 4 2 2 8" xfId="42363" xr:uid="{00000000-0005-0000-0000-0000E75C0000}"/>
    <cellStyle name="เครื่องหมายจุลภาค 2 4 2 2 9" xfId="42480" xr:uid="{00000000-0005-0000-0000-0000E85C0000}"/>
    <cellStyle name="เครื่องหมายจุลภาค 2 4 2 3" xfId="41953" xr:uid="{00000000-0005-0000-0000-0000E95C0000}"/>
    <cellStyle name="เครื่องหมายจุลภาค 2 4 2 4" xfId="41863" xr:uid="{00000000-0005-0000-0000-0000EA5C0000}"/>
    <cellStyle name="เครื่องหมายจุลภาค 2 4 2 5" xfId="42053" xr:uid="{00000000-0005-0000-0000-0000EB5C0000}"/>
    <cellStyle name="เครื่องหมายจุลภาค 2 4 2 6" xfId="42165" xr:uid="{00000000-0005-0000-0000-0000EC5C0000}"/>
    <cellStyle name="เครื่องหมายจุลภาค 2 4 2 7" xfId="42273" xr:uid="{00000000-0005-0000-0000-0000ED5C0000}"/>
    <cellStyle name="เครื่องหมายจุลภาค 2 4 2 8" xfId="42361" xr:uid="{00000000-0005-0000-0000-0000EE5C0000}"/>
    <cellStyle name="เครื่องหมายจุลภาค 2 4 2 9" xfId="42479" xr:uid="{00000000-0005-0000-0000-0000EF5C0000}"/>
    <cellStyle name="เครื่องหมายจุลภาค 2 4 20" xfId="41197" xr:uid="{00000000-0005-0000-0000-0000F05C0000}"/>
    <cellStyle name="เครื่องหมายจุลภาค 2 4 21" xfId="41243" xr:uid="{00000000-0005-0000-0000-0000F15C0000}"/>
    <cellStyle name="เครื่องหมายจุลภาค 2 4 22" xfId="41766" xr:uid="{00000000-0005-0000-0000-0000F25C0000}"/>
    <cellStyle name="เครื่องหมายจุลภาค 2 4 23" xfId="41952" xr:uid="{00000000-0005-0000-0000-0000F35C0000}"/>
    <cellStyle name="เครื่องหมายจุลภาค 2 4 24" xfId="41861" xr:uid="{00000000-0005-0000-0000-0000F45C0000}"/>
    <cellStyle name="เครื่องหมายจุลภาค 2 4 25" xfId="42052" xr:uid="{00000000-0005-0000-0000-0000F55C0000}"/>
    <cellStyle name="เครื่องหมายจุลภาค 2 4 26" xfId="42164" xr:uid="{00000000-0005-0000-0000-0000F65C0000}"/>
    <cellStyle name="เครื่องหมายจุลภาค 2 4 27" xfId="42272" xr:uid="{00000000-0005-0000-0000-0000F75C0000}"/>
    <cellStyle name="เครื่องหมายจุลภาค 2 4 28" xfId="42360" xr:uid="{00000000-0005-0000-0000-0000F85C0000}"/>
    <cellStyle name="เครื่องหมายจุลภาค 2 4 29" xfId="42476" xr:uid="{00000000-0005-0000-0000-0000F95C0000}"/>
    <cellStyle name="เครื่องหมายจุลภาค 2 4 3" xfId="717" xr:uid="{00000000-0005-0000-0000-0000FA5C0000}"/>
    <cellStyle name="เครื่องหมายจุลภาค 2 4 4" xfId="5240" xr:uid="{00000000-0005-0000-0000-0000FB5C0000}"/>
    <cellStyle name="เครื่องหมายจุลภาค 2 4 5" xfId="6651" xr:uid="{00000000-0005-0000-0000-0000FC5C0000}"/>
    <cellStyle name="เครื่องหมายจุลภาค 2 4 6" xfId="5470" xr:uid="{00000000-0005-0000-0000-0000FD5C0000}"/>
    <cellStyle name="เครื่องหมายจุลภาค 2 4 7" xfId="7074" xr:uid="{00000000-0005-0000-0000-0000FE5C0000}"/>
    <cellStyle name="เครื่องหมายจุลภาค 2 4 8" xfId="5991" xr:uid="{00000000-0005-0000-0000-0000FF5C0000}"/>
    <cellStyle name="เครื่องหมายจุลภาค 2 4 9" xfId="5063" xr:uid="{00000000-0005-0000-0000-0000005D0000}"/>
    <cellStyle name="เครื่องหมายจุลภาค 2 5" xfId="718" xr:uid="{00000000-0005-0000-0000-0000015D0000}"/>
    <cellStyle name="เครื่องหมายจุลภาค 2 5 10" xfId="42278" xr:uid="{00000000-0005-0000-0000-0000025D0000}"/>
    <cellStyle name="เครื่องหมายจุลภาค 2 5 11" xfId="42364" xr:uid="{00000000-0005-0000-0000-0000035D0000}"/>
    <cellStyle name="เครื่องหมายจุลภาค 2 5 12" xfId="42418" xr:uid="{00000000-0005-0000-0000-0000045D0000}"/>
    <cellStyle name="เครื่องหมายจุลภาค 2 5 2" xfId="41769" xr:uid="{00000000-0005-0000-0000-0000055D0000}"/>
    <cellStyle name="เครื่องหมายจุลภาค 2 5 2 2" xfId="41770" xr:uid="{00000000-0005-0000-0000-0000065D0000}"/>
    <cellStyle name="เครื่องหมายจุลภาค 2 5 2 3" xfId="41957" xr:uid="{00000000-0005-0000-0000-0000075D0000}"/>
    <cellStyle name="เครื่องหมายจุลภาค 2 5 2 4" xfId="41872" xr:uid="{00000000-0005-0000-0000-0000085D0000}"/>
    <cellStyle name="เครื่องหมายจุลภาค 2 5 2 5" xfId="42060" xr:uid="{00000000-0005-0000-0000-0000095D0000}"/>
    <cellStyle name="เครื่องหมายจุลภาค 2 5 2 6" xfId="42172" xr:uid="{00000000-0005-0000-0000-00000A5D0000}"/>
    <cellStyle name="เครื่องหมายจุลภาค 2 5 2 7" xfId="42279" xr:uid="{00000000-0005-0000-0000-00000B5D0000}"/>
    <cellStyle name="เครื่องหมายจุลภาค 2 5 2 8" xfId="42368" xr:uid="{00000000-0005-0000-0000-00000C5D0000}"/>
    <cellStyle name="เครื่องหมายจุลภาค 2 5 2 9" xfId="42419" xr:uid="{00000000-0005-0000-0000-00000D5D0000}"/>
    <cellStyle name="เครื่องหมายจุลภาค 2 5 3" xfId="41771" xr:uid="{00000000-0005-0000-0000-00000E5D0000}"/>
    <cellStyle name="เครื่องหมายจุลภาค 2 5 4" xfId="41772" xr:uid="{00000000-0005-0000-0000-00000F5D0000}"/>
    <cellStyle name="เครื่องหมายจุลภาค 2 5 5" xfId="41773" xr:uid="{00000000-0005-0000-0000-0000105D0000}"/>
    <cellStyle name="เครื่องหมายจุลภาค 2 5 6" xfId="41956" xr:uid="{00000000-0005-0000-0000-0000115D0000}"/>
    <cellStyle name="เครื่องหมายจุลภาค 2 5 7" xfId="41871" xr:uid="{00000000-0005-0000-0000-0000125D0000}"/>
    <cellStyle name="เครื่องหมายจุลภาค 2 5 8" xfId="42056" xr:uid="{00000000-0005-0000-0000-0000135D0000}"/>
    <cellStyle name="เครื่องหมายจุลภาค 2 5 9" xfId="42171" xr:uid="{00000000-0005-0000-0000-0000145D0000}"/>
    <cellStyle name="เครื่องหมายจุลภาค 2 6" xfId="719" xr:uid="{00000000-0005-0000-0000-0000155D0000}"/>
    <cellStyle name="เครื่องหมายจุลภาค 2 7" xfId="720" xr:uid="{00000000-0005-0000-0000-0000165D0000}"/>
    <cellStyle name="เครื่องหมายจุลภาค 2 8" xfId="721" xr:uid="{00000000-0005-0000-0000-0000175D0000}"/>
    <cellStyle name="เครื่องหมายจุลภาค 2 9" xfId="722" xr:uid="{00000000-0005-0000-0000-0000185D0000}"/>
    <cellStyle name="เครื่องหมายจุลภาค 2_BOQ-งานปรับปรุงซ่อมแซมระบบสาธารณูปโภค อาคารเช่าเพชรเกษม 91-R2" xfId="41774" xr:uid="{00000000-0005-0000-0000-0000195D0000}"/>
    <cellStyle name="เครื่องหมายจุลภาค 22" xfId="41456" xr:uid="{00000000-0005-0000-0000-00001A5D0000}"/>
    <cellStyle name="เครื่องหมายจุลภาค 3" xfId="11" xr:uid="{00000000-0005-0000-0000-00001B5D0000}"/>
    <cellStyle name="เครื่องหมายจุลภาค 3 10" xfId="724" xr:uid="{00000000-0005-0000-0000-00001C5D0000}"/>
    <cellStyle name="เครื่องหมายจุลภาค 3 11" xfId="725" xr:uid="{00000000-0005-0000-0000-00001D5D0000}"/>
    <cellStyle name="เครื่องหมายจุลภาค 3 12" xfId="726" xr:uid="{00000000-0005-0000-0000-00001E5D0000}"/>
    <cellStyle name="เครื่องหมายจุลภาค 3 13" xfId="727" xr:uid="{00000000-0005-0000-0000-00001F5D0000}"/>
    <cellStyle name="เครื่องหมายจุลภาค 3 14" xfId="708" xr:uid="{00000000-0005-0000-0000-0000205D0000}"/>
    <cellStyle name="เครื่องหมายจุลภาค 3 15" xfId="886" xr:uid="{00000000-0005-0000-0000-0000215D0000}"/>
    <cellStyle name="เครื่องหมายจุลภาค 3 16" xfId="1067" xr:uid="{00000000-0005-0000-0000-0000225D0000}"/>
    <cellStyle name="เครื่องหมายจุลภาค 3 17" xfId="810" xr:uid="{00000000-0005-0000-0000-0000235D0000}"/>
    <cellStyle name="เครื่องหมายจุลภาค 3 18" xfId="1391" xr:uid="{00000000-0005-0000-0000-0000245D0000}"/>
    <cellStyle name="เครื่องหมายจุลภาค 3 19" xfId="537" xr:uid="{00000000-0005-0000-0000-0000255D0000}"/>
    <cellStyle name="เครื่องหมายจุลภาค 3 2" xfId="20" xr:uid="{00000000-0005-0000-0000-0000265D0000}"/>
    <cellStyle name="เครื่องหมายจุลภาค 3 2 10" xfId="6268" xr:uid="{00000000-0005-0000-0000-0000275D0000}"/>
    <cellStyle name="เครื่องหมายจุลภาค 3 2 11" xfId="5997" xr:uid="{00000000-0005-0000-0000-0000285D0000}"/>
    <cellStyle name="เครื่องหมายจุลภาค 3 2 12" xfId="7874" xr:uid="{00000000-0005-0000-0000-0000295D0000}"/>
    <cellStyle name="เครื่องหมายจุลภาค 3 2 13" xfId="6556" xr:uid="{00000000-0005-0000-0000-00002A5D0000}"/>
    <cellStyle name="เครื่องหมายจุลภาค 3 2 14" xfId="5510" xr:uid="{00000000-0005-0000-0000-00002B5D0000}"/>
    <cellStyle name="เครื่องหมายจุลภาค 3 2 15" xfId="13886" xr:uid="{00000000-0005-0000-0000-00002C5D0000}"/>
    <cellStyle name="เครื่องหมายจุลภาค 3 2 16" xfId="9473" xr:uid="{00000000-0005-0000-0000-00002D5D0000}"/>
    <cellStyle name="เครื่องหมายจุลภาค 3 2 17" xfId="41783" xr:uid="{00000000-0005-0000-0000-00002E5D0000}"/>
    <cellStyle name="เครื่องหมายจุลภาค 3 2 18" xfId="41972" xr:uid="{00000000-0005-0000-0000-00002F5D0000}"/>
    <cellStyle name="เครื่องหมายจุลภาค 3 2 19" xfId="41896" xr:uid="{00000000-0005-0000-0000-0000305D0000}"/>
    <cellStyle name="เครื่องหมายจุลภาค 3 2 2" xfId="249" xr:uid="{00000000-0005-0000-0000-0000315D0000}"/>
    <cellStyle name="เครื่องหมายจุลภาค 3 2 20" xfId="42079" xr:uid="{00000000-0005-0000-0000-0000325D0000}"/>
    <cellStyle name="เครื่องหมายจุลภาค 3 2 21" xfId="42193" xr:uid="{00000000-0005-0000-0000-0000335D0000}"/>
    <cellStyle name="เครื่องหมายจุลภาค 3 2 22" xfId="42285" xr:uid="{00000000-0005-0000-0000-0000345D0000}"/>
    <cellStyle name="เครื่องหมายจุลภาค 3 2 23" xfId="42372" xr:uid="{00000000-0005-0000-0000-0000355D0000}"/>
    <cellStyle name="เครื่องหมายจุลภาค 3 2 24" xfId="42520" xr:uid="{00000000-0005-0000-0000-0000365D0000}"/>
    <cellStyle name="เครื่องหมายจุลภาค 3 2 3" xfId="5047" xr:uid="{00000000-0005-0000-0000-0000375D0000}"/>
    <cellStyle name="เครื่องหมายจุลภาค 3 2 4" xfId="5339" xr:uid="{00000000-0005-0000-0000-0000385D0000}"/>
    <cellStyle name="เครื่องหมายจุลภาค 3 2 5" xfId="6638" xr:uid="{00000000-0005-0000-0000-0000395D0000}"/>
    <cellStyle name="เครื่องหมายจุลภาค 3 2 6" xfId="6042" xr:uid="{00000000-0005-0000-0000-00003A5D0000}"/>
    <cellStyle name="เครื่องหมายจุลภาค 3 2 7" xfId="5933" xr:uid="{00000000-0005-0000-0000-00003B5D0000}"/>
    <cellStyle name="เครื่องหมายจุลภาค 3 2 8" xfId="5288" xr:uid="{00000000-0005-0000-0000-00003C5D0000}"/>
    <cellStyle name="เครื่องหมายจุลภาค 3 2 9" xfId="6805" xr:uid="{00000000-0005-0000-0000-00003D5D0000}"/>
    <cellStyle name="เครื่องหมายจุลภาค 3 20" xfId="1418" xr:uid="{00000000-0005-0000-0000-00003E5D0000}"/>
    <cellStyle name="เครื่องหมายจุลภาค 3 21" xfId="4635" xr:uid="{00000000-0005-0000-0000-00003F5D0000}"/>
    <cellStyle name="เครื่องหมายจุลภาค 3 22" xfId="247" xr:uid="{00000000-0005-0000-0000-0000405D0000}"/>
    <cellStyle name="เครื่องหมายจุลภาค 3 22 10" xfId="5688" xr:uid="{00000000-0005-0000-0000-0000415D0000}"/>
    <cellStyle name="เครื่องหมายจุลภาค 3 22 2" xfId="7169" xr:uid="{00000000-0005-0000-0000-0000425D0000}"/>
    <cellStyle name="เครื่องหมายจุลภาค 3 22 3" xfId="7713" xr:uid="{00000000-0005-0000-0000-0000435D0000}"/>
    <cellStyle name="เครื่องหมายจุลภาค 3 22 4" xfId="5866" xr:uid="{00000000-0005-0000-0000-0000445D0000}"/>
    <cellStyle name="เครื่องหมายจุลภาค 3 22 5" xfId="5650" xr:uid="{00000000-0005-0000-0000-0000455D0000}"/>
    <cellStyle name="เครื่องหมายจุลภาค 3 22 6" xfId="7719" xr:uid="{00000000-0005-0000-0000-0000465D0000}"/>
    <cellStyle name="เครื่องหมายจุลภาค 3 22 7" xfId="6345" xr:uid="{00000000-0005-0000-0000-0000475D0000}"/>
    <cellStyle name="เครื่องหมายจุลภาค 3 22 8" xfId="7832" xr:uid="{00000000-0005-0000-0000-0000485D0000}"/>
    <cellStyle name="เครื่องหมายจุลภาค 3 22 9" xfId="6075" xr:uid="{00000000-0005-0000-0000-0000495D0000}"/>
    <cellStyle name="เครื่องหมายจุลภาค 3 23" xfId="6762" xr:uid="{00000000-0005-0000-0000-00004A5D0000}"/>
    <cellStyle name="เครื่องหมายจุลภาค 3 23 10" xfId="5107" xr:uid="{00000000-0005-0000-0000-00004B5D0000}"/>
    <cellStyle name="เครื่องหมายจุลภาค 3 23 2" xfId="7229" xr:uid="{00000000-0005-0000-0000-00004C5D0000}"/>
    <cellStyle name="เครื่องหมายจุลภาค 3 23 3" xfId="7732" xr:uid="{00000000-0005-0000-0000-00004D5D0000}"/>
    <cellStyle name="เครื่องหมายจุลภาค 3 23 4" xfId="5393" xr:uid="{00000000-0005-0000-0000-00004E5D0000}"/>
    <cellStyle name="เครื่องหมายจุลภาค 3 23 5" xfId="5343" xr:uid="{00000000-0005-0000-0000-00004F5D0000}"/>
    <cellStyle name="เครื่องหมายจุลภาค 3 23 6" xfId="6117" xr:uid="{00000000-0005-0000-0000-0000505D0000}"/>
    <cellStyle name="เครื่องหมายจุลภาค 3 23 7" xfId="6141" xr:uid="{00000000-0005-0000-0000-0000515D0000}"/>
    <cellStyle name="เครื่องหมายจุลภาค 3 23 8" xfId="5373" xr:uid="{00000000-0005-0000-0000-0000525D0000}"/>
    <cellStyle name="เครื่องหมายจุลภาค 3 23 9" xfId="5718" xr:uid="{00000000-0005-0000-0000-0000535D0000}"/>
    <cellStyle name="เครื่องหมายจุลภาค 3 24" xfId="6293" xr:uid="{00000000-0005-0000-0000-0000545D0000}"/>
    <cellStyle name="เครื่องหมายจุลภาค 3 25" xfId="6963" xr:uid="{00000000-0005-0000-0000-0000555D0000}"/>
    <cellStyle name="เครื่องหมายจุลภาค 3 26" xfId="6400" xr:uid="{00000000-0005-0000-0000-0000565D0000}"/>
    <cellStyle name="เครื่องหมายจุลภาค 3 27" xfId="5090" xr:uid="{00000000-0005-0000-0000-0000575D0000}"/>
    <cellStyle name="เครื่องหมายจุลภาค 3 28" xfId="7693" xr:uid="{00000000-0005-0000-0000-0000585D0000}"/>
    <cellStyle name="เครื่องหมายจุลภาค 3 29" xfId="7885" xr:uid="{00000000-0005-0000-0000-0000595D0000}"/>
    <cellStyle name="เครื่องหมายจุลภาค 3 3" xfId="204" xr:uid="{00000000-0005-0000-0000-00005A5D0000}"/>
    <cellStyle name="เครื่องหมายจุลภาค 3 3 10" xfId="5242" xr:uid="{00000000-0005-0000-0000-00005B5D0000}"/>
    <cellStyle name="เครื่องหมายจุลภาค 3 3 10 10" xfId="7904" xr:uid="{00000000-0005-0000-0000-00005C5D0000}"/>
    <cellStyle name="เครื่องหมายจุลภาค 3 3 10 2" xfId="7215" xr:uid="{00000000-0005-0000-0000-00005D5D0000}"/>
    <cellStyle name="เครื่องหมายจุลภาค 3 3 10 3" xfId="7726" xr:uid="{00000000-0005-0000-0000-00005E5D0000}"/>
    <cellStyle name="เครื่องหมายจุลภาค 3 3 10 4" xfId="226" xr:uid="{00000000-0005-0000-0000-00005F5D0000}"/>
    <cellStyle name="เครื่องหมายจุลภาค 3 3 10 5" xfId="6571" xr:uid="{00000000-0005-0000-0000-0000605D0000}"/>
    <cellStyle name="เครื่องหมายจุลภาค 3 3 10 6" xfId="7887" xr:uid="{00000000-0005-0000-0000-0000615D0000}"/>
    <cellStyle name="เครื่องหมายจุลภาค 3 3 10 7" xfId="5600" xr:uid="{00000000-0005-0000-0000-0000625D0000}"/>
    <cellStyle name="เครื่องหมายจุลภาค 3 3 10 8" xfId="7880" xr:uid="{00000000-0005-0000-0000-0000635D0000}"/>
    <cellStyle name="เครื่องหมายจุลภาค 3 3 10 9" xfId="6496" xr:uid="{00000000-0005-0000-0000-0000645D0000}"/>
    <cellStyle name="เครื่องหมายจุลภาค 3 3 11" xfId="5945" xr:uid="{00000000-0005-0000-0000-0000655D0000}"/>
    <cellStyle name="เครื่องหมายจุลภาค 3 3 11 10" xfId="5677" xr:uid="{00000000-0005-0000-0000-0000665D0000}"/>
    <cellStyle name="เครื่องหมายจุลภาค 3 3 11 2" xfId="7265" xr:uid="{00000000-0005-0000-0000-0000675D0000}"/>
    <cellStyle name="เครื่องหมายจุลภาค 3 3 11 3" xfId="7743" xr:uid="{00000000-0005-0000-0000-0000685D0000}"/>
    <cellStyle name="เครื่องหมายจุลภาค 3 3 11 4" xfId="6357" xr:uid="{00000000-0005-0000-0000-0000695D0000}"/>
    <cellStyle name="เครื่องหมายจุลภาค 3 3 11 5" xfId="6088" xr:uid="{00000000-0005-0000-0000-00006A5D0000}"/>
    <cellStyle name="เครื่องหมายจุลภาค 3 3 11 6" xfId="6140" xr:uid="{00000000-0005-0000-0000-00006B5D0000}"/>
    <cellStyle name="เครื่องหมายจุลภาค 3 3 11 7" xfId="5358" xr:uid="{00000000-0005-0000-0000-00006C5D0000}"/>
    <cellStyle name="เครื่องหมายจุลภาค 3 3 11 8" xfId="7005" xr:uid="{00000000-0005-0000-0000-00006D5D0000}"/>
    <cellStyle name="เครื่องหมายจุลภาค 3 3 11 9" xfId="7716" xr:uid="{00000000-0005-0000-0000-00006E5D0000}"/>
    <cellStyle name="เครื่องหมายจุลภาค 3 3 12" xfId="6726" xr:uid="{00000000-0005-0000-0000-00006F5D0000}"/>
    <cellStyle name="เครื่องหมายจุลภาค 3 3 13" xfId="6596" xr:uid="{00000000-0005-0000-0000-0000705D0000}"/>
    <cellStyle name="เครื่องหมายจุลภาค 3 3 14" xfId="5872" xr:uid="{00000000-0005-0000-0000-0000715D0000}"/>
    <cellStyle name="เครื่องหมายจุลภาค 3 3 15" xfId="5220" xr:uid="{00000000-0005-0000-0000-0000725D0000}"/>
    <cellStyle name="เครื่องหมายจุลภาค 3 3 16" xfId="5370" xr:uid="{00000000-0005-0000-0000-0000735D0000}"/>
    <cellStyle name="เครื่องหมายจุลภาค 3 3 17" xfId="5199" xr:uid="{00000000-0005-0000-0000-0000745D0000}"/>
    <cellStyle name="เครื่องหมายจุลภาค 3 3 18" xfId="6981" xr:uid="{00000000-0005-0000-0000-0000755D0000}"/>
    <cellStyle name="เครื่องหมายจุลภาค 3 3 19" xfId="5816" xr:uid="{00000000-0005-0000-0000-0000765D0000}"/>
    <cellStyle name="เครื่องหมายจุลภาค 3 3 2" xfId="723" xr:uid="{00000000-0005-0000-0000-0000775D0000}"/>
    <cellStyle name="เครื่องหมายจุลภาค 3 3 2 10" xfId="6679" xr:uid="{00000000-0005-0000-0000-0000785D0000}"/>
    <cellStyle name="เครื่องหมายจุลภาค 3 3 2 11" xfId="7990" xr:uid="{00000000-0005-0000-0000-0000795D0000}"/>
    <cellStyle name="เครื่องหมายจุลภาค 3 3 2 12" xfId="6014" xr:uid="{00000000-0005-0000-0000-00007A5D0000}"/>
    <cellStyle name="เครื่องหมายจุลภาค 3 3 2 13" xfId="5558" xr:uid="{00000000-0005-0000-0000-00007B5D0000}"/>
    <cellStyle name="เครื่องหมายจุลภาค 3 3 2 14" xfId="7899" xr:uid="{00000000-0005-0000-0000-00007C5D0000}"/>
    <cellStyle name="เครื่องหมายจุลภาค 3 3 2 2" xfId="729" xr:uid="{00000000-0005-0000-0000-00007D5D0000}"/>
    <cellStyle name="เครื่องหมายจุลภาค 3 3 2 3" xfId="5244" xr:uid="{00000000-0005-0000-0000-00007E5D0000}"/>
    <cellStyle name="เครื่องหมายจุลภาค 3 3 2 4" xfId="6438" xr:uid="{00000000-0005-0000-0000-00007F5D0000}"/>
    <cellStyle name="เครื่องหมายจุลภาค 3 3 2 5" xfId="5454" xr:uid="{00000000-0005-0000-0000-0000805D0000}"/>
    <cellStyle name="เครื่องหมายจุลภาค 3 3 2 6" xfId="5102" xr:uid="{00000000-0005-0000-0000-0000815D0000}"/>
    <cellStyle name="เครื่องหมายจุลภาค 3 3 2 7" xfId="5445" xr:uid="{00000000-0005-0000-0000-0000825D0000}"/>
    <cellStyle name="เครื่องหมายจุลภาค 3 3 2 8" xfId="6183" xr:uid="{00000000-0005-0000-0000-0000835D0000}"/>
    <cellStyle name="เครื่องหมายจุลภาค 3 3 2 9" xfId="7013" xr:uid="{00000000-0005-0000-0000-0000845D0000}"/>
    <cellStyle name="เครื่องหมายจุลภาค 3 3 20" xfId="5528" xr:uid="{00000000-0005-0000-0000-0000855D0000}"/>
    <cellStyle name="เครื่องหมายจุลภาค 3 3 21" xfId="5825" xr:uid="{00000000-0005-0000-0000-0000865D0000}"/>
    <cellStyle name="เครื่องหมายจุลภาค 3 3 22" xfId="14150" xr:uid="{00000000-0005-0000-0000-0000875D0000}"/>
    <cellStyle name="เครื่องหมายจุลภาค 3 3 23" xfId="10030" xr:uid="{00000000-0005-0000-0000-0000885D0000}"/>
    <cellStyle name="เครื่องหมายจุลภาค 3 3 24" xfId="41788" xr:uid="{00000000-0005-0000-0000-0000895D0000}"/>
    <cellStyle name="เครื่องหมายจุลภาค 3 3 25" xfId="41977" xr:uid="{00000000-0005-0000-0000-00008A5D0000}"/>
    <cellStyle name="เครื่องหมายจุลภาค 3 3 26" xfId="41901" xr:uid="{00000000-0005-0000-0000-00008B5D0000}"/>
    <cellStyle name="เครื่องหมายจุลภาค 3 3 27" xfId="42088" xr:uid="{00000000-0005-0000-0000-00008C5D0000}"/>
    <cellStyle name="เครื่องหมายจุลภาค 3 3 28" xfId="42198" xr:uid="{00000000-0005-0000-0000-00008D5D0000}"/>
    <cellStyle name="เครื่องหมายจุลภาค 3 3 29" xfId="42291" xr:uid="{00000000-0005-0000-0000-00008E5D0000}"/>
    <cellStyle name="เครื่องหมายจุลภาค 3 3 3" xfId="854" xr:uid="{00000000-0005-0000-0000-00008F5D0000}"/>
    <cellStyle name="เครื่องหมายจุลภาค 3 3 30" xfId="42377" xr:uid="{00000000-0005-0000-0000-0000905D0000}"/>
    <cellStyle name="เครื่องหมายจุลภาค 3 3 31" xfId="42521" xr:uid="{00000000-0005-0000-0000-0000915D0000}"/>
    <cellStyle name="เครื่องหมายจุลภาค 3 3 4" xfId="956" xr:uid="{00000000-0005-0000-0000-0000925D0000}"/>
    <cellStyle name="เครื่องหมายจุลภาค 3 3 5" xfId="887" xr:uid="{00000000-0005-0000-0000-0000935D0000}"/>
    <cellStyle name="เครื่องหมายจุลภาค 3 3 6" xfId="1130" xr:uid="{00000000-0005-0000-0000-0000945D0000}"/>
    <cellStyle name="เครื่องหมายจุลภาค 3 3 7" xfId="1397" xr:uid="{00000000-0005-0000-0000-0000955D0000}"/>
    <cellStyle name="เครื่องหมายจุลภาค 3 3 8" xfId="1347" xr:uid="{00000000-0005-0000-0000-0000965D0000}"/>
    <cellStyle name="เครื่องหมายจุลภาค 3 3 9" xfId="1419" xr:uid="{00000000-0005-0000-0000-0000975D0000}"/>
    <cellStyle name="เครื่องหมายจุลภาค 3 30" xfId="7930" xr:uid="{00000000-0005-0000-0000-0000985D0000}"/>
    <cellStyle name="เครื่องหมายจุลภาค 3 31" xfId="7980" xr:uid="{00000000-0005-0000-0000-0000995D0000}"/>
    <cellStyle name="เครื่องหมายจุลภาค 3 32" xfId="6244" xr:uid="{00000000-0005-0000-0000-00009A5D0000}"/>
    <cellStyle name="เครื่องหมายจุลภาค 3 33" xfId="7929" xr:uid="{00000000-0005-0000-0000-00009B5D0000}"/>
    <cellStyle name="เครื่องหมายจุลภาค 3 34" xfId="41210" xr:uid="{00000000-0005-0000-0000-00009C5D0000}"/>
    <cellStyle name="เครื่องหมายจุลภาค 3 35" xfId="41221" xr:uid="{00000000-0005-0000-0000-00009D5D0000}"/>
    <cellStyle name="เครื่องหมายจุลภาค 3 36" xfId="41198" xr:uid="{00000000-0005-0000-0000-00009E5D0000}"/>
    <cellStyle name="เครื่องหมายจุลภาค 3 37" xfId="41244" xr:uid="{00000000-0005-0000-0000-00009F5D0000}"/>
    <cellStyle name="เครื่องหมายจุลภาค 3 38" xfId="41775" xr:uid="{00000000-0005-0000-0000-0000A05D0000}"/>
    <cellStyle name="เครื่องหมายจุลภาค 3 39" xfId="41964" xr:uid="{00000000-0005-0000-0000-0000A15D0000}"/>
    <cellStyle name="เครื่องหมายจุลภาค 3 4" xfId="730" xr:uid="{00000000-0005-0000-0000-0000A25D0000}"/>
    <cellStyle name="เครื่องหมายจุลภาค 3 40" xfId="41878" xr:uid="{00000000-0005-0000-0000-0000A35D0000}"/>
    <cellStyle name="เครื่องหมายจุลภาค 3 41" xfId="42070" xr:uid="{00000000-0005-0000-0000-0000A45D0000}"/>
    <cellStyle name="เครื่องหมายจุลภาค 3 42" xfId="42180" xr:uid="{00000000-0005-0000-0000-0000A55D0000}"/>
    <cellStyle name="เครื่องหมายจุลภาค 3 43" xfId="42284" xr:uid="{00000000-0005-0000-0000-0000A65D0000}"/>
    <cellStyle name="เครื่องหมายจุลภาค 3 44" xfId="42370" xr:uid="{00000000-0005-0000-0000-0000A75D0000}"/>
    <cellStyle name="เครื่องหมายจุลภาค 3 45" xfId="42519" xr:uid="{00000000-0005-0000-0000-0000A85D0000}"/>
    <cellStyle name="เครื่องหมายจุลภาค 3 5" xfId="731" xr:uid="{00000000-0005-0000-0000-0000A95D0000}"/>
    <cellStyle name="เครื่องหมายจุลภาค 3 6" xfId="732" xr:uid="{00000000-0005-0000-0000-0000AA5D0000}"/>
    <cellStyle name="เครื่องหมายจุลภาค 3 7" xfId="733" xr:uid="{00000000-0005-0000-0000-0000AB5D0000}"/>
    <cellStyle name="เครื่องหมายจุลภาค 3 8" xfId="734" xr:uid="{00000000-0005-0000-0000-0000AC5D0000}"/>
    <cellStyle name="เครื่องหมายจุลภาค 3 9" xfId="735" xr:uid="{00000000-0005-0000-0000-0000AD5D0000}"/>
    <cellStyle name="เครื่องหมายจุลภาค 4" xfId="1" xr:uid="{00000000-0005-0000-0000-0000AE5D0000}"/>
    <cellStyle name="เครื่องหมายจุลภาค 4 10" xfId="736" xr:uid="{00000000-0005-0000-0000-0000AF5D0000}"/>
    <cellStyle name="เครื่องหมายจุลภาค 4 11" xfId="737" xr:uid="{00000000-0005-0000-0000-0000B05D0000}"/>
    <cellStyle name="เครื่องหมายจุลภาค 4 12" xfId="738" xr:uid="{00000000-0005-0000-0000-0000B15D0000}"/>
    <cellStyle name="เครื่องหมายจุลภาค 4 13" xfId="739" xr:uid="{00000000-0005-0000-0000-0000B25D0000}"/>
    <cellStyle name="เครื่องหมายจุลภาค 4 14" xfId="4636" xr:uid="{00000000-0005-0000-0000-0000B35D0000}"/>
    <cellStyle name="เครื่องหมายจุลภาค 4 14 2" xfId="41793" xr:uid="{00000000-0005-0000-0000-0000B45D0000}"/>
    <cellStyle name="เครื่องหมายจุลภาค 4 14 3" xfId="41984" xr:uid="{00000000-0005-0000-0000-0000B55D0000}"/>
    <cellStyle name="เครื่องหมายจุลภาค 4 14 4" xfId="41924" xr:uid="{00000000-0005-0000-0000-0000B65D0000}"/>
    <cellStyle name="เครื่องหมายจุลภาค 4 14 5" xfId="42097" xr:uid="{00000000-0005-0000-0000-0000B75D0000}"/>
    <cellStyle name="เครื่องหมายจุลภาค 4 14 6" xfId="42209" xr:uid="{00000000-0005-0000-0000-0000B85D0000}"/>
    <cellStyle name="เครื่องหมายจุลภาค 4 14 7" xfId="42303" xr:uid="{00000000-0005-0000-0000-0000B95D0000}"/>
    <cellStyle name="เครื่องหมายจุลภาค 4 14 8" xfId="42383" xr:uid="{00000000-0005-0000-0000-0000BA5D0000}"/>
    <cellStyle name="เครื่องหมายจุลภาค 4 14 9" xfId="42523" xr:uid="{00000000-0005-0000-0000-0000BB5D0000}"/>
    <cellStyle name="เครื่องหมายจุลภาค 4 15" xfId="41211" xr:uid="{00000000-0005-0000-0000-0000BC5D0000}"/>
    <cellStyle name="เครื่องหมายจุลภาค 4 15 2" xfId="41794" xr:uid="{00000000-0005-0000-0000-0000BD5D0000}"/>
    <cellStyle name="เครื่องหมายจุลภาค 4 15 3" xfId="41985" xr:uid="{00000000-0005-0000-0000-0000BE5D0000}"/>
    <cellStyle name="เครื่องหมายจุลภาค 4 15 4" xfId="41925" xr:uid="{00000000-0005-0000-0000-0000BF5D0000}"/>
    <cellStyle name="เครื่องหมายจุลภาค 4 15 5" xfId="42098" xr:uid="{00000000-0005-0000-0000-0000C05D0000}"/>
    <cellStyle name="เครื่องหมายจุลภาค 4 15 6" xfId="42210" xr:uid="{00000000-0005-0000-0000-0000C15D0000}"/>
    <cellStyle name="เครื่องหมายจุลภาค 4 15 7" xfId="42304" xr:uid="{00000000-0005-0000-0000-0000C25D0000}"/>
    <cellStyle name="เครื่องหมายจุลภาค 4 15 8" xfId="42384" xr:uid="{00000000-0005-0000-0000-0000C35D0000}"/>
    <cellStyle name="เครื่องหมายจุลภาค 4 15 9" xfId="42524" xr:uid="{00000000-0005-0000-0000-0000C45D0000}"/>
    <cellStyle name="เครื่องหมายจุลภาค 4 16" xfId="41222" xr:uid="{00000000-0005-0000-0000-0000C55D0000}"/>
    <cellStyle name="เครื่องหมายจุลภาค 4 16 2" xfId="41795" xr:uid="{00000000-0005-0000-0000-0000C65D0000}"/>
    <cellStyle name="เครื่องหมายจุลภาค 4 16 3" xfId="41986" xr:uid="{00000000-0005-0000-0000-0000C75D0000}"/>
    <cellStyle name="เครื่องหมายจุลภาค 4 16 4" xfId="41926" xr:uid="{00000000-0005-0000-0000-0000C85D0000}"/>
    <cellStyle name="เครื่องหมายจุลภาค 4 16 5" xfId="42012" xr:uid="{00000000-0005-0000-0000-0000C95D0000}"/>
    <cellStyle name="เครื่องหมายจุลภาค 4 16 6" xfId="42211" xr:uid="{00000000-0005-0000-0000-0000CA5D0000}"/>
    <cellStyle name="เครื่องหมายจุลภาค 4 16 7" xfId="42305" xr:uid="{00000000-0005-0000-0000-0000CB5D0000}"/>
    <cellStyle name="เครื่องหมายจุลภาค 4 16 8" xfId="42332" xr:uid="{00000000-0005-0000-0000-0000CC5D0000}"/>
    <cellStyle name="เครื่องหมายจุลภาค 4 16 9" xfId="42525" xr:uid="{00000000-0005-0000-0000-0000CD5D0000}"/>
    <cellStyle name="เครื่องหมายจุลภาค 4 17" xfId="41199" xr:uid="{00000000-0005-0000-0000-0000CE5D0000}"/>
    <cellStyle name="เครื่องหมายจุลภาค 4 18" xfId="41245" xr:uid="{00000000-0005-0000-0000-0000CF5D0000}"/>
    <cellStyle name="เครื่องหมายจุลภาค 4 19" xfId="41789" xr:uid="{00000000-0005-0000-0000-0000D05D0000}"/>
    <cellStyle name="เครื่องหมายจุลภาค 4 2" xfId="18" xr:uid="{00000000-0005-0000-0000-0000D15D0000}"/>
    <cellStyle name="เครื่องหมายจุลภาค 4 2 10" xfId="7717" xr:uid="{00000000-0005-0000-0000-0000D25D0000}"/>
    <cellStyle name="เครื่องหมายจุลภาค 4 2 11" xfId="5555" xr:uid="{00000000-0005-0000-0000-0000D35D0000}"/>
    <cellStyle name="เครื่องหมายจุลภาค 4 2 12" xfId="6668" xr:uid="{00000000-0005-0000-0000-0000D45D0000}"/>
    <cellStyle name="เครื่องหมายจุลภาค 4 2 13" xfId="6830" xr:uid="{00000000-0005-0000-0000-0000D55D0000}"/>
    <cellStyle name="เครื่องหมายจุลภาค 4 2 14" xfId="6944" xr:uid="{00000000-0005-0000-0000-0000D65D0000}"/>
    <cellStyle name="เครื่องหมายจุลภาค 4 2 15" xfId="12696" xr:uid="{00000000-0005-0000-0000-0000D75D0000}"/>
    <cellStyle name="เครื่องหมายจุลภาค 4 2 16" xfId="13484" xr:uid="{00000000-0005-0000-0000-0000D85D0000}"/>
    <cellStyle name="เครื่องหมายจุลภาค 4 2 17" xfId="41212" xr:uid="{00000000-0005-0000-0000-0000D95D0000}"/>
    <cellStyle name="เครื่องหมายจุลภาค 4 2 18" xfId="41223" xr:uid="{00000000-0005-0000-0000-0000DA5D0000}"/>
    <cellStyle name="เครื่องหมายจุลภาค 4 2 19" xfId="41200" xr:uid="{00000000-0005-0000-0000-0000DB5D0000}"/>
    <cellStyle name="เครื่องหมายจุลภาค 4 2 2" xfId="740" xr:uid="{00000000-0005-0000-0000-0000DC5D0000}"/>
    <cellStyle name="เครื่องหมายจุลภาค 4 2 2 2" xfId="41798" xr:uid="{00000000-0005-0000-0000-0000DD5D0000}"/>
    <cellStyle name="เครื่องหมายจุลภาค 4 2 2 2 2" xfId="41799" xr:uid="{00000000-0005-0000-0000-0000DE5D0000}"/>
    <cellStyle name="เครื่องหมายจุลภาค 4 2 2 2 3" xfId="41989" xr:uid="{00000000-0005-0000-0000-0000DF5D0000}"/>
    <cellStyle name="เครื่องหมายจุลภาค 4 2 2 2 4" xfId="42102" xr:uid="{00000000-0005-0000-0000-0000E05D0000}"/>
    <cellStyle name="เครื่องหมายจุลภาค 4 2 2 2 5" xfId="42101" xr:uid="{00000000-0005-0000-0000-0000E15D0000}"/>
    <cellStyle name="เครื่องหมายจุลภาค 4 2 2 2 6" xfId="42311" xr:uid="{00000000-0005-0000-0000-0000E25D0000}"/>
    <cellStyle name="เครื่องหมายจุลภาค 4 2 2 2 7" xfId="42388" xr:uid="{00000000-0005-0000-0000-0000E35D0000}"/>
    <cellStyle name="เครื่องหมายจุลภาค 4 2 2 2 8" xfId="42387" xr:uid="{00000000-0005-0000-0000-0000E45D0000}"/>
    <cellStyle name="เครื่องหมายจุลภาค 4 2 2 2 9" xfId="42528" xr:uid="{00000000-0005-0000-0000-0000E55D0000}"/>
    <cellStyle name="เครื่องหมายจุลภาค 4 2 2 3" xfId="41988" xr:uid="{00000000-0005-0000-0000-0000E65D0000}"/>
    <cellStyle name="เครื่องหมายจุลภาค 4 2 2 4" xfId="41930" xr:uid="{00000000-0005-0000-0000-0000E75D0000}"/>
    <cellStyle name="เครื่องหมายจุลภาค 4 2 2 5" xfId="42100" xr:uid="{00000000-0005-0000-0000-0000E85D0000}"/>
    <cellStyle name="เครื่องหมายจุลภาค 4 2 2 6" xfId="42310" xr:uid="{00000000-0005-0000-0000-0000E95D0000}"/>
    <cellStyle name="เครื่องหมายจุลภาค 4 2 2 7" xfId="42307" xr:uid="{00000000-0005-0000-0000-0000EA5D0000}"/>
    <cellStyle name="เครื่องหมายจุลภาค 4 2 2 8" xfId="42386" xr:uid="{00000000-0005-0000-0000-0000EB5D0000}"/>
    <cellStyle name="เครื่องหมายจุลภาค 4 2 2 9" xfId="42527" xr:uid="{00000000-0005-0000-0000-0000EC5D0000}"/>
    <cellStyle name="เครื่องหมายจุลภาค 4 2 20" xfId="41246" xr:uid="{00000000-0005-0000-0000-0000ED5D0000}"/>
    <cellStyle name="เครื่องหมายจุลภาค 4 2 21" xfId="41797" xr:uid="{00000000-0005-0000-0000-0000EE5D0000}"/>
    <cellStyle name="เครื่องหมายจุลภาค 4 2 22" xfId="41987" xr:uid="{00000000-0005-0000-0000-0000EF5D0000}"/>
    <cellStyle name="เครื่องหมายจุลภาค 4 2 23" xfId="41929" xr:uid="{00000000-0005-0000-0000-0000F05D0000}"/>
    <cellStyle name="เครื่องหมายจุลภาค 4 2 24" xfId="42099" xr:uid="{00000000-0005-0000-0000-0000F15D0000}"/>
    <cellStyle name="เครื่องหมายจุลภาค 4 2 25" xfId="42309" xr:uid="{00000000-0005-0000-0000-0000F25D0000}"/>
    <cellStyle name="เครื่องหมายจุลภาค 4 2 26" xfId="42244" xr:uid="{00000000-0005-0000-0000-0000F35D0000}"/>
    <cellStyle name="เครื่องหมายจุลภาค 4 2 27" xfId="42385" xr:uid="{00000000-0005-0000-0000-0000F45D0000}"/>
    <cellStyle name="เครื่องหมายจุลภาค 4 2 28" xfId="42526" xr:uid="{00000000-0005-0000-0000-0000F55D0000}"/>
    <cellStyle name="เครื่องหมายจุลภาค 4 2 3" xfId="5249" xr:uid="{00000000-0005-0000-0000-0000F65D0000}"/>
    <cellStyle name="เครื่องหมายจุลภาค 4 2 4" xfId="6306" xr:uid="{00000000-0005-0000-0000-0000F75D0000}"/>
    <cellStyle name="เครื่องหมายจุลภาค 4 2 5" xfId="6201" xr:uid="{00000000-0005-0000-0000-0000F85D0000}"/>
    <cellStyle name="เครื่องหมายจุลภาค 4 2 6" xfId="5731" xr:uid="{00000000-0005-0000-0000-0000F95D0000}"/>
    <cellStyle name="เครื่องหมายจุลภาค 4 2 7" xfId="5693" xr:uid="{00000000-0005-0000-0000-0000FA5D0000}"/>
    <cellStyle name="เครื่องหมายจุลภาค 4 2 8" xfId="6170" xr:uid="{00000000-0005-0000-0000-0000FB5D0000}"/>
    <cellStyle name="เครื่องหมายจุลภาค 4 2 9" xfId="6263" xr:uid="{00000000-0005-0000-0000-0000FC5D0000}"/>
    <cellStyle name="เครื่องหมายจุลภาค 4 20" xfId="41983" xr:uid="{00000000-0005-0000-0000-0000FD5D0000}"/>
    <cellStyle name="เครื่องหมายจุลภาค 4 21" xfId="41917" xr:uid="{00000000-0005-0000-0000-0000FE5D0000}"/>
    <cellStyle name="เครื่องหมายจุลภาค 4 22" xfId="42094" xr:uid="{00000000-0005-0000-0000-0000FF5D0000}"/>
    <cellStyle name="เครื่องหมายจุลภาค 4 23" xfId="42208" xr:uid="{00000000-0005-0000-0000-0000005E0000}"/>
    <cellStyle name="เครื่องหมายจุลภาค 4 24" xfId="42294" xr:uid="{00000000-0005-0000-0000-0000015E0000}"/>
    <cellStyle name="เครื่องหมายจุลภาค 4 25" xfId="42380" xr:uid="{00000000-0005-0000-0000-0000025E0000}"/>
    <cellStyle name="เครื่องหมายจุลภาค 4 26" xfId="42522" xr:uid="{00000000-0005-0000-0000-0000035E0000}"/>
    <cellStyle name="เครื่องหมายจุลภาค 4 3" xfId="741" xr:uid="{00000000-0005-0000-0000-0000045E0000}"/>
    <cellStyle name="เครื่องหมายจุลภาค 4 3 2" xfId="41803" xr:uid="{00000000-0005-0000-0000-0000055E0000}"/>
    <cellStyle name="เครื่องหมายจุลภาค 4 3 2 2" xfId="41804" xr:uid="{00000000-0005-0000-0000-0000065E0000}"/>
    <cellStyle name="เครื่องหมายจุลภาค 4 3 2 3" xfId="41991" xr:uid="{00000000-0005-0000-0000-0000075E0000}"/>
    <cellStyle name="เครื่องหมายจุลภาค 4 3 2 4" xfId="42104" xr:uid="{00000000-0005-0000-0000-0000085E0000}"/>
    <cellStyle name="เครื่องหมายจุลภาค 4 3 2 5" xfId="42214" xr:uid="{00000000-0005-0000-0000-0000095E0000}"/>
    <cellStyle name="เครื่องหมายจุลภาค 4 3 2 6" xfId="42313" xr:uid="{00000000-0005-0000-0000-00000A5E0000}"/>
    <cellStyle name="เครื่องหมายจุลภาค 4 3 2 7" xfId="42393" xr:uid="{00000000-0005-0000-0000-00000B5E0000}"/>
    <cellStyle name="เครื่องหมายจุลภาค 4 3 2 8" xfId="42482" xr:uid="{00000000-0005-0000-0000-00000C5E0000}"/>
    <cellStyle name="เครื่องหมายจุลภาค 4 3 2 9" xfId="42530" xr:uid="{00000000-0005-0000-0000-00000D5E0000}"/>
    <cellStyle name="เครื่องหมายจุลภาค 4 3 3" xfId="41990" xr:uid="{00000000-0005-0000-0000-00000E5E0000}"/>
    <cellStyle name="เครื่องหมายจุลภาค 4 3 4" xfId="42103" xr:uid="{00000000-0005-0000-0000-00000F5E0000}"/>
    <cellStyle name="เครื่องหมายจุลภาค 4 3 5" xfId="42213" xr:uid="{00000000-0005-0000-0000-0000105E0000}"/>
    <cellStyle name="เครื่องหมายจุลภาค 4 3 6" xfId="42312" xr:uid="{00000000-0005-0000-0000-0000115E0000}"/>
    <cellStyle name="เครื่องหมายจุลภาค 4 3 7" xfId="42392" xr:uid="{00000000-0005-0000-0000-0000125E0000}"/>
    <cellStyle name="เครื่องหมายจุลภาค 4 3 8" xfId="42481" xr:uid="{00000000-0005-0000-0000-0000135E0000}"/>
    <cellStyle name="เครื่องหมายจุลภาค 4 3 9" xfId="42529" xr:uid="{00000000-0005-0000-0000-0000145E0000}"/>
    <cellStyle name="เครื่องหมายจุลภาค 4 4" xfId="742" xr:uid="{00000000-0005-0000-0000-0000155E0000}"/>
    <cellStyle name="เครื่องหมายจุลภาค 4 5" xfId="743" xr:uid="{00000000-0005-0000-0000-0000165E0000}"/>
    <cellStyle name="เครื่องหมายจุลภาค 4 6" xfId="744" xr:uid="{00000000-0005-0000-0000-0000175E0000}"/>
    <cellStyle name="เครื่องหมายจุลภาค 4 7" xfId="745" xr:uid="{00000000-0005-0000-0000-0000185E0000}"/>
    <cellStyle name="เครื่องหมายจุลภาค 4 8" xfId="746" xr:uid="{00000000-0005-0000-0000-0000195E0000}"/>
    <cellStyle name="เครื่องหมายจุลภาค 4 9" xfId="747" xr:uid="{00000000-0005-0000-0000-00001A5E0000}"/>
    <cellStyle name="เครื่องหมายจุลภาค 5" xfId="14" xr:uid="{00000000-0005-0000-0000-00001B5E0000}"/>
    <cellStyle name="เครื่องหมายจุลภาค 5 10" xfId="42221" xr:uid="{00000000-0005-0000-0000-00001C5E0000}"/>
    <cellStyle name="เครื่องหมายจุลภาค 5 11" xfId="42316" xr:uid="{00000000-0005-0000-0000-00001D5E0000}"/>
    <cellStyle name="เครื่องหมายจุลภาค 5 12" xfId="42396" xr:uid="{00000000-0005-0000-0000-00001E5E0000}"/>
    <cellStyle name="เครื่องหมายจุลภาค 5 13" xfId="42483" xr:uid="{00000000-0005-0000-0000-00001F5E0000}"/>
    <cellStyle name="เครื่องหมายจุลภาค 5 14" xfId="42531" xr:uid="{00000000-0005-0000-0000-0000205E0000}"/>
    <cellStyle name="เครื่องหมายจุลภาค 5 2" xfId="33" xr:uid="{00000000-0005-0000-0000-0000215E0000}"/>
    <cellStyle name="เครื่องหมายจุลภาค 5 2 10" xfId="41812" xr:uid="{00000000-0005-0000-0000-0000225E0000}"/>
    <cellStyle name="เครื่องหมายจุลภาค 5 2 11" xfId="41995" xr:uid="{00000000-0005-0000-0000-0000235E0000}"/>
    <cellStyle name="เครื่องหมายจุลภาค 5 2 12" xfId="42106" xr:uid="{00000000-0005-0000-0000-0000245E0000}"/>
    <cellStyle name="เครื่องหมายจุลภาค 5 2 13" xfId="42222" xr:uid="{00000000-0005-0000-0000-0000255E0000}"/>
    <cellStyle name="เครื่องหมายจุลภาค 5 2 14" xfId="42317" xr:uid="{00000000-0005-0000-0000-0000265E0000}"/>
    <cellStyle name="เครื่องหมายจุลภาค 5 2 15" xfId="42397" xr:uid="{00000000-0005-0000-0000-0000275E0000}"/>
    <cellStyle name="เครื่องหมายจุลภาค 5 2 16" xfId="42484" xr:uid="{00000000-0005-0000-0000-0000285E0000}"/>
    <cellStyle name="เครื่องหมายจุลภาค 5 2 17" xfId="42532" xr:uid="{00000000-0005-0000-0000-0000295E0000}"/>
    <cellStyle name="เครื่องหมายจุลภาค 5 2 2" xfId="129" xr:uid="{00000000-0005-0000-0000-00002A5E0000}"/>
    <cellStyle name="เครื่องหมายจุลภาค 5 2 3" xfId="177" xr:uid="{00000000-0005-0000-0000-00002B5E0000}"/>
    <cellStyle name="เครื่องหมายจุลภาค 5 2 4" xfId="8157" xr:uid="{00000000-0005-0000-0000-00002C5E0000}"/>
    <cellStyle name="เครื่องหมายจุลภาค 5 2 5" xfId="15345" xr:uid="{00000000-0005-0000-0000-00002D5E0000}"/>
    <cellStyle name="เครื่องหมายจุลภาค 5 2 6" xfId="18787" xr:uid="{00000000-0005-0000-0000-00002E5E0000}"/>
    <cellStyle name="เครื่องหมายจุลภาค 5 2 7" xfId="27206" xr:uid="{00000000-0005-0000-0000-00002F5E0000}"/>
    <cellStyle name="เครื่องหมายจุลภาค 5 2 8" xfId="30197" xr:uid="{00000000-0005-0000-0000-0000305E0000}"/>
    <cellStyle name="เครื่องหมายจุลภาค 5 2 9" xfId="18833" xr:uid="{00000000-0005-0000-0000-0000315E0000}"/>
    <cellStyle name="เครื่องหมายจุลภาค 5 3" xfId="41811" xr:uid="{00000000-0005-0000-0000-0000325E0000}"/>
    <cellStyle name="เครื่องหมายจุลภาค 5 3 2" xfId="41813" xr:uid="{00000000-0005-0000-0000-0000335E0000}"/>
    <cellStyle name="เครื่องหมายจุลภาค 5 3 3" xfId="41996" xr:uid="{00000000-0005-0000-0000-0000345E0000}"/>
    <cellStyle name="เครื่องหมายจุลภาค 5 3 4" xfId="42107" xr:uid="{00000000-0005-0000-0000-0000355E0000}"/>
    <cellStyle name="เครื่องหมายจุลภาค 5 3 5" xfId="42223" xr:uid="{00000000-0005-0000-0000-0000365E0000}"/>
    <cellStyle name="เครื่องหมายจุลภาค 5 3 6" xfId="42318" xr:uid="{00000000-0005-0000-0000-0000375E0000}"/>
    <cellStyle name="เครื่องหมายจุลภาค 5 3 7" xfId="42398" xr:uid="{00000000-0005-0000-0000-0000385E0000}"/>
    <cellStyle name="เครื่องหมายจุลภาค 5 3 8" xfId="42485" xr:uid="{00000000-0005-0000-0000-0000395E0000}"/>
    <cellStyle name="เครื่องหมายจุลภาค 5 3 9" xfId="42533" xr:uid="{00000000-0005-0000-0000-00003A5E0000}"/>
    <cellStyle name="เครื่องหมายจุลภาค 5 4" xfId="41814" xr:uid="{00000000-0005-0000-0000-00003B5E0000}"/>
    <cellStyle name="เครื่องหมายจุลภาค 5 5" xfId="41815" xr:uid="{00000000-0005-0000-0000-00003C5E0000}"/>
    <cellStyle name="เครื่องหมายจุลภาค 5 6" xfId="41816" xr:uid="{00000000-0005-0000-0000-00003D5E0000}"/>
    <cellStyle name="เครื่องหมายจุลภาค 5 7" xfId="41817" xr:uid="{00000000-0005-0000-0000-00003E5E0000}"/>
    <cellStyle name="เครื่องหมายจุลภาค 5 8" xfId="41994" xr:uid="{00000000-0005-0000-0000-00003F5E0000}"/>
    <cellStyle name="เครื่องหมายจุลภาค 5 9" xfId="42105" xr:uid="{00000000-0005-0000-0000-0000405E0000}"/>
    <cellStyle name="เครื่องหมายจุลภาค 6" xfId="28" xr:uid="{00000000-0005-0000-0000-0000415E0000}"/>
    <cellStyle name="เครื่องหมายจุลภาค 6 10" xfId="7025" xr:uid="{00000000-0005-0000-0000-0000425E0000}"/>
    <cellStyle name="เครื่องหมายจุลภาค 6 11" xfId="6174" xr:uid="{00000000-0005-0000-0000-0000435E0000}"/>
    <cellStyle name="เครื่องหมายจุลภาค 6 12" xfId="6333" xr:uid="{00000000-0005-0000-0000-0000445E0000}"/>
    <cellStyle name="เครื่องหมายจุลภาค 6 13" xfId="5652" xr:uid="{00000000-0005-0000-0000-0000455E0000}"/>
    <cellStyle name="เครื่องหมายจุลภาค 6 14" xfId="6329" xr:uid="{00000000-0005-0000-0000-0000465E0000}"/>
    <cellStyle name="เครื่องหมายจุลภาค 6 15" xfId="13297" xr:uid="{00000000-0005-0000-0000-0000475E0000}"/>
    <cellStyle name="เครื่องหมายจุลภาค 6 16" xfId="9246" xr:uid="{00000000-0005-0000-0000-0000485E0000}"/>
    <cellStyle name="เครื่องหมายจุลภาค 6 17" xfId="41213" xr:uid="{00000000-0005-0000-0000-0000495E0000}"/>
    <cellStyle name="เครื่องหมายจุลภาค 6 18" xfId="41224" xr:uid="{00000000-0005-0000-0000-00004A5E0000}"/>
    <cellStyle name="เครื่องหมายจุลภาค 6 19" xfId="41204" xr:uid="{00000000-0005-0000-0000-00004B5E0000}"/>
    <cellStyle name="เครื่องหมายจุลภาค 6 2" xfId="216" xr:uid="{00000000-0005-0000-0000-00004C5E0000}"/>
    <cellStyle name="เครื่องหมายจุลภาค 6 2 2" xfId="41819" xr:uid="{00000000-0005-0000-0000-00004D5E0000}"/>
    <cellStyle name="เครื่องหมายจุลภาค 6 2 3" xfId="42002" xr:uid="{00000000-0005-0000-0000-00004E5E0000}"/>
    <cellStyle name="เครื่องหมายจุลภาค 6 2 4" xfId="42110" xr:uid="{00000000-0005-0000-0000-00004F5E0000}"/>
    <cellStyle name="เครื่องหมายจุลภาค 6 2 5" xfId="42229" xr:uid="{00000000-0005-0000-0000-0000505E0000}"/>
    <cellStyle name="เครื่องหมายจุลภาค 6 2 6" xfId="42324" xr:uid="{00000000-0005-0000-0000-0000515E0000}"/>
    <cellStyle name="เครื่องหมายจุลภาค 6 2 7" xfId="42404" xr:uid="{00000000-0005-0000-0000-0000525E0000}"/>
    <cellStyle name="เครื่องหมายจุลภาค 6 2 8" xfId="42487" xr:uid="{00000000-0005-0000-0000-0000535E0000}"/>
    <cellStyle name="เครื่องหมายจุลภาค 6 2 9" xfId="42535" xr:uid="{00000000-0005-0000-0000-0000545E0000}"/>
    <cellStyle name="เครื่องหมายจุลภาค 6 20" xfId="41247" xr:uid="{00000000-0005-0000-0000-0000555E0000}"/>
    <cellStyle name="เครื่องหมายจุลภาค 6 21" xfId="41818" xr:uid="{00000000-0005-0000-0000-0000565E0000}"/>
    <cellStyle name="เครื่องหมายจุลภาค 6 22" xfId="42001" xr:uid="{00000000-0005-0000-0000-0000575E0000}"/>
    <cellStyle name="เครื่องหมายจุลภาค 6 23" xfId="42109" xr:uid="{00000000-0005-0000-0000-0000585E0000}"/>
    <cellStyle name="เครื่องหมายจุลภาค 6 24" xfId="42228" xr:uid="{00000000-0005-0000-0000-0000595E0000}"/>
    <cellStyle name="เครื่องหมายจุลภาค 6 25" xfId="42323" xr:uid="{00000000-0005-0000-0000-00005A5E0000}"/>
    <cellStyle name="เครื่องหมายจุลภาค 6 26" xfId="42403" xr:uid="{00000000-0005-0000-0000-00005B5E0000}"/>
    <cellStyle name="เครื่องหมายจุลภาค 6 27" xfId="42486" xr:uid="{00000000-0005-0000-0000-00005C5E0000}"/>
    <cellStyle name="เครื่องหมายจุลภาค 6 28" xfId="42534" xr:uid="{00000000-0005-0000-0000-00005D5E0000}"/>
    <cellStyle name="เครื่องหมายจุลภาค 6 3" xfId="237" xr:uid="{00000000-0005-0000-0000-00005E5E0000}"/>
    <cellStyle name="เครื่องหมายจุลภาค 6 4" xfId="199" xr:uid="{00000000-0005-0000-0000-00005F5E0000}"/>
    <cellStyle name="เครื่องหมายจุลภาค 6 5" xfId="6171" xr:uid="{00000000-0005-0000-0000-0000605E0000}"/>
    <cellStyle name="เครื่องหมายจุลภาค 6 6" xfId="6551" xr:uid="{00000000-0005-0000-0000-0000615E0000}"/>
    <cellStyle name="เครื่องหมายจุลภาค 6 7" xfId="5057" xr:uid="{00000000-0005-0000-0000-0000625E0000}"/>
    <cellStyle name="เครื่องหมายจุลภาค 6 8" xfId="6259" xr:uid="{00000000-0005-0000-0000-0000635E0000}"/>
    <cellStyle name="เครื่องหมายจุลภาค 6 9" xfId="6993" xr:uid="{00000000-0005-0000-0000-0000645E0000}"/>
    <cellStyle name="เครื่องหมายจุลภาค 7" xfId="87" xr:uid="{00000000-0005-0000-0000-0000655E0000}"/>
    <cellStyle name="เครื่องหมายจุลภาค 7 2" xfId="41821" xr:uid="{00000000-0005-0000-0000-0000665E0000}"/>
    <cellStyle name="เครื่องหมายจุลภาค 7 2 2" xfId="41822" xr:uid="{00000000-0005-0000-0000-0000675E0000}"/>
    <cellStyle name="เครื่องหมายจุลภาค 7 3" xfId="41823" xr:uid="{00000000-0005-0000-0000-0000685E0000}"/>
    <cellStyle name="เครื่องหมายจุลภาค 7 4" xfId="41824" xr:uid="{00000000-0005-0000-0000-0000695E0000}"/>
    <cellStyle name="เครื่องหมายจุลภาค 7 5" xfId="41825" xr:uid="{00000000-0005-0000-0000-00006A5E0000}"/>
    <cellStyle name="เครื่องหมายจุลภาค 8" xfId="92" xr:uid="{00000000-0005-0000-0000-00006B5E0000}"/>
    <cellStyle name="เครื่องหมายจุลภาค 8 10" xfId="41826" xr:uid="{00000000-0005-0000-0000-00006C5E0000}"/>
    <cellStyle name="เครื่องหมายจุลภาค 8 11" xfId="42009" xr:uid="{00000000-0005-0000-0000-00006D5E0000}"/>
    <cellStyle name="เครื่องหมายจุลภาค 8 12" xfId="42117" xr:uid="{00000000-0005-0000-0000-00006E5E0000}"/>
    <cellStyle name="เครื่องหมายจุลภาค 8 13" xfId="42236" xr:uid="{00000000-0005-0000-0000-00006F5E0000}"/>
    <cellStyle name="เครื่องหมายจุลภาค 8 14" xfId="42330" xr:uid="{00000000-0005-0000-0000-0000705E0000}"/>
    <cellStyle name="เครื่องหมายจุลภาค 8 15" xfId="42411" xr:uid="{00000000-0005-0000-0000-0000715E0000}"/>
    <cellStyle name="เครื่องหมายจุลภาค 8 16" xfId="42488" xr:uid="{00000000-0005-0000-0000-0000725E0000}"/>
    <cellStyle name="เครื่องหมายจุลภาค 8 17" xfId="42536" xr:uid="{00000000-0005-0000-0000-0000735E0000}"/>
    <cellStyle name="เครื่องหมายจุลภาค 8 2" xfId="184" xr:uid="{00000000-0005-0000-0000-0000745E0000}"/>
    <cellStyle name="เครื่องหมายจุลภาค 8 3" xfId="132" xr:uid="{00000000-0005-0000-0000-0000755E0000}"/>
    <cellStyle name="เครื่องหมายจุลภาค 8 4" xfId="12784" xr:uid="{00000000-0005-0000-0000-0000765E0000}"/>
    <cellStyle name="เครื่องหมายจุลภาค 8 5" xfId="10432" xr:uid="{00000000-0005-0000-0000-0000775E0000}"/>
    <cellStyle name="เครื่องหมายจุลภาค 8 6" xfId="20665" xr:uid="{00000000-0005-0000-0000-0000785E0000}"/>
    <cellStyle name="เครื่องหมายจุลภาค 8 7" xfId="25370" xr:uid="{00000000-0005-0000-0000-0000795E0000}"/>
    <cellStyle name="เครื่องหมายจุลภาค 8 8" xfId="29765" xr:uid="{00000000-0005-0000-0000-00007A5E0000}"/>
    <cellStyle name="เครื่องหมายจุลภาค 8 9" xfId="27215" xr:uid="{00000000-0005-0000-0000-00007B5E0000}"/>
    <cellStyle name="เครื่องหมายจุลภาค 9" xfId="93" xr:uid="{00000000-0005-0000-0000-00007C5E0000}"/>
    <cellStyle name="เครื่องหมายจุลภาค 9 10" xfId="41827" xr:uid="{00000000-0005-0000-0000-00007D5E0000}"/>
    <cellStyle name="เครื่องหมายจุลภาค 9 11" xfId="42010" xr:uid="{00000000-0005-0000-0000-00007E5E0000}"/>
    <cellStyle name="เครื่องหมายจุลภาค 9 12" xfId="42118" xr:uid="{00000000-0005-0000-0000-00007F5E0000}"/>
    <cellStyle name="เครื่องหมายจุลภาค 9 13" xfId="42237" xr:uid="{00000000-0005-0000-0000-0000805E0000}"/>
    <cellStyle name="เครื่องหมายจุลภาค 9 14" xfId="42331" xr:uid="{00000000-0005-0000-0000-0000815E0000}"/>
    <cellStyle name="เครื่องหมายจุลภาค 9 15" xfId="42412" xr:uid="{00000000-0005-0000-0000-0000825E0000}"/>
    <cellStyle name="เครื่องหมายจุลภาค 9 16" xfId="42489" xr:uid="{00000000-0005-0000-0000-0000835E0000}"/>
    <cellStyle name="เครื่องหมายจุลภาค 9 17" xfId="42537" xr:uid="{00000000-0005-0000-0000-0000845E0000}"/>
    <cellStyle name="เครื่องหมายจุลภาค 9 2" xfId="186" xr:uid="{00000000-0005-0000-0000-0000855E0000}"/>
    <cellStyle name="เครื่องหมายจุลภาค 9 3" xfId="131" xr:uid="{00000000-0005-0000-0000-0000865E0000}"/>
    <cellStyle name="เครื่องหมายจุลภาค 9 4" xfId="11442" xr:uid="{00000000-0005-0000-0000-0000875E0000}"/>
    <cellStyle name="เครื่องหมายจุลภาค 9 5" xfId="8639" xr:uid="{00000000-0005-0000-0000-0000885E0000}"/>
    <cellStyle name="เครื่องหมายจุลภาค 9 6" xfId="19110" xr:uid="{00000000-0005-0000-0000-0000895E0000}"/>
    <cellStyle name="เครื่องหมายจุลภาค 9 7" xfId="19201" xr:uid="{00000000-0005-0000-0000-00008A5E0000}"/>
    <cellStyle name="เครื่องหมายจุลภาค 9 8" xfId="31522" xr:uid="{00000000-0005-0000-0000-00008B5E0000}"/>
    <cellStyle name="เครื่องหมายจุลภาค 9 9" xfId="36789" xr:uid="{00000000-0005-0000-0000-00008C5E0000}"/>
    <cellStyle name="เครื่องหมายจุลภาค_มาตรฐานอาคารแฟลต 4 ชั้น F4 - 48 - ส่งกอง 2" xfId="2" xr:uid="{00000000-0005-0000-0000-00008D5E0000}"/>
    <cellStyle name="เครื่องหมายสกุลเงิน 2" xfId="9" xr:uid="{00000000-0005-0000-0000-00008E5E0000}"/>
    <cellStyle name="จุลภาค 2" xfId="42577" xr:uid="{D406ADFC-EEE7-454A-9ECB-6D7515895F42}"/>
    <cellStyle name="เซลล์ที่มีการเชื่อมโยง 2" xfId="1185" hidden="1" xr:uid="{00000000-0005-0000-0000-0000905E0000}"/>
    <cellStyle name="เซลล์ที่มีการเชื่อมโยง 2" xfId="1194" hidden="1" xr:uid="{00000000-0005-0000-0000-0000915E0000}"/>
    <cellStyle name="เซลล์ที่มีการเชื่อมโยง 2" xfId="1198" hidden="1" xr:uid="{00000000-0005-0000-0000-0000925E0000}"/>
    <cellStyle name="เซลล์ที่มีการเชื่อมโยง 2" xfId="1199" hidden="1" xr:uid="{00000000-0005-0000-0000-0000935E0000}"/>
    <cellStyle name="เซลล์ที่มีการเชื่อมโยง 2" xfId="1272" hidden="1" xr:uid="{00000000-0005-0000-0000-0000945E0000}"/>
    <cellStyle name="เซลล์ที่มีการเชื่อมโยง 2" xfId="1277" hidden="1" xr:uid="{00000000-0005-0000-0000-0000955E0000}"/>
    <cellStyle name="เซลล์ที่มีการเชื่อมโยง 2" xfId="1280" hidden="1" xr:uid="{00000000-0005-0000-0000-0000965E0000}"/>
    <cellStyle name="เซลล์ที่มีการเชื่อมโยง 2" xfId="1281" hidden="1" xr:uid="{00000000-0005-0000-0000-0000975E0000}"/>
    <cellStyle name="เซลล์ที่มีการเชื่อมโยง 2" xfId="1308" hidden="1" xr:uid="{00000000-0005-0000-0000-0000985E0000}"/>
    <cellStyle name="เซลล์ที่มีการเชื่อมโยง 2" xfId="1315" hidden="1" xr:uid="{00000000-0005-0000-0000-0000995E0000}"/>
    <cellStyle name="เซลล์ที่มีการเชื่อมโยง 2" xfId="1319" hidden="1" xr:uid="{00000000-0005-0000-0000-00009A5E0000}"/>
    <cellStyle name="เซลล์ที่มีการเชื่อมโยง 2" xfId="1320" hidden="1" xr:uid="{00000000-0005-0000-0000-00009B5E0000}"/>
    <cellStyle name="เซลล์ที่มีการเชื่อมโยง 2" xfId="1369" hidden="1" xr:uid="{00000000-0005-0000-0000-00009C5E0000}"/>
    <cellStyle name="เซลล์ที่มีการเชื่อมโยง 2" xfId="1373" hidden="1" xr:uid="{00000000-0005-0000-0000-00009D5E0000}"/>
    <cellStyle name="เซลล์ที่มีการเชื่อมโยง 2" xfId="1377" hidden="1" xr:uid="{00000000-0005-0000-0000-00009E5E0000}"/>
    <cellStyle name="เซลล์ที่มีการเชื่อมโยง 2" xfId="1378" hidden="1" xr:uid="{00000000-0005-0000-0000-00009F5E0000}"/>
    <cellStyle name="เซลล์ที่มีการเชื่อมโยง 2" xfId="2382" hidden="1" xr:uid="{00000000-0005-0000-0000-0000A05E0000}"/>
    <cellStyle name="เซลล์ที่มีการเชื่อมโยง 2" xfId="2391" hidden="1" xr:uid="{00000000-0005-0000-0000-0000A15E0000}"/>
    <cellStyle name="เซลล์ที่มีการเชื่อมโยง 2" xfId="2395" hidden="1" xr:uid="{00000000-0005-0000-0000-0000A25E0000}"/>
    <cellStyle name="เซลล์ที่มีการเชื่อมโยง 2" xfId="2396" hidden="1" xr:uid="{00000000-0005-0000-0000-0000A35E0000}"/>
    <cellStyle name="เซลล์ที่มีการเชื่อมโยง 2" xfId="2463" hidden="1" xr:uid="{00000000-0005-0000-0000-0000A45E0000}"/>
    <cellStyle name="เซลล์ที่มีการเชื่อมโยง 2" xfId="2467" hidden="1" xr:uid="{00000000-0005-0000-0000-0000A55E0000}"/>
    <cellStyle name="เซลล์ที่มีการเชื่อมโยง 2" xfId="2469" hidden="1" xr:uid="{00000000-0005-0000-0000-0000A65E0000}"/>
    <cellStyle name="เซลล์ที่มีการเชื่อมโยง 2" xfId="2470" hidden="1" xr:uid="{00000000-0005-0000-0000-0000A75E0000}"/>
    <cellStyle name="เซลล์ที่มีการเชื่อมโยง 2" xfId="2497" hidden="1" xr:uid="{00000000-0005-0000-0000-0000A85E0000}"/>
    <cellStyle name="เซลล์ที่มีการเชื่อมโยง 2" xfId="2503" hidden="1" xr:uid="{00000000-0005-0000-0000-0000A95E0000}"/>
    <cellStyle name="เซลล์ที่มีการเชื่อมโยง 2" xfId="2506" hidden="1" xr:uid="{00000000-0005-0000-0000-0000AA5E0000}"/>
    <cellStyle name="เซลล์ที่มีการเชื่อมโยง 2" xfId="2507" hidden="1" xr:uid="{00000000-0005-0000-0000-0000AB5E0000}"/>
    <cellStyle name="เซลล์ที่มีการเชื่อมโยง 2" xfId="2552" hidden="1" xr:uid="{00000000-0005-0000-0000-0000AC5E0000}"/>
    <cellStyle name="เซลล์ที่มีการเชื่อมโยง 2" xfId="2555" hidden="1" xr:uid="{00000000-0005-0000-0000-0000AD5E0000}"/>
    <cellStyle name="เซลล์ที่มีการเชื่อมโยง 2" xfId="2559" hidden="1" xr:uid="{00000000-0005-0000-0000-0000AE5E0000}"/>
    <cellStyle name="เซลล์ที่มีการเชื่อมโยง 2" xfId="2560" hidden="1" xr:uid="{00000000-0005-0000-0000-0000AF5E0000}"/>
    <cellStyle name="เซลล์ที่มีการเชื่อมโยง 2" xfId="2753" hidden="1" xr:uid="{00000000-0005-0000-0000-0000B05E0000}"/>
    <cellStyle name="เซลล์ที่มีการเชื่อมโยง 2" xfId="2760" hidden="1" xr:uid="{00000000-0005-0000-0000-0000B15E0000}"/>
    <cellStyle name="เซลล์ที่มีการเชื่อมโยง 2" xfId="2764" hidden="1" xr:uid="{00000000-0005-0000-0000-0000B25E0000}"/>
    <cellStyle name="เซลล์ที่มีการเชื่อมโยง 2" xfId="2765" hidden="1" xr:uid="{00000000-0005-0000-0000-0000B35E0000}"/>
    <cellStyle name="เซลล์ที่มีการเชื่อมโยง 2" xfId="2828" hidden="1" xr:uid="{00000000-0005-0000-0000-0000B45E0000}"/>
    <cellStyle name="เซลล์ที่มีการเชื่อมโยง 2" xfId="2832" hidden="1" xr:uid="{00000000-0005-0000-0000-0000B55E0000}"/>
    <cellStyle name="เซลล์ที่มีการเชื่อมโยง 2" xfId="2835" hidden="1" xr:uid="{00000000-0005-0000-0000-0000B65E0000}"/>
    <cellStyle name="เซลล์ที่มีการเชื่อมโยง 2" xfId="2836" hidden="1" xr:uid="{00000000-0005-0000-0000-0000B75E0000}"/>
    <cellStyle name="เซลล์ที่มีการเชื่อมโยง 2" xfId="2861" hidden="1" xr:uid="{00000000-0005-0000-0000-0000B85E0000}"/>
    <cellStyle name="เซลล์ที่มีการเชื่อมโยง 2" xfId="2867" hidden="1" xr:uid="{00000000-0005-0000-0000-0000B95E0000}"/>
    <cellStyle name="เซลล์ที่มีการเชื่อมโยง 2" xfId="2870" hidden="1" xr:uid="{00000000-0005-0000-0000-0000BA5E0000}"/>
    <cellStyle name="เซลล์ที่มีการเชื่อมโยง 2" xfId="2871" hidden="1" xr:uid="{00000000-0005-0000-0000-0000BB5E0000}"/>
    <cellStyle name="เซลล์ที่มีการเชื่อมโยง 2" xfId="2916" hidden="1" xr:uid="{00000000-0005-0000-0000-0000BC5E0000}"/>
    <cellStyle name="เซลล์ที่มีการเชื่อมโยง 2" xfId="2918" hidden="1" xr:uid="{00000000-0005-0000-0000-0000BD5E0000}"/>
    <cellStyle name="เซลล์ที่มีการเชื่อมโยง 2" xfId="2921" hidden="1" xr:uid="{00000000-0005-0000-0000-0000BE5E0000}"/>
    <cellStyle name="เซลล์ที่มีการเชื่อมโยง 2" xfId="2922" hidden="1" xr:uid="{00000000-0005-0000-0000-0000BF5E0000}"/>
    <cellStyle name="เซลล์ที่มีการเชื่อมโยง 2" xfId="3104" hidden="1" xr:uid="{00000000-0005-0000-0000-0000C05E0000}"/>
    <cellStyle name="เซลล์ที่มีการเชื่อมโยง 2" xfId="3111" hidden="1" xr:uid="{00000000-0005-0000-0000-0000C15E0000}"/>
    <cellStyle name="เซลล์ที่มีการเชื่อมโยง 2" xfId="3115" hidden="1" xr:uid="{00000000-0005-0000-0000-0000C25E0000}"/>
    <cellStyle name="เซลล์ที่มีการเชื่อมโยง 2" xfId="3116" hidden="1" xr:uid="{00000000-0005-0000-0000-0000C35E0000}"/>
    <cellStyle name="เซลล์ที่มีการเชื่อมโยง 2" xfId="3176" hidden="1" xr:uid="{00000000-0005-0000-0000-0000C45E0000}"/>
    <cellStyle name="เซลล์ที่มีการเชื่อมโยง 2" xfId="3180" hidden="1" xr:uid="{00000000-0005-0000-0000-0000C55E0000}"/>
    <cellStyle name="เซลล์ที่มีการเชื่อมโยง 2" xfId="3183" hidden="1" xr:uid="{00000000-0005-0000-0000-0000C65E0000}"/>
    <cellStyle name="เซลล์ที่มีการเชื่อมโยง 2" xfId="3184" hidden="1" xr:uid="{00000000-0005-0000-0000-0000C75E0000}"/>
    <cellStyle name="เซลล์ที่มีการเชื่อมโยง 2" xfId="3207" hidden="1" xr:uid="{00000000-0005-0000-0000-0000C85E0000}"/>
    <cellStyle name="เซลล์ที่มีการเชื่อมโยง 2" xfId="3213" hidden="1" xr:uid="{00000000-0005-0000-0000-0000C95E0000}"/>
    <cellStyle name="เซลล์ที่มีการเชื่อมโยง 2" xfId="3216" hidden="1" xr:uid="{00000000-0005-0000-0000-0000CA5E0000}"/>
    <cellStyle name="เซลล์ที่มีการเชื่อมโยง 2" xfId="3217" hidden="1" xr:uid="{00000000-0005-0000-0000-0000CB5E0000}"/>
    <cellStyle name="เซลล์ที่มีการเชื่อมโยง 2" xfId="3259" hidden="1" xr:uid="{00000000-0005-0000-0000-0000CC5E0000}"/>
    <cellStyle name="เซลล์ที่มีการเชื่อมโยง 2" xfId="3261" hidden="1" xr:uid="{00000000-0005-0000-0000-0000CD5E0000}"/>
    <cellStyle name="เซลล์ที่มีการเชื่อมโยง 2" xfId="3265" hidden="1" xr:uid="{00000000-0005-0000-0000-0000CE5E0000}"/>
    <cellStyle name="เซลล์ที่มีการเชื่อมโยง 2" xfId="3266" hidden="1" xr:uid="{00000000-0005-0000-0000-0000CF5E0000}"/>
    <cellStyle name="เซลล์ที่มีการเชื่อมโยง 2" xfId="3441" hidden="1" xr:uid="{00000000-0005-0000-0000-0000D05E0000}"/>
    <cellStyle name="เซลล์ที่มีการเชื่อมโยง 2" xfId="3447" hidden="1" xr:uid="{00000000-0005-0000-0000-0000D15E0000}"/>
    <cellStyle name="เซลล์ที่มีการเชื่อมโยง 2" xfId="3451" hidden="1" xr:uid="{00000000-0005-0000-0000-0000D25E0000}"/>
    <cellStyle name="เซลล์ที่มีการเชื่อมโยง 2" xfId="3452" hidden="1" xr:uid="{00000000-0005-0000-0000-0000D35E0000}"/>
    <cellStyle name="เซลล์ที่มีการเชื่อมโยง 2" xfId="3509" hidden="1" xr:uid="{00000000-0005-0000-0000-0000D45E0000}"/>
    <cellStyle name="เซลล์ที่มีการเชื่อมโยง 2" xfId="3513" hidden="1" xr:uid="{00000000-0005-0000-0000-0000D55E0000}"/>
    <cellStyle name="เซลล์ที่มีการเชื่อมโยง 2" xfId="3516" hidden="1" xr:uid="{00000000-0005-0000-0000-0000D65E0000}"/>
    <cellStyle name="เซลล์ที่มีการเชื่อมโยง 2" xfId="3517" hidden="1" xr:uid="{00000000-0005-0000-0000-0000D75E0000}"/>
    <cellStyle name="เซลล์ที่มีการเชื่อมโยง 2" xfId="3537" hidden="1" xr:uid="{00000000-0005-0000-0000-0000D85E0000}"/>
    <cellStyle name="เซลล์ที่มีการเชื่อมโยง 2" xfId="3542" hidden="1" xr:uid="{00000000-0005-0000-0000-0000D95E0000}"/>
    <cellStyle name="เซลล์ที่มีการเชื่อมโยง 2" xfId="3545" hidden="1" xr:uid="{00000000-0005-0000-0000-0000DA5E0000}"/>
    <cellStyle name="เซลล์ที่มีการเชื่อมโยง 2" xfId="3546" hidden="1" xr:uid="{00000000-0005-0000-0000-0000DB5E0000}"/>
    <cellStyle name="เซลล์ที่มีการเชื่อมโยง 2" xfId="3586" hidden="1" xr:uid="{00000000-0005-0000-0000-0000DC5E0000}"/>
    <cellStyle name="เซลล์ที่มีการเชื่อมโยง 2" xfId="3589" hidden="1" xr:uid="{00000000-0005-0000-0000-0000DD5E0000}"/>
    <cellStyle name="เซลล์ที่มีการเชื่อมโยง 2" xfId="3592" hidden="1" xr:uid="{00000000-0005-0000-0000-0000DE5E0000}"/>
    <cellStyle name="เซลล์ที่มีการเชื่อมโยง 2" xfId="3593" hidden="1" xr:uid="{00000000-0005-0000-0000-0000DF5E0000}"/>
    <cellStyle name="เซลล์ที่มีการเชื่อมโยง 2" xfId="3748" hidden="1" xr:uid="{00000000-0005-0000-0000-0000E05E0000}"/>
    <cellStyle name="เซลล์ที่มีการเชื่อมโยง 2" xfId="3754" hidden="1" xr:uid="{00000000-0005-0000-0000-0000E15E0000}"/>
    <cellStyle name="เซลล์ที่มีการเชื่อมโยง 2" xfId="3758" hidden="1" xr:uid="{00000000-0005-0000-0000-0000E25E0000}"/>
    <cellStyle name="เซลล์ที่มีการเชื่อมโยง 2" xfId="3759" hidden="1" xr:uid="{00000000-0005-0000-0000-0000E35E0000}"/>
    <cellStyle name="เซลล์ที่มีการเชื่อมโยง 2" xfId="3815" hidden="1" xr:uid="{00000000-0005-0000-0000-0000E45E0000}"/>
    <cellStyle name="เซลล์ที่มีการเชื่อมโยง 2" xfId="3818" hidden="1" xr:uid="{00000000-0005-0000-0000-0000E55E0000}"/>
    <cellStyle name="เซลล์ที่มีการเชื่อมโยง 2" xfId="3821" hidden="1" xr:uid="{00000000-0005-0000-0000-0000E65E0000}"/>
    <cellStyle name="เซลล์ที่มีการเชื่อมโยง 2" xfId="3822" hidden="1" xr:uid="{00000000-0005-0000-0000-0000E75E0000}"/>
    <cellStyle name="เซลล์ที่มีการเชื่อมโยง 2" xfId="3841" hidden="1" xr:uid="{00000000-0005-0000-0000-0000E85E0000}"/>
    <cellStyle name="เซลล์ที่มีการเชื่อมโยง 2" xfId="3845" hidden="1" xr:uid="{00000000-0005-0000-0000-0000E95E0000}"/>
    <cellStyle name="เซลล์ที่มีการเชื่อมโยง 2" xfId="3848" hidden="1" xr:uid="{00000000-0005-0000-0000-0000EA5E0000}"/>
    <cellStyle name="เซลล์ที่มีการเชื่อมโยง 2" xfId="3849" hidden="1" xr:uid="{00000000-0005-0000-0000-0000EB5E0000}"/>
    <cellStyle name="เซลล์ที่มีการเชื่อมโยง 2" xfId="3883" hidden="1" xr:uid="{00000000-0005-0000-0000-0000EC5E0000}"/>
    <cellStyle name="เซลล์ที่มีการเชื่อมโยง 2" xfId="3885" hidden="1" xr:uid="{00000000-0005-0000-0000-0000ED5E0000}"/>
    <cellStyle name="เซลล์ที่มีการเชื่อมโยง 2" xfId="3888" hidden="1" xr:uid="{00000000-0005-0000-0000-0000EE5E0000}"/>
    <cellStyle name="เซลล์ที่มีการเชื่อมโยง 2" xfId="3889" hidden="1" xr:uid="{00000000-0005-0000-0000-0000EF5E0000}"/>
    <cellStyle name="เซลล์ที่มีการเชื่อมโยง 2" xfId="4040" hidden="1" xr:uid="{00000000-0005-0000-0000-0000F05E0000}"/>
    <cellStyle name="เซลล์ที่มีการเชื่อมโยง 2" xfId="4046" hidden="1" xr:uid="{00000000-0005-0000-0000-0000F15E0000}"/>
    <cellStyle name="เซลล์ที่มีการเชื่อมโยง 2" xfId="4050" hidden="1" xr:uid="{00000000-0005-0000-0000-0000F25E0000}"/>
    <cellStyle name="เซลล์ที่มีการเชื่อมโยง 2" xfId="4051" hidden="1" xr:uid="{00000000-0005-0000-0000-0000F35E0000}"/>
    <cellStyle name="เซลล์ที่มีการเชื่อมโยง 2" xfId="4098" hidden="1" xr:uid="{00000000-0005-0000-0000-0000F45E0000}"/>
    <cellStyle name="เซลล์ที่มีการเชื่อมโยง 2" xfId="4099" hidden="1" xr:uid="{00000000-0005-0000-0000-0000F55E0000}"/>
    <cellStyle name="เซลล์ที่มีการเชื่อมโยง 2" xfId="4101" hidden="1" xr:uid="{00000000-0005-0000-0000-0000F65E0000}"/>
    <cellStyle name="เซลล์ที่มีการเชื่อมโยง 2" xfId="4102" hidden="1" xr:uid="{00000000-0005-0000-0000-0000F75E0000}"/>
    <cellStyle name="เซลล์ที่มีการเชื่อมโยง 2" xfId="4116" hidden="1" xr:uid="{00000000-0005-0000-0000-0000F85E0000}"/>
    <cellStyle name="เซลล์ที่มีการเชื่อมโยง 2" xfId="4120" hidden="1" xr:uid="{00000000-0005-0000-0000-0000F95E0000}"/>
    <cellStyle name="เซลล์ที่มีการเชื่อมโยง 2" xfId="4122" hidden="1" xr:uid="{00000000-0005-0000-0000-0000FA5E0000}"/>
    <cellStyle name="เซลล์ที่มีการเชื่อมโยง 2" xfId="4123" hidden="1" xr:uid="{00000000-0005-0000-0000-0000FB5E0000}"/>
    <cellStyle name="เซลล์ที่มีการเชื่อมโยง 2" xfId="4154" hidden="1" xr:uid="{00000000-0005-0000-0000-0000FC5E0000}"/>
    <cellStyle name="เซลล์ที่มีการเชื่อมโยง 2" xfId="4157" hidden="1" xr:uid="{00000000-0005-0000-0000-0000FD5E0000}"/>
    <cellStyle name="เซลล์ที่มีการเชื่อมโยง 2" xfId="4160" hidden="1" xr:uid="{00000000-0005-0000-0000-0000FE5E0000}"/>
    <cellStyle name="เซลล์ที่มีการเชื่อมโยง 2" xfId="4161" hidden="1" xr:uid="{00000000-0005-0000-0000-0000FF5E0000}"/>
    <cellStyle name="เซลล์ที่มีการเชื่อมโยง 2" xfId="4296" hidden="1" xr:uid="{00000000-0005-0000-0000-0000005F0000}"/>
    <cellStyle name="เซลล์ที่มีการเชื่อมโยง 2" xfId="4301" hidden="1" xr:uid="{00000000-0005-0000-0000-0000015F0000}"/>
    <cellStyle name="เซลล์ที่มีการเชื่อมโยง 2" xfId="4305" hidden="1" xr:uid="{00000000-0005-0000-0000-0000025F0000}"/>
    <cellStyle name="เซลล์ที่มีการเชื่อมโยง 2" xfId="4306" hidden="1" xr:uid="{00000000-0005-0000-0000-0000035F0000}"/>
    <cellStyle name="เซลล์ที่มีการเชื่อมโยง 2" xfId="4345" hidden="1" xr:uid="{00000000-0005-0000-0000-0000045F0000}"/>
    <cellStyle name="เซลล์ที่มีการเชื่อมโยง 2" xfId="4347" hidden="1" xr:uid="{00000000-0005-0000-0000-0000055F0000}"/>
    <cellStyle name="เซลล์ที่มีการเชื่อมโยง 2" xfId="4349" hidden="1" xr:uid="{00000000-0005-0000-0000-0000065F0000}"/>
    <cellStyle name="เซลล์ที่มีการเชื่อมโยง 2" xfId="4350" hidden="1" xr:uid="{00000000-0005-0000-0000-0000075F0000}"/>
    <cellStyle name="เซลล์ที่มีการเชื่อมโยง 2" xfId="4360" hidden="1" xr:uid="{00000000-0005-0000-0000-0000085F0000}"/>
    <cellStyle name="เซลล์ที่มีการเชื่อมโยง 2" xfId="4363" hidden="1" xr:uid="{00000000-0005-0000-0000-0000095F0000}"/>
    <cellStyle name="เซลล์ที่มีการเชื่อมโยง 2" xfId="4364" hidden="1" xr:uid="{00000000-0005-0000-0000-00000A5F0000}"/>
    <cellStyle name="เซลล์ที่มีการเชื่อมโยง 2" xfId="4365" hidden="1" xr:uid="{00000000-0005-0000-0000-00000B5F0000}"/>
    <cellStyle name="เซลล์ที่มีการเชื่อมโยง 2" xfId="4387" hidden="1" xr:uid="{00000000-0005-0000-0000-00000C5F0000}"/>
    <cellStyle name="เซลล์ที่มีการเชื่อมโยง 2" xfId="4388" hidden="1" xr:uid="{00000000-0005-0000-0000-00000D5F0000}"/>
    <cellStyle name="เซลล์ที่มีการเชื่อมโยง 2" xfId="4389" hidden="1" xr:uid="{00000000-0005-0000-0000-00000E5F0000}"/>
    <cellStyle name="เซลล์ที่มีการเชื่อมโยง 2" xfId="4390" hidden="1" xr:uid="{00000000-0005-0000-0000-00000F5F0000}"/>
    <cellStyle name="เซลล์ที่มีการเชื่อมโยง 2" xfId="4531" hidden="1" xr:uid="{00000000-0005-0000-0000-0000105F0000}"/>
    <cellStyle name="เซลล์ที่มีการเชื่อมโยง 2" xfId="4536" hidden="1" xr:uid="{00000000-0005-0000-0000-0000115F0000}"/>
    <cellStyle name="เซลล์ที่มีการเชื่อมโยง 2" xfId="4540" hidden="1" xr:uid="{00000000-0005-0000-0000-0000125F0000}"/>
    <cellStyle name="เซลล์ที่มีการเชื่อมโยง 2" xfId="4541" hidden="1" xr:uid="{00000000-0005-0000-0000-0000135F0000}"/>
    <cellStyle name="เซลล์ที่มีการเชื่อมโยง 2" xfId="4577" hidden="1" xr:uid="{00000000-0005-0000-0000-0000145F0000}"/>
    <cellStyle name="เซลล์ที่มีการเชื่อมโยง 2" xfId="4578" hidden="1" xr:uid="{00000000-0005-0000-0000-0000155F0000}"/>
    <cellStyle name="เซลล์ที่มีการเชื่อมโยง 2" xfId="4579" hidden="1" xr:uid="{00000000-0005-0000-0000-0000165F0000}"/>
    <cellStyle name="เซลล์ที่มีการเชื่อมโยง 2" xfId="4580" hidden="1" xr:uid="{00000000-0005-0000-0000-0000175F0000}"/>
    <cellStyle name="เซลล์ที่มีการเชื่อมโยง 2" xfId="4587" hidden="1" xr:uid="{00000000-0005-0000-0000-0000185F0000}"/>
    <cellStyle name="เซลล์ที่มีการเชื่อมโยง 2" xfId="4590" hidden="1" xr:uid="{00000000-0005-0000-0000-0000195F0000}"/>
    <cellStyle name="เซลล์ที่มีการเชื่อมโยง 2" xfId="4591" hidden="1" xr:uid="{00000000-0005-0000-0000-00001A5F0000}"/>
    <cellStyle name="เซลล์ที่มีการเชื่อมโยง 2" xfId="4592" hidden="1" xr:uid="{00000000-0005-0000-0000-00001B5F0000}"/>
    <cellStyle name="เซลล์ที่มีการเชื่อมโยง 2" xfId="4612" hidden="1" xr:uid="{00000000-0005-0000-0000-00001C5F0000}"/>
    <cellStyle name="เซลล์ที่มีการเชื่อมโยง 2" xfId="4613" hidden="1" xr:uid="{00000000-0005-0000-0000-00001D5F0000}"/>
    <cellStyle name="เซลล์ที่มีการเชื่อมโยง 2" xfId="4614" hidden="1" xr:uid="{00000000-0005-0000-0000-00001E5F0000}"/>
    <cellStyle name="เซลล์ที่มีการเชื่อมโยง 2" xfId="4615" hidden="1" xr:uid="{00000000-0005-0000-0000-00001F5F0000}"/>
    <cellStyle name="เซลล์ที่มีการเชื่อมโยง 2" xfId="4956" hidden="1" xr:uid="{00000000-0005-0000-0000-0000205F0000}"/>
    <cellStyle name="เซลล์ที่มีการเชื่อมโยง 2" xfId="4961" hidden="1" xr:uid="{00000000-0005-0000-0000-0000215F0000}"/>
    <cellStyle name="เซลล์ที่มีการเชื่อมโยง 2" xfId="4965" hidden="1" xr:uid="{00000000-0005-0000-0000-0000225F0000}"/>
    <cellStyle name="เซลล์ที่มีการเชื่อมโยง 2" xfId="4966" hidden="1" xr:uid="{00000000-0005-0000-0000-0000235F0000}"/>
    <cellStyle name="เซลล์ที่มีการเชื่อมโยง 2" xfId="5002" hidden="1" xr:uid="{00000000-0005-0000-0000-0000245F0000}"/>
    <cellStyle name="เซลล์ที่มีการเชื่อมโยง 2" xfId="5003" hidden="1" xr:uid="{00000000-0005-0000-0000-0000255F0000}"/>
    <cellStyle name="เซลล์ที่มีการเชื่อมโยง 2" xfId="5004" hidden="1" xr:uid="{00000000-0005-0000-0000-0000265F0000}"/>
    <cellStyle name="เซลล์ที่มีการเชื่อมโยง 2" xfId="5005" hidden="1" xr:uid="{00000000-0005-0000-0000-0000275F0000}"/>
    <cellStyle name="เซลล์ที่มีการเชื่อมโยง 2" xfId="5012" hidden="1" xr:uid="{00000000-0005-0000-0000-0000285F0000}"/>
    <cellStyle name="เซลล์ที่มีการเชื่อมโยง 2" xfId="5015" hidden="1" xr:uid="{00000000-0005-0000-0000-0000295F0000}"/>
    <cellStyle name="เซลล์ที่มีการเชื่อมโยง 2" xfId="5016" hidden="1" xr:uid="{00000000-0005-0000-0000-00002A5F0000}"/>
    <cellStyle name="เซลล์ที่มีการเชื่อมโยง 2" xfId="5017" hidden="1" xr:uid="{00000000-0005-0000-0000-00002B5F0000}"/>
    <cellStyle name="เซลล์ที่มีการเชื่อมโยง 2" xfId="5037" hidden="1" xr:uid="{00000000-0005-0000-0000-00002C5F0000}"/>
    <cellStyle name="เซลล์ที่มีการเชื่อมโยง 2" xfId="5038" hidden="1" xr:uid="{00000000-0005-0000-0000-00002D5F0000}"/>
    <cellStyle name="เซลล์ที่มีการเชื่อมโยง 2" xfId="5039" hidden="1" xr:uid="{00000000-0005-0000-0000-00002E5F0000}"/>
    <cellStyle name="เซลล์ที่มีการเชื่อมโยง 2" xfId="5040" hidden="1" xr:uid="{00000000-0005-0000-0000-00002F5F0000}"/>
    <cellStyle name="เซลล์ที่มีการเชื่อมโยง 2" xfId="5417" hidden="1" xr:uid="{00000000-0005-0000-0000-0000305F0000}"/>
    <cellStyle name="เซลล์ที่มีการเชื่อมโยง 2" xfId="5420" hidden="1" xr:uid="{00000000-0005-0000-0000-0000315F0000}"/>
    <cellStyle name="เซลล์ที่มีการเชื่อมโยง 2" xfId="5423" hidden="1" xr:uid="{00000000-0005-0000-0000-0000325F0000}"/>
    <cellStyle name="เซลล์ที่มีการเชื่อมโยง 2" xfId="5424" hidden="1" xr:uid="{00000000-0005-0000-0000-0000335F0000}"/>
    <cellStyle name="เซลล์ที่มีการเชื่อมโยง 2" xfId="5455" hidden="1" xr:uid="{00000000-0005-0000-0000-0000345F0000}"/>
    <cellStyle name="เซลล์ที่มีการเชื่อมโยง 2" xfId="5457" hidden="1" xr:uid="{00000000-0005-0000-0000-0000355F0000}"/>
    <cellStyle name="เซลล์ที่มีการเชื่อมโยง 2" xfId="5459" hidden="1" xr:uid="{00000000-0005-0000-0000-0000365F0000}"/>
    <cellStyle name="เซลล์ที่มีการเชื่อมโยง 2" xfId="5460" hidden="1" xr:uid="{00000000-0005-0000-0000-0000375F0000}"/>
    <cellStyle name="เซลล์ที่มีการเชื่อมโยง 2" xfId="5471" hidden="1" xr:uid="{00000000-0005-0000-0000-0000385F0000}"/>
    <cellStyle name="เซลล์ที่มีการเชื่อมโยง 2" xfId="5475" hidden="1" xr:uid="{00000000-0005-0000-0000-0000395F0000}"/>
    <cellStyle name="เซลล์ที่มีการเชื่อมโยง 2" xfId="5476" hidden="1" xr:uid="{00000000-0005-0000-0000-00003A5F0000}"/>
    <cellStyle name="เซลล์ที่มีการเชื่อมโยง 2" xfId="5477" hidden="1" xr:uid="{00000000-0005-0000-0000-00003B5F0000}"/>
    <cellStyle name="เซลล์ที่มีการเชื่อมโยง 2" xfId="5496" hidden="1" xr:uid="{00000000-0005-0000-0000-00003C5F0000}"/>
    <cellStyle name="เซลล์ที่มีการเชื่อมโยง 2" xfId="5499" hidden="1" xr:uid="{00000000-0005-0000-0000-00003D5F0000}"/>
    <cellStyle name="เซลล์ที่มีการเชื่อมโยง 2" xfId="5500" hidden="1" xr:uid="{00000000-0005-0000-0000-00003E5F0000}"/>
    <cellStyle name="เซลล์ที่มีการเชื่อมโยง 2" xfId="5501" hidden="1" xr:uid="{00000000-0005-0000-0000-00003F5F0000}"/>
    <cellStyle name="เซลล์ที่มีการเชื่อมโยง 2" xfId="5875" hidden="1" xr:uid="{00000000-0005-0000-0000-0000405F0000}"/>
    <cellStyle name="เซลล์ที่มีการเชื่อมโยง 2" xfId="5878" hidden="1" xr:uid="{00000000-0005-0000-0000-0000415F0000}"/>
    <cellStyle name="เซลล์ที่มีการเชื่อมโยง 2" xfId="5880" hidden="1" xr:uid="{00000000-0005-0000-0000-0000425F0000}"/>
    <cellStyle name="เซลล์ที่มีการเชื่อมโยง 2" xfId="5881" hidden="1" xr:uid="{00000000-0005-0000-0000-0000435F0000}"/>
    <cellStyle name="เซลล์ที่มีการเชื่อมโยง 2" xfId="5906" hidden="1" xr:uid="{00000000-0005-0000-0000-0000445F0000}"/>
    <cellStyle name="เซลล์ที่มีการเชื่อมโยง 2" xfId="5909" hidden="1" xr:uid="{00000000-0005-0000-0000-0000455F0000}"/>
    <cellStyle name="เซลล์ที่มีการเชื่อมโยง 2" xfId="5911" hidden="1" xr:uid="{00000000-0005-0000-0000-0000465F0000}"/>
    <cellStyle name="เซลล์ที่มีการเชื่อมโยง 2" xfId="5912" hidden="1" xr:uid="{00000000-0005-0000-0000-0000475F0000}"/>
    <cellStyle name="เซลล์ที่มีการเชื่อมโยง 2" xfId="5927" hidden="1" xr:uid="{00000000-0005-0000-0000-0000485F0000}"/>
    <cellStyle name="เซลล์ที่มีการเชื่อมโยง 2" xfId="5929" hidden="1" xr:uid="{00000000-0005-0000-0000-0000495F0000}"/>
    <cellStyle name="เซลล์ที่มีการเชื่อมโยง 2" xfId="5930" hidden="1" xr:uid="{00000000-0005-0000-0000-00004A5F0000}"/>
    <cellStyle name="เซลล์ที่มีการเชื่อมโยง 2" xfId="5931" hidden="1" xr:uid="{00000000-0005-0000-0000-00004B5F0000}"/>
    <cellStyle name="เซลล์ที่มีการเชื่อมโยง 2" xfId="5948" hidden="1" xr:uid="{00000000-0005-0000-0000-00004C5F0000}"/>
    <cellStyle name="เซลล์ที่มีการเชื่อมโยง 2" xfId="5949" hidden="1" xr:uid="{00000000-0005-0000-0000-00004D5F0000}"/>
    <cellStyle name="เซลล์ที่มีการเชื่อมโยง 2" xfId="5951" hidden="1" xr:uid="{00000000-0005-0000-0000-00004E5F0000}"/>
    <cellStyle name="เซลล์ที่มีการเชื่อมโยง 2" xfId="5952" hidden="1" xr:uid="{00000000-0005-0000-0000-00004F5F0000}"/>
    <cellStyle name="เซลล์ที่มีการเชื่อมโยง 2" xfId="6018" hidden="1" xr:uid="{00000000-0005-0000-0000-0000505F0000}"/>
    <cellStyle name="เซลล์ที่มีการเชื่อมโยง 2" xfId="6023" hidden="1" xr:uid="{00000000-0005-0000-0000-0000515F0000}"/>
    <cellStyle name="เซลล์ที่มีการเชื่อมโยง 2" xfId="6025" hidden="1" xr:uid="{00000000-0005-0000-0000-0000525F0000}"/>
    <cellStyle name="เซลล์ที่มีการเชื่อมโยง 2" xfId="6026" hidden="1" xr:uid="{00000000-0005-0000-0000-0000535F0000}"/>
    <cellStyle name="เซลล์ที่มีการเชื่อมโยง 2" xfId="6054" hidden="1" xr:uid="{00000000-0005-0000-0000-0000545F0000}"/>
    <cellStyle name="เซลล์ที่มีการเชื่อมโยง 2" xfId="6057" hidden="1" xr:uid="{00000000-0005-0000-0000-0000555F0000}"/>
    <cellStyle name="เซลล์ที่มีการเชื่อมโยง 2" xfId="6058" hidden="1" xr:uid="{00000000-0005-0000-0000-0000565F0000}"/>
    <cellStyle name="เซลล์ที่มีการเชื่อมโยง 2" xfId="6059" hidden="1" xr:uid="{00000000-0005-0000-0000-0000575F0000}"/>
    <cellStyle name="เซลล์ที่มีการเชื่อมโยง 2" xfId="6067" hidden="1" xr:uid="{00000000-0005-0000-0000-0000585F0000}"/>
    <cellStyle name="เซลล์ที่มีการเชื่อมโยง 2" xfId="6069" hidden="1" xr:uid="{00000000-0005-0000-0000-0000595F0000}"/>
    <cellStyle name="เซลล์ที่มีการเชื่อมโยง 2" xfId="6071" hidden="1" xr:uid="{00000000-0005-0000-0000-00005A5F0000}"/>
    <cellStyle name="เซลล์ที่มีการเชื่อมโยง 2" xfId="6072" hidden="1" xr:uid="{00000000-0005-0000-0000-00005B5F0000}"/>
    <cellStyle name="เซลล์ที่มีการเชื่อมโยง 2" xfId="6089" hidden="1" xr:uid="{00000000-0005-0000-0000-00005C5F0000}"/>
    <cellStyle name="เซลล์ที่มีการเชื่อมโยง 2" xfId="6090" hidden="1" xr:uid="{00000000-0005-0000-0000-00005D5F0000}"/>
    <cellStyle name="เซลล์ที่มีการเชื่อมโยง 2" xfId="6092" hidden="1" xr:uid="{00000000-0005-0000-0000-00005E5F0000}"/>
    <cellStyle name="เซลล์ที่มีการเชื่อมโยง 2" xfId="6093" hidden="1" xr:uid="{00000000-0005-0000-0000-00005F5F0000}"/>
    <cellStyle name="เซลล์ที่มีการเชื่อมโยง 2" xfId="6155" hidden="1" xr:uid="{00000000-0005-0000-0000-0000605F0000}"/>
    <cellStyle name="เซลล์ที่มีการเชื่อมโยง 2" xfId="6159" hidden="1" xr:uid="{00000000-0005-0000-0000-0000615F0000}"/>
    <cellStyle name="เซลล์ที่มีการเชื่อมโยง 2" xfId="6162" hidden="1" xr:uid="{00000000-0005-0000-0000-0000625F0000}"/>
    <cellStyle name="เซลล์ที่มีการเชื่อมโยง 2" xfId="6163" hidden="1" xr:uid="{00000000-0005-0000-0000-0000635F0000}"/>
    <cellStyle name="เซลล์ที่มีการเชื่อมโยง 2" xfId="6186" hidden="1" xr:uid="{00000000-0005-0000-0000-0000645F0000}"/>
    <cellStyle name="เซลล์ที่มีการเชื่อมโยง 2" xfId="6188" hidden="1" xr:uid="{00000000-0005-0000-0000-0000655F0000}"/>
    <cellStyle name="เซลล์ที่มีการเชื่อมโยง 2" xfId="6190" hidden="1" xr:uid="{00000000-0005-0000-0000-0000665F0000}"/>
    <cellStyle name="เซลล์ที่มีการเชื่อมโยง 2" xfId="6191" hidden="1" xr:uid="{00000000-0005-0000-0000-0000675F0000}"/>
    <cellStyle name="เซลล์ที่มีการเชื่อมโยง 2" xfId="6199" hidden="1" xr:uid="{00000000-0005-0000-0000-0000685F0000}"/>
    <cellStyle name="เซลล์ที่มีการเชื่อมโยง 2" xfId="6202" hidden="1" xr:uid="{00000000-0005-0000-0000-0000695F0000}"/>
    <cellStyle name="เซลล์ที่มีการเชื่อมโยง 2" xfId="6204" hidden="1" xr:uid="{00000000-0005-0000-0000-00006A5F0000}"/>
    <cellStyle name="เซลล์ที่มีการเชื่อมโยง 2" xfId="6205" hidden="1" xr:uid="{00000000-0005-0000-0000-00006B5F0000}"/>
    <cellStyle name="เซลล์ที่มีการเชื่อมโยง 2" xfId="6221" hidden="1" xr:uid="{00000000-0005-0000-0000-00006C5F0000}"/>
    <cellStyle name="เซลล์ที่มีการเชื่อมโยง 2" xfId="6222" hidden="1" xr:uid="{00000000-0005-0000-0000-00006D5F0000}"/>
    <cellStyle name="เซลล์ที่มีการเชื่อมโยง 2" xfId="6225" hidden="1" xr:uid="{00000000-0005-0000-0000-00006E5F0000}"/>
    <cellStyle name="เซลล์ที่มีการเชื่อมโยง 2" xfId="6226" hidden="1" xr:uid="{00000000-0005-0000-0000-00006F5F0000}"/>
    <cellStyle name="เซลล์ที่มีการเชื่อมโยง 2" xfId="6282" hidden="1" xr:uid="{00000000-0005-0000-0000-0000705F0000}"/>
    <cellStyle name="เซลล์ที่มีการเชื่อมโยง 2" xfId="6286" hidden="1" xr:uid="{00000000-0005-0000-0000-0000715F0000}"/>
    <cellStyle name="เซลล์ที่มีการเชื่อมโยง 2" xfId="6289" hidden="1" xr:uid="{00000000-0005-0000-0000-0000725F0000}"/>
    <cellStyle name="เซลล์ที่มีการเชื่อมโยง 2" xfId="6290" hidden="1" xr:uid="{00000000-0005-0000-0000-0000735F0000}"/>
    <cellStyle name="เซลล์ที่มีการเชื่อมโยง 2" xfId="6310" hidden="1" xr:uid="{00000000-0005-0000-0000-0000745F0000}"/>
    <cellStyle name="เซลล์ที่มีการเชื่อมโยง 2" xfId="6312" hidden="1" xr:uid="{00000000-0005-0000-0000-0000755F0000}"/>
    <cellStyle name="เซลล์ที่มีการเชื่อมโยง 2" xfId="6313" hidden="1" xr:uid="{00000000-0005-0000-0000-0000765F0000}"/>
    <cellStyle name="เซลล์ที่มีการเชื่อมโยง 2" xfId="6314" hidden="1" xr:uid="{00000000-0005-0000-0000-0000775F0000}"/>
    <cellStyle name="เซลล์ที่มีการเชื่อมโยง 2" xfId="6321" hidden="1" xr:uid="{00000000-0005-0000-0000-0000785F0000}"/>
    <cellStyle name="เซลล์ที่มีการเชื่อมโยง 2" xfId="6323" hidden="1" xr:uid="{00000000-0005-0000-0000-0000795F0000}"/>
    <cellStyle name="เซลล์ที่มีการเชื่อมโยง 2" xfId="6324" hidden="1" xr:uid="{00000000-0005-0000-0000-00007A5F0000}"/>
    <cellStyle name="เซลล์ที่มีการเชื่อมโยง 2" xfId="6325" hidden="1" xr:uid="{00000000-0005-0000-0000-00007B5F0000}"/>
    <cellStyle name="เซลล์ที่มีการเชื่อมโยง 2" xfId="6338" hidden="1" xr:uid="{00000000-0005-0000-0000-00007C5F0000}"/>
    <cellStyle name="เซลล์ที่มีการเชื่อมโยง 2" xfId="6340" hidden="1" xr:uid="{00000000-0005-0000-0000-00007D5F0000}"/>
    <cellStyle name="เซลล์ที่มีการเชื่อมโยง 2" xfId="6341" hidden="1" xr:uid="{00000000-0005-0000-0000-00007E5F0000}"/>
    <cellStyle name="เซลล์ที่มีการเชื่อมโยง 2" xfId="6342" hidden="1" xr:uid="{00000000-0005-0000-0000-00007F5F0000}"/>
    <cellStyle name="เซลล์ที่มีการเชื่อมโยง 2" xfId="6398" hidden="1" xr:uid="{00000000-0005-0000-0000-0000805F0000}"/>
    <cellStyle name="เซลล์ที่มีการเชื่อมโยง 2" xfId="6403" hidden="1" xr:uid="{00000000-0005-0000-0000-0000815F0000}"/>
    <cellStyle name="เซลล์ที่มีการเชื่อมโยง 2" xfId="6406" hidden="1" xr:uid="{00000000-0005-0000-0000-0000825F0000}"/>
    <cellStyle name="เซลล์ที่มีการเชื่อมโยง 2" xfId="6407" hidden="1" xr:uid="{00000000-0005-0000-0000-0000835F0000}"/>
    <cellStyle name="เซลล์ที่มีการเชื่อมโยง 2" xfId="6430" hidden="1" xr:uid="{00000000-0005-0000-0000-0000845F0000}"/>
    <cellStyle name="เซลล์ที่มีการเชื่อมโยง 2" xfId="6431" hidden="1" xr:uid="{00000000-0005-0000-0000-0000855F0000}"/>
    <cellStyle name="เซลล์ที่มีการเชื่อมโยง 2" xfId="6432" hidden="1" xr:uid="{00000000-0005-0000-0000-0000865F0000}"/>
    <cellStyle name="เซลล์ที่มีการเชื่อมโยง 2" xfId="6433" hidden="1" xr:uid="{00000000-0005-0000-0000-0000875F0000}"/>
    <cellStyle name="เซลล์ที่มีการเชื่อมโยง 2" xfId="6440" hidden="1" xr:uid="{00000000-0005-0000-0000-0000885F0000}"/>
    <cellStyle name="เซลล์ที่มีการเชื่อมโยง 2" xfId="6442" hidden="1" xr:uid="{00000000-0005-0000-0000-0000895F0000}"/>
    <cellStyle name="เซลล์ที่มีการเชื่อมโยง 2" xfId="6444" hidden="1" xr:uid="{00000000-0005-0000-0000-00008A5F0000}"/>
    <cellStyle name="เซลล์ที่มีการเชื่อมโยง 2" xfId="6445" hidden="1" xr:uid="{00000000-0005-0000-0000-00008B5F0000}"/>
    <cellStyle name="เซลล์ที่มีการเชื่อมโยง 2" xfId="6458" hidden="1" xr:uid="{00000000-0005-0000-0000-00008C5F0000}"/>
    <cellStyle name="เซลล์ที่มีการเชื่อมโยง 2" xfId="6459" hidden="1" xr:uid="{00000000-0005-0000-0000-00008D5F0000}"/>
    <cellStyle name="เซลล์ที่มีการเชื่อมโยง 2" xfId="6461" hidden="1" xr:uid="{00000000-0005-0000-0000-00008E5F0000}"/>
    <cellStyle name="เซลล์ที่มีการเชื่อมโยง 2" xfId="6462" hidden="1" xr:uid="{00000000-0005-0000-0000-00008F5F0000}"/>
    <cellStyle name="เซลล์ที่มีการเชื่อมโยง 2" xfId="6516" hidden="1" xr:uid="{00000000-0005-0000-0000-0000905F0000}"/>
    <cellStyle name="เซลล์ที่มีการเชื่อมโยง 2" xfId="6519" hidden="1" xr:uid="{00000000-0005-0000-0000-0000915F0000}"/>
    <cellStyle name="เซลล์ที่มีการเชื่อมโยง 2" xfId="6520" hidden="1" xr:uid="{00000000-0005-0000-0000-0000925F0000}"/>
    <cellStyle name="เซลล์ที่มีการเชื่อมโยง 2" xfId="6521" hidden="1" xr:uid="{00000000-0005-0000-0000-0000935F0000}"/>
    <cellStyle name="เซลล์ที่มีการเชื่อมโยง 2" xfId="6540" hidden="1" xr:uid="{00000000-0005-0000-0000-0000945F0000}"/>
    <cellStyle name="เซลล์ที่มีการเชื่อมโยง 2" xfId="6541" hidden="1" xr:uid="{00000000-0005-0000-0000-0000955F0000}"/>
    <cellStyle name="เซลล์ที่มีการเชื่อมโยง 2" xfId="6542" hidden="1" xr:uid="{00000000-0005-0000-0000-0000965F0000}"/>
    <cellStyle name="เซลล์ที่มีการเชื่อมโยง 2" xfId="6543" hidden="1" xr:uid="{00000000-0005-0000-0000-0000975F0000}"/>
    <cellStyle name="เซลล์ที่มีการเชื่อมโยง 2" xfId="6546" hidden="1" xr:uid="{00000000-0005-0000-0000-0000985F0000}"/>
    <cellStyle name="เซลล์ที่มีการเชื่อมโยง 2" xfId="6547" hidden="1" xr:uid="{00000000-0005-0000-0000-0000995F0000}"/>
    <cellStyle name="เซลล์ที่มีการเชื่อมโยง 2" xfId="6548" hidden="1" xr:uid="{00000000-0005-0000-0000-00009A5F0000}"/>
    <cellStyle name="เซลล์ที่มีการเชื่อมโยง 2" xfId="6549" hidden="1" xr:uid="{00000000-0005-0000-0000-00009B5F0000}"/>
    <cellStyle name="เซลล์ที่มีการเชื่อมโยง 2" xfId="6558" hidden="1" xr:uid="{00000000-0005-0000-0000-00009C5F0000}"/>
    <cellStyle name="เซลล์ที่มีการเชื่อมโยง 2" xfId="6560" hidden="1" xr:uid="{00000000-0005-0000-0000-00009D5F0000}"/>
    <cellStyle name="เซลล์ที่มีการเชื่อมโยง 2" xfId="6561" hidden="1" xr:uid="{00000000-0005-0000-0000-00009E5F0000}"/>
    <cellStyle name="เซลล์ที่มีการเชื่อมโยง 2" xfId="6562" hidden="1" xr:uid="{00000000-0005-0000-0000-00009F5F0000}"/>
    <cellStyle name="เซลล์ที่มีการเชื่อมโยง 2" xfId="6611" hidden="1" xr:uid="{00000000-0005-0000-0000-0000A05F0000}"/>
    <cellStyle name="เซลล์ที่มีการเชื่อมโยง 2" xfId="6613" hidden="1" xr:uid="{00000000-0005-0000-0000-0000A15F0000}"/>
    <cellStyle name="เซลล์ที่มีการเชื่อมโยง 2" xfId="6615" hidden="1" xr:uid="{00000000-0005-0000-0000-0000A25F0000}"/>
    <cellStyle name="เซลล์ที่มีการเชื่อมโยง 2" xfId="6616" hidden="1" xr:uid="{00000000-0005-0000-0000-0000A35F0000}"/>
    <cellStyle name="เซลล์ที่มีการเชื่อมโยง 2" xfId="6631" hidden="1" xr:uid="{00000000-0005-0000-0000-0000A45F0000}"/>
    <cellStyle name="เซลล์ที่มีการเชื่อมโยง 2" xfId="6632" hidden="1" xr:uid="{00000000-0005-0000-0000-0000A55F0000}"/>
    <cellStyle name="เซลล์ที่มีการเชื่อมโยง 2" xfId="6633" hidden="1" xr:uid="{00000000-0005-0000-0000-0000A65F0000}"/>
    <cellStyle name="เซลล์ที่มีการเชื่อมโยง 2" xfId="6634" hidden="1" xr:uid="{00000000-0005-0000-0000-0000A75F0000}"/>
    <cellStyle name="เซลล์ที่มีการเชื่อมโยง 2" xfId="6639" hidden="1" xr:uid="{00000000-0005-0000-0000-0000A85F0000}"/>
    <cellStyle name="เซลล์ที่มีการเชื่อมโยง 2" xfId="6641" hidden="1" xr:uid="{00000000-0005-0000-0000-0000A95F0000}"/>
    <cellStyle name="เซลล์ที่มีการเชื่อมโยง 2" xfId="6642" hidden="1" xr:uid="{00000000-0005-0000-0000-0000AA5F0000}"/>
    <cellStyle name="เซลล์ที่มีการเชื่อมโยง 2" xfId="6643" hidden="1" xr:uid="{00000000-0005-0000-0000-0000AB5F0000}"/>
    <cellStyle name="เซลล์ที่มีการเชื่อมโยง 2" xfId="6652" hidden="1" xr:uid="{00000000-0005-0000-0000-0000AC5F0000}"/>
    <cellStyle name="เซลล์ที่มีการเชื่อมโยง 2" xfId="6653" hidden="1" xr:uid="{00000000-0005-0000-0000-0000AD5F0000}"/>
    <cellStyle name="เซลล์ที่มีการเชื่อมโยง 2" xfId="6654" hidden="1" xr:uid="{00000000-0005-0000-0000-0000AE5F0000}"/>
    <cellStyle name="เซลล์ที่มีการเชื่อมโยง 2" xfId="6655" hidden="1" xr:uid="{00000000-0005-0000-0000-0000AF5F0000}"/>
    <cellStyle name="เซลล์ที่มีการเชื่อมโยง 2" xfId="6713" hidden="1" xr:uid="{00000000-0005-0000-0000-0000B05F0000}"/>
    <cellStyle name="เซลล์ที่มีการเชื่อมโยง 2" xfId="6716" hidden="1" xr:uid="{00000000-0005-0000-0000-0000B15F0000}"/>
    <cellStyle name="เซลล์ที่มีการเชื่อมโยง 2" xfId="6718" hidden="1" xr:uid="{00000000-0005-0000-0000-0000B25F0000}"/>
    <cellStyle name="เซลล์ที่มีการเชื่อมโยง 2" xfId="6719" hidden="1" xr:uid="{00000000-0005-0000-0000-0000B35F0000}"/>
    <cellStyle name="เซลล์ที่มีการเชื่อมโยง 2" xfId="6734" hidden="1" xr:uid="{00000000-0005-0000-0000-0000B45F0000}"/>
    <cellStyle name="เซลล์ที่มีการเชื่อมโยง 2" xfId="6735" hidden="1" xr:uid="{00000000-0005-0000-0000-0000B55F0000}"/>
    <cellStyle name="เซลล์ที่มีการเชื่อมโยง 2" xfId="6736" hidden="1" xr:uid="{00000000-0005-0000-0000-0000B65F0000}"/>
    <cellStyle name="เซลล์ที่มีการเชื่อมโยง 2" xfId="6737" hidden="1" xr:uid="{00000000-0005-0000-0000-0000B75F0000}"/>
    <cellStyle name="เซลล์ที่มีการเชื่อมโยง 2" xfId="6740" hidden="1" xr:uid="{00000000-0005-0000-0000-0000B85F0000}"/>
    <cellStyle name="เซลล์ที่มีการเชื่อมโยง 2" xfId="6741" hidden="1" xr:uid="{00000000-0005-0000-0000-0000B95F0000}"/>
    <cellStyle name="เซลล์ที่มีการเชื่อมโยง 2" xfId="6742" hidden="1" xr:uid="{00000000-0005-0000-0000-0000BA5F0000}"/>
    <cellStyle name="เซลล์ที่มีการเชื่อมโยง 2" xfId="6743" hidden="1" xr:uid="{00000000-0005-0000-0000-0000BB5F0000}"/>
    <cellStyle name="เซลล์ที่มีการเชื่อมโยง 2" xfId="6750" hidden="1" xr:uid="{00000000-0005-0000-0000-0000BC5F0000}"/>
    <cellStyle name="เซลล์ที่มีการเชื่อมโยง 2" xfId="6751" hidden="1" xr:uid="{00000000-0005-0000-0000-0000BD5F0000}"/>
    <cellStyle name="เซลล์ที่มีการเชื่อมโยง 2" xfId="6752" hidden="1" xr:uid="{00000000-0005-0000-0000-0000BE5F0000}"/>
    <cellStyle name="เซลล์ที่มีการเชื่อมโยง 2" xfId="6753" hidden="1" xr:uid="{00000000-0005-0000-0000-0000BF5F0000}"/>
    <cellStyle name="เซลล์ที่มีการเชื่อมโยง 2" xfId="6867" hidden="1" xr:uid="{00000000-0005-0000-0000-0000C05F0000}"/>
    <cellStyle name="เซลล์ที่มีการเชื่อมโยง 2" xfId="6869" hidden="1" xr:uid="{00000000-0005-0000-0000-0000C15F0000}"/>
    <cellStyle name="เซลล์ที่มีการเชื่อมโยง 2" xfId="6872" hidden="1" xr:uid="{00000000-0005-0000-0000-0000C25F0000}"/>
    <cellStyle name="เซลล์ที่มีการเชื่อมโยง 2" xfId="6873" hidden="1" xr:uid="{00000000-0005-0000-0000-0000C35F0000}"/>
    <cellStyle name="เซลล์ที่มีการเชื่อมโยง 2" xfId="6889" hidden="1" xr:uid="{00000000-0005-0000-0000-0000C45F0000}"/>
    <cellStyle name="เซลล์ที่มีการเชื่อมโยง 2" xfId="6890" hidden="1" xr:uid="{00000000-0005-0000-0000-0000C55F0000}"/>
    <cellStyle name="เซลล์ที่มีการเชื่อมโยง 2" xfId="6891" hidden="1" xr:uid="{00000000-0005-0000-0000-0000C65F0000}"/>
    <cellStyle name="เซลล์ที่มีการเชื่อมโยง 2" xfId="6892" hidden="1" xr:uid="{00000000-0005-0000-0000-0000C75F0000}"/>
    <cellStyle name="เซลล์ที่มีการเชื่อมโยง 2" xfId="6896" hidden="1" xr:uid="{00000000-0005-0000-0000-0000C85F0000}"/>
    <cellStyle name="เซลล์ที่มีการเชื่อมโยง 2" xfId="6898" hidden="1" xr:uid="{00000000-0005-0000-0000-0000C95F0000}"/>
    <cellStyle name="เซลล์ที่มีการเชื่อมโยง 2" xfId="6899" hidden="1" xr:uid="{00000000-0005-0000-0000-0000CA5F0000}"/>
    <cellStyle name="เซลล์ที่มีการเชื่อมโยง 2" xfId="6900" hidden="1" xr:uid="{00000000-0005-0000-0000-0000CB5F0000}"/>
    <cellStyle name="เซลล์ที่มีการเชื่อมโยง 2" xfId="6907" hidden="1" xr:uid="{00000000-0005-0000-0000-0000CC5F0000}"/>
    <cellStyle name="เซลล์ที่มีการเชื่อมโยง 2" xfId="6908" hidden="1" xr:uid="{00000000-0005-0000-0000-0000CD5F0000}"/>
    <cellStyle name="เซลล์ที่มีการเชื่อมโยง 2" xfId="6909" hidden="1" xr:uid="{00000000-0005-0000-0000-0000CE5F0000}"/>
    <cellStyle name="เซลล์ที่มีการเชื่อมโยง 2" xfId="6910" hidden="1" xr:uid="{00000000-0005-0000-0000-0000CF5F0000}"/>
    <cellStyle name="เซลล์ที่มีการเชื่อมโยง 2" xfId="6544" hidden="1" xr:uid="{00000000-0005-0000-0000-0000D05F0000}"/>
    <cellStyle name="เซลล์ที่มีการเชื่อมโยง 2" xfId="5497" hidden="1" xr:uid="{00000000-0005-0000-0000-0000D15F0000}"/>
    <cellStyle name="เซลล์ที่มีการเชื่อมโยง 2" xfId="6187" hidden="1" xr:uid="{00000000-0005-0000-0000-0000D25F0000}"/>
    <cellStyle name="เซลล์ที่มีการเชื่อมโยง 2" xfId="6055" hidden="1" xr:uid="{00000000-0005-0000-0000-0000D35F0000}"/>
    <cellStyle name="เซลล์ที่มีการเชื่อมโยง 2" xfId="6062" hidden="1" xr:uid="{00000000-0005-0000-0000-0000D45F0000}"/>
    <cellStyle name="เซลล์ที่มีการเชื่อมโยง 2" xfId="5332" hidden="1" xr:uid="{00000000-0005-0000-0000-0000D55F0000}"/>
    <cellStyle name="เซลล์ที่มีการเชื่อมโยง 2" xfId="6518" hidden="1" xr:uid="{00000000-0005-0000-0000-0000D65F0000}"/>
    <cellStyle name="เซลล์ที่มีการเชื่อมโยง 2" xfId="6401" hidden="1" xr:uid="{00000000-0005-0000-0000-0000D75F0000}"/>
    <cellStyle name="เซลล์ที่มีการเชื่อมโยง 2" xfId="5502" hidden="1" xr:uid="{00000000-0005-0000-0000-0000D85F0000}"/>
    <cellStyle name="เซลล์ที่มีการเชื่อมโยง 2" xfId="6336" hidden="1" xr:uid="{00000000-0005-0000-0000-0000D95F0000}"/>
    <cellStyle name="เซลล์ที่มีการเชื่อมโยง 2" xfId="6906" hidden="1" xr:uid="{00000000-0005-0000-0000-0000DA5F0000}"/>
    <cellStyle name="เซลล์ที่มีการเชื่อมโยง 2" xfId="5495" hidden="1" xr:uid="{00000000-0005-0000-0000-0000DB5F0000}"/>
    <cellStyle name="เซลล์ที่มีการเชื่อมโยง 2" xfId="6243" hidden="1" xr:uid="{00000000-0005-0000-0000-0000DC5F0000}"/>
    <cellStyle name="เซลล์ที่มีการเชื่อมโยง 2" xfId="6844" hidden="1" xr:uid="{00000000-0005-0000-0000-0000DD5F0000}"/>
    <cellStyle name="เซลล์ที่มีการเชื่อมโยง 2" xfId="6525" hidden="1" xr:uid="{00000000-0005-0000-0000-0000DE5F0000}"/>
    <cellStyle name="เซลล์ที่มีการเชื่อมโยง 2" xfId="6410" hidden="1" xr:uid="{00000000-0005-0000-0000-0000DF5F0000}"/>
    <cellStyle name="เซลล์ที่มีการเชื่อมโยง 2" xfId="5899" hidden="1" xr:uid="{00000000-0005-0000-0000-0000E05F0000}"/>
    <cellStyle name="เซลล์ที่มีการเชื่อมโยง 2" xfId="5988" hidden="1" xr:uid="{00000000-0005-0000-0000-0000E15F0000}"/>
    <cellStyle name="เซลล์ที่มีการเชื่อมโยง 2" xfId="6564" hidden="1" xr:uid="{00000000-0005-0000-0000-0000E25F0000}"/>
    <cellStyle name="เซลล์ที่มีการเชื่อมโยง 2" xfId="6451" hidden="1" xr:uid="{00000000-0005-0000-0000-0000E35F0000}"/>
    <cellStyle name="เซลล์ที่มีการเชื่อมโยง 2" xfId="5643" hidden="1" xr:uid="{00000000-0005-0000-0000-0000E45F0000}"/>
    <cellStyle name="เซลล์ที่มีการเชื่อมโยง 2" xfId="6765" hidden="1" xr:uid="{00000000-0005-0000-0000-0000E55F0000}"/>
    <cellStyle name="เซลล์ที่มีการเชื่อมโยง 2" xfId="6590" hidden="1" xr:uid="{00000000-0005-0000-0000-0000E65F0000}"/>
    <cellStyle name="เซลล์ที่มีการเชื่อมโยง 2" xfId="6228" hidden="1" xr:uid="{00000000-0005-0000-0000-0000E75F0000}"/>
    <cellStyle name="เซลล์ที่มีการเชื่อมโยง 2" xfId="5894" hidden="1" xr:uid="{00000000-0005-0000-0000-0000E85F0000}"/>
    <cellStyle name="เซลล์ที่มีการเชื่อมโยง 2" xfId="6387" hidden="1" xr:uid="{00000000-0005-0000-0000-0000E95F0000}"/>
    <cellStyle name="เซลล์ที่มีการเชื่อมโยง 2" xfId="6004" hidden="1" xr:uid="{00000000-0005-0000-0000-0000EA5F0000}"/>
    <cellStyle name="เซลล์ที่มีการเชื่อมโยง 2" xfId="5856" hidden="1" xr:uid="{00000000-0005-0000-0000-0000EB5F0000}"/>
    <cellStyle name="เซลล์ที่มีการเชื่อมโยง 2" xfId="5466" hidden="1" xr:uid="{00000000-0005-0000-0000-0000EC5F0000}"/>
    <cellStyle name="เซลล์ที่มีการเชื่อมโยง 2" xfId="6538" hidden="1" xr:uid="{00000000-0005-0000-0000-0000ED5F0000}"/>
    <cellStyle name="เซลล์ที่มีการเชื่อมโยง 2" xfId="6046" hidden="1" xr:uid="{00000000-0005-0000-0000-0000EE5F0000}"/>
    <cellStyle name="เซลล์ที่มีการเชื่อมโยง 2" xfId="5900" hidden="1" xr:uid="{00000000-0005-0000-0000-0000EF5F0000}"/>
    <cellStyle name="เซลล์ที่มีการเชื่อมโยง 2" xfId="5174" hidden="1" xr:uid="{00000000-0005-0000-0000-0000F05F0000}"/>
    <cellStyle name="เซลล์ที่มีการเชื่อมโยง 2" xfId="5210" hidden="1" xr:uid="{00000000-0005-0000-0000-0000F15F0000}"/>
    <cellStyle name="เซลล์ที่มีการเชื่อมโยง 2" xfId="5048" hidden="1" xr:uid="{00000000-0005-0000-0000-0000F25F0000}"/>
    <cellStyle name="เซลล์ที่มีการเชื่อมโยง 2" xfId="6754" hidden="1" xr:uid="{00000000-0005-0000-0000-0000F35F0000}"/>
    <cellStyle name="เซลล์ที่มีการเชื่อมโยง 2" xfId="6848" hidden="1" xr:uid="{00000000-0005-0000-0000-0000F45F0000}"/>
    <cellStyle name="เซลล์ที่มีการเชื่อมโยง 2" xfId="5612" hidden="1" xr:uid="{00000000-0005-0000-0000-0000F55F0000}"/>
    <cellStyle name="เซลล์ที่มีการเชื่อมโยง 2" xfId="5656" hidden="1" xr:uid="{00000000-0005-0000-0000-0000F65F0000}"/>
    <cellStyle name="เซลล์ที่มีการเชื่อมโยง 2" xfId="5642" hidden="1" xr:uid="{00000000-0005-0000-0000-0000F75F0000}"/>
    <cellStyle name="เซลล์ที่มีการเชื่อมโยง 2" xfId="6464" hidden="1" xr:uid="{00000000-0005-0000-0000-0000F85F0000}"/>
    <cellStyle name="เซลล์ที่มีการเชื่อมโยง 2" xfId="5756" hidden="1" xr:uid="{00000000-0005-0000-0000-0000F95F0000}"/>
    <cellStyle name="เซลล์ที่มีการเชื่อมโยง 2" xfId="5304" hidden="1" xr:uid="{00000000-0005-0000-0000-0000FA5F0000}"/>
    <cellStyle name="เซลล์ที่มีการเชื่อมโยง 2" xfId="5286" hidden="1" xr:uid="{00000000-0005-0000-0000-0000FB5F0000}"/>
    <cellStyle name="เซลล์ที่มีการเชื่อมโยง 2" xfId="5716" hidden="1" xr:uid="{00000000-0005-0000-0000-0000FC5F0000}"/>
    <cellStyle name="เซลล์ที่มีการเชื่อมโยง 2" xfId="5805" hidden="1" xr:uid="{00000000-0005-0000-0000-0000FD5F0000}"/>
    <cellStyle name="เซลล์ที่มีการเชื่อมโยง 2" xfId="6826" hidden="1" xr:uid="{00000000-0005-0000-0000-0000FE5F0000}"/>
    <cellStyle name="เซลล์ที่มีการเชื่อมโยง 2" xfId="6667" hidden="1" xr:uid="{00000000-0005-0000-0000-0000FF5F0000}"/>
    <cellStyle name="เซลล์ที่มีการเชื่อมโยง 2" xfId="5292" hidden="1" xr:uid="{00000000-0005-0000-0000-000000600000}"/>
    <cellStyle name="เซลล์ที่มีการเชื่อมโยง 2" xfId="5585" hidden="1" xr:uid="{00000000-0005-0000-0000-000001600000}"/>
    <cellStyle name="เซลล์ที่มีการเชื่อมโยง 2" xfId="5448" hidden="1" xr:uid="{00000000-0005-0000-0000-000002600000}"/>
    <cellStyle name="เซลล์ที่มีการเชื่อมโยง 2" xfId="5166" hidden="1" xr:uid="{00000000-0005-0000-0000-000003600000}"/>
    <cellStyle name="เซลล์ที่มีการเชื่อมโยง 2" xfId="6505" hidden="1" xr:uid="{00000000-0005-0000-0000-000004600000}"/>
    <cellStyle name="เซลล์ที่มีการเชื่อมโยง 2" xfId="6009" hidden="1" xr:uid="{00000000-0005-0000-0000-000005600000}"/>
    <cellStyle name="เซลล์ที่มีการเชื่อมโยง 2" xfId="5404" hidden="1" xr:uid="{00000000-0005-0000-0000-000006600000}"/>
    <cellStyle name="เซลล์ที่มีการเชื่อมโยง 2" xfId="5306" hidden="1" xr:uid="{00000000-0005-0000-0000-000007600000}"/>
    <cellStyle name="เซลล์ที่มีการเชื่อมโยง 2" xfId="5937" hidden="1" xr:uid="{00000000-0005-0000-0000-000008600000}"/>
    <cellStyle name="เซลล์ที่มีการเชื่อมโยง 2" xfId="5545" hidden="1" xr:uid="{00000000-0005-0000-0000-000009600000}"/>
    <cellStyle name="เซลล์ที่มีการเชื่อมโยง 2" xfId="5385" hidden="1" xr:uid="{00000000-0005-0000-0000-00000A600000}"/>
    <cellStyle name="เซลล์ที่มีการเชื่อมโยง 2" xfId="6824" hidden="1" xr:uid="{00000000-0005-0000-0000-00000B600000}"/>
    <cellStyle name="เซลล์ที่มีการเชื่อมโยง 2" xfId="5835" hidden="1" xr:uid="{00000000-0005-0000-0000-00000C600000}"/>
    <cellStyle name="เซลล์ที่มีการเชื่อมโยง 2" xfId="5542" hidden="1" xr:uid="{00000000-0005-0000-0000-00000D600000}"/>
    <cellStyle name="เซลล์ที่มีการเชื่อมโยง 2" xfId="6832" hidden="1" xr:uid="{00000000-0005-0000-0000-00000E600000}"/>
    <cellStyle name="เซลล์ที่มีการเชื่อมโยง 2" xfId="6670" hidden="1" xr:uid="{00000000-0005-0000-0000-00000F600000}"/>
    <cellStyle name="เซลล์ที่มีการเชื่อมโยง 2" xfId="5328" hidden="1" xr:uid="{00000000-0005-0000-0000-000010600000}"/>
    <cellStyle name="เซลล์ที่มีการเชื่อมโยง 2" xfId="5730" hidden="1" xr:uid="{00000000-0005-0000-0000-000011600000}"/>
    <cellStyle name="เซลล์ที่มีการเชื่อมโยง 2" xfId="6648" hidden="1" xr:uid="{00000000-0005-0000-0000-000012600000}"/>
    <cellStyle name="เซลล์ที่มีการเชื่อมโยง 2" xfId="6557" hidden="1" xr:uid="{00000000-0005-0000-0000-000013600000}"/>
    <cellStyle name="เซลล์ที่มีการเชื่อมโยง 2" xfId="5523" hidden="1" xr:uid="{00000000-0005-0000-0000-000014600000}"/>
    <cellStyle name="เซลล์ที่มีการเชื่อมโยง 2" xfId="6823" hidden="1" xr:uid="{00000000-0005-0000-0000-000015600000}"/>
    <cellStyle name="เซลล์ที่มีการเชื่อมโยง 2" xfId="5344" hidden="1" xr:uid="{00000000-0005-0000-0000-000016600000}"/>
    <cellStyle name="เซลล์ที่มีการเชื่อมโยง 2" xfId="5567" hidden="1" xr:uid="{00000000-0005-0000-0000-000017600000}"/>
    <cellStyle name="เซลล์ที่มีการเชื่อมโยง 2" xfId="6819" hidden="1" xr:uid="{00000000-0005-0000-0000-000018600000}"/>
    <cellStyle name="เซลล์ที่มีการเชื่อมโยง 2" xfId="6405" hidden="1" xr:uid="{00000000-0005-0000-0000-000019600000}"/>
    <cellStyle name="เซลล์ที่มีการเชื่อมโยง 2" xfId="6024" hidden="1" xr:uid="{00000000-0005-0000-0000-00001A600000}"/>
    <cellStyle name="เซลล์ที่มีการเชื่อมโยง 2" xfId="5879" hidden="1" xr:uid="{00000000-0005-0000-0000-00001B600000}"/>
    <cellStyle name="เซลล์ที่มีการเชื่อมโยง 2" xfId="5605" hidden="1" xr:uid="{00000000-0005-0000-0000-00001C600000}"/>
    <cellStyle name="เซลล์ที่มีการเชื่อมโยง 2" xfId="5382" hidden="1" xr:uid="{00000000-0005-0000-0000-00001D600000}"/>
    <cellStyle name="เซลล์ที่มีการเชื่อมโยง 2" xfId="6210" hidden="1" xr:uid="{00000000-0005-0000-0000-00001E600000}"/>
    <cellStyle name="เซลล์ที่มีการเชื่อมโยง 2" xfId="5290" hidden="1" xr:uid="{00000000-0005-0000-0000-00001F600000}"/>
    <cellStyle name="เซลล์ที่มีการเชื่อมโยง 2" xfId="6657" hidden="1" xr:uid="{00000000-0005-0000-0000-000020600000}"/>
    <cellStyle name="เซลล์ที่มีการเชื่อมโยง 2" xfId="5636" hidden="1" xr:uid="{00000000-0005-0000-0000-000021600000}"/>
    <cellStyle name="เซลล์ที่มีการเชื่อมโยง 2" xfId="5984" hidden="1" xr:uid="{00000000-0005-0000-0000-000022600000}"/>
    <cellStyle name="เซลล์ที่มีการเชื่อมโยง 2" xfId="5860" hidden="1" xr:uid="{00000000-0005-0000-0000-000023600000}"/>
    <cellStyle name="เซลล์ที่มีการเชื่อมโยง 2" xfId="5977" hidden="1" xr:uid="{00000000-0005-0000-0000-000024600000}"/>
    <cellStyle name="เซลล์ที่มีการเชื่อมโยง 2" xfId="5375" hidden="1" xr:uid="{00000000-0005-0000-0000-000025600000}"/>
    <cellStyle name="เซลล์ที่มีการเชื่อมโยง 2" xfId="6353" hidden="1" xr:uid="{00000000-0005-0000-0000-000026600000}"/>
    <cellStyle name="เซลล์ที่มีการเชื่อมโยง 2" xfId="6238" hidden="1" xr:uid="{00000000-0005-0000-0000-000027600000}"/>
    <cellStyle name="เซลล์ที่มีการเชื่อมโยง 2" xfId="6710" hidden="1" xr:uid="{00000000-0005-0000-0000-000028600000}"/>
    <cellStyle name="เซลล์ที่มีการเชื่อมโยง 2" xfId="6279" hidden="1" xr:uid="{00000000-0005-0000-0000-000029600000}"/>
    <cellStyle name="เซลล์ที่มีการเชื่อมโยง 2" xfId="5870" hidden="1" xr:uid="{00000000-0005-0000-0000-00002A600000}"/>
    <cellStyle name="เซลล์ที่มีการเชื่อมโยง 2" xfId="6863" hidden="1" xr:uid="{00000000-0005-0000-0000-00002B600000}"/>
    <cellStyle name="เซลล์ที่มีการเชื่อมโยง 2" xfId="5362" hidden="1" xr:uid="{00000000-0005-0000-0000-00002C600000}"/>
    <cellStyle name="เซลล์ที่มีการเชื่อมโยง 2" xfId="6277" hidden="1" xr:uid="{00000000-0005-0000-0000-00002D600000}"/>
    <cellStyle name="เซลล์ที่มีการเชื่อมโยง 2" xfId="5823" hidden="1" xr:uid="{00000000-0005-0000-0000-00002E600000}"/>
    <cellStyle name="เซลล์ที่มีการเชื่อมโยง 2" xfId="5926" hidden="1" xr:uid="{00000000-0005-0000-0000-00002F600000}"/>
    <cellStyle name="เซลล์ที่มีการเชื่อมโยง 2" xfId="5858" hidden="1" xr:uid="{00000000-0005-0000-0000-000030600000}"/>
    <cellStyle name="เซลล์ที่มีการเชื่อมโยง 2" xfId="5925" hidden="1" xr:uid="{00000000-0005-0000-0000-000031600000}"/>
    <cellStyle name="เซลล์ที่มีการเชื่อมโยง 2" xfId="5773" hidden="1" xr:uid="{00000000-0005-0000-0000-000032600000}"/>
    <cellStyle name="เซลล์ที่มีการเชื่อมโยง 2" xfId="6803" hidden="1" xr:uid="{00000000-0005-0000-0000-000033600000}"/>
    <cellStyle name="เซลล์ที่มีการเชื่อมโยง 2" xfId="6346" hidden="1" xr:uid="{00000000-0005-0000-0000-000034600000}"/>
    <cellStyle name="เซลล์ที่มีการเชื่อมโยง 2" xfId="6229" hidden="1" xr:uid="{00000000-0005-0000-0000-000035600000}"/>
    <cellStyle name="เซลล์ที่มีการเชื่อมโยง 2" xfId="5896" hidden="1" xr:uid="{00000000-0005-0000-0000-000036600000}"/>
    <cellStyle name="เซลล์ที่มีการเชื่อมโยง 2" xfId="5590" hidden="1" xr:uid="{00000000-0005-0000-0000-000037600000}"/>
    <cellStyle name="เซลล์ที่มีการเชื่อมโยง 2" xfId="5587" hidden="1" xr:uid="{00000000-0005-0000-0000-000038600000}"/>
    <cellStyle name="เซลล์ที่มีการเชื่อมโยง 2" xfId="5892" hidden="1" xr:uid="{00000000-0005-0000-0000-000039600000}"/>
    <cellStyle name="เซลล์ที่มีการเชื่อมโยง 2" xfId="5563" hidden="1" xr:uid="{00000000-0005-0000-0000-00003A600000}"/>
    <cellStyle name="เซลล์ที่มีการเชื่อมโยง 2" xfId="5789" hidden="1" xr:uid="{00000000-0005-0000-0000-00003B600000}"/>
    <cellStyle name="เซลล์ที่มีการเชื่อมโยง 2" xfId="6076" hidden="1" xr:uid="{00000000-0005-0000-0000-00003C600000}"/>
    <cellStyle name="เซลล์ที่มีการเชื่อมโยง 2" xfId="6769" hidden="1" xr:uid="{00000000-0005-0000-0000-00003D600000}"/>
    <cellStyle name="เซลล์ที่มีการเชื่อมโยง 2" xfId="5687" hidden="1" xr:uid="{00000000-0005-0000-0000-00003E600000}"/>
    <cellStyle name="เซลล์ที่มีการเชื่อมโยง 2" xfId="5669" hidden="1" xr:uid="{00000000-0005-0000-0000-00003F600000}"/>
    <cellStyle name="เซลล์ที่มีการเชื่อมโยง 2" xfId="5492" hidden="1" xr:uid="{00000000-0005-0000-0000-000040600000}"/>
    <cellStyle name="เซลล์ที่มีการเชื่อมโยง 2" xfId="6364" hidden="1" xr:uid="{00000000-0005-0000-0000-000041600000}"/>
    <cellStyle name="เซลล์ที่มีการเชื่อมโยง 2" xfId="5836" hidden="1" xr:uid="{00000000-0005-0000-0000-000042600000}"/>
    <cellStyle name="เซลล์ที่มีการเชื่อมโยง 2" xfId="6849" hidden="1" xr:uid="{00000000-0005-0000-0000-000043600000}"/>
    <cellStyle name="เซลล์ที่มีการเชื่อมโยง 2" xfId="5924" hidden="1" xr:uid="{00000000-0005-0000-0000-000044600000}"/>
    <cellStyle name="เซลล์ที่มีการเชื่อมโยง 2" xfId="6763" hidden="1" xr:uid="{00000000-0005-0000-0000-000045600000}"/>
    <cellStyle name="เซลล์ที่มีการเชื่อมโยง 2" xfId="6063" hidden="1" xr:uid="{00000000-0005-0000-0000-000046600000}"/>
    <cellStyle name="เซลล์ที่มีการเชื่อมโยง 2" xfId="6099" hidden="1" xr:uid="{00000000-0005-0000-0000-000047600000}"/>
    <cellStyle name="เซลล์ที่มีการเชื่อมโยง 2" xfId="6714" hidden="1" xr:uid="{00000000-0005-0000-0000-000048600000}"/>
    <cellStyle name="เซลล์ที่มีการเชื่อมโยง 2" xfId="6399" hidden="1" xr:uid="{00000000-0005-0000-0000-000049600000}"/>
    <cellStyle name="เซลล์ที่มีการเชื่อมโยง 2" xfId="6283" hidden="1" xr:uid="{00000000-0005-0000-0000-00004A600000}"/>
    <cellStyle name="เซลล์ที่มีการเชื่อมโยง 2" xfId="6156" hidden="1" xr:uid="{00000000-0005-0000-0000-00004B600000}"/>
    <cellStyle name="เซลล์ที่มีการเชื่อมโยง 2" xfId="5748" hidden="1" xr:uid="{00000000-0005-0000-0000-00004C600000}"/>
    <cellStyle name="เซลล์ที่มีการเชื่อมโยง 2" xfId="6796" hidden="1" xr:uid="{00000000-0005-0000-0000-00004D600000}"/>
    <cellStyle name="เซลล์ที่มีการเชื่อมโยง 2" xfId="5280" hidden="1" xr:uid="{00000000-0005-0000-0000-00004E600000}"/>
    <cellStyle name="เซลล์ที่มีการเชื่อมโยง 2" xfId="6656" hidden="1" xr:uid="{00000000-0005-0000-0000-00004F600000}"/>
    <cellStyle name="เซลล์ที่มีการเชื่อมโยง 2" xfId="6530" hidden="1" xr:uid="{00000000-0005-0000-0000-000050600000}"/>
    <cellStyle name="เซลล์ที่มีการเชื่อมโยง 2" xfId="5787" hidden="1" xr:uid="{00000000-0005-0000-0000-000051600000}"/>
    <cellStyle name="เซลล์ที่มีการเชื่อมโยง 2" xfId="6684" hidden="1" xr:uid="{00000000-0005-0000-0000-000052600000}"/>
    <cellStyle name="เซลล์ที่มีการเชื่อมโยง 2" xfId="6578" hidden="1" xr:uid="{00000000-0005-0000-0000-000053600000}"/>
    <cellStyle name="เซลล์ที่มีการเชื่อมโยง 2" xfId="5154" hidden="1" xr:uid="{00000000-0005-0000-0000-000054600000}"/>
    <cellStyle name="เซลล์ที่มีการเชื่อมโยง 2" xfId="5153" hidden="1" xr:uid="{00000000-0005-0000-0000-000055600000}"/>
    <cellStyle name="เซลล์ที่มีการเชื่อมโยง 2" xfId="5152" hidden="1" xr:uid="{00000000-0005-0000-0000-000056600000}"/>
    <cellStyle name="เซลล์ที่มีการเชื่อมโยง 2" xfId="5151" hidden="1" xr:uid="{00000000-0005-0000-0000-000057600000}"/>
    <cellStyle name="เซลล์ที่มีการเชื่อมโยง 2" xfId="5149" hidden="1" xr:uid="{00000000-0005-0000-0000-000058600000}"/>
    <cellStyle name="เซลล์ที่มีการเชื่อมโยง 2" xfId="5147" hidden="1" xr:uid="{00000000-0005-0000-0000-000059600000}"/>
    <cellStyle name="เซลล์ที่มีการเชื่อมโยง 2" xfId="5146" hidden="1" xr:uid="{00000000-0005-0000-0000-00005A600000}"/>
    <cellStyle name="เซลล์ที่มีการเชื่อมโยง 2" xfId="5145" hidden="1" xr:uid="{00000000-0005-0000-0000-00005B600000}"/>
    <cellStyle name="เซลล์ที่มีการเชื่อมโยง 2" xfId="5133" hidden="1" xr:uid="{00000000-0005-0000-0000-00005C600000}"/>
    <cellStyle name="เซลล์ที่มีการเชื่อมโยง 2" xfId="5132" hidden="1" xr:uid="{00000000-0005-0000-0000-00005D600000}"/>
    <cellStyle name="เซลล์ที่มีการเชื่อมโยง 2" xfId="5131" hidden="1" xr:uid="{00000000-0005-0000-0000-00005E600000}"/>
    <cellStyle name="เซลล์ที่มีการเชื่อมโยง 2" xfId="5130" hidden="1" xr:uid="{00000000-0005-0000-0000-00005F600000}"/>
    <cellStyle name="เซลล์ที่มีการเชื่อมโยง 2" xfId="6951" hidden="1" xr:uid="{00000000-0005-0000-0000-000060600000}"/>
    <cellStyle name="เซลล์ที่มีการเชื่อมโยง 2" xfId="6954" hidden="1" xr:uid="{00000000-0005-0000-0000-000061600000}"/>
    <cellStyle name="เซลล์ที่มีการเชื่อมโยง 2" xfId="6956" hidden="1" xr:uid="{00000000-0005-0000-0000-000062600000}"/>
    <cellStyle name="เซลล์ที่มีการเชื่อมโยง 2" xfId="6957" hidden="1" xr:uid="{00000000-0005-0000-0000-000063600000}"/>
    <cellStyle name="เซลล์ที่มีการเชื่อมโยง 2" xfId="6969" hidden="1" xr:uid="{00000000-0005-0000-0000-000064600000}"/>
    <cellStyle name="เซลล์ที่มีการเชื่อมโยง 2" xfId="6970" hidden="1" xr:uid="{00000000-0005-0000-0000-000065600000}"/>
    <cellStyle name="เซลล์ที่มีการเชื่อมโยง 2" xfId="6971" hidden="1" xr:uid="{00000000-0005-0000-0000-000066600000}"/>
    <cellStyle name="เซลล์ที่มีการเชื่อมโยง 2" xfId="6972" hidden="1" xr:uid="{00000000-0005-0000-0000-000067600000}"/>
    <cellStyle name="เซลล์ที่มีการเชื่อมโยง 2" xfId="6974" hidden="1" xr:uid="{00000000-0005-0000-0000-000068600000}"/>
    <cellStyle name="เซลล์ที่มีการเชื่อมโยง 2" xfId="6975" hidden="1" xr:uid="{00000000-0005-0000-0000-000069600000}"/>
    <cellStyle name="เซลล์ที่มีการเชื่อมโยง 2" xfId="6976" hidden="1" xr:uid="{00000000-0005-0000-0000-00006A600000}"/>
    <cellStyle name="เซลล์ที่มีการเชื่อมโยง 2" xfId="6977" hidden="1" xr:uid="{00000000-0005-0000-0000-00006B600000}"/>
    <cellStyle name="เซลล์ที่มีการเชื่อมโยง 2" xfId="6987" hidden="1" xr:uid="{00000000-0005-0000-0000-00006C600000}"/>
    <cellStyle name="เซลล์ที่มีการเชื่อมโยง 2" xfId="6988" hidden="1" xr:uid="{00000000-0005-0000-0000-00006D600000}"/>
    <cellStyle name="เซลล์ที่มีการเชื่อมโยง 2" xfId="6989" hidden="1" xr:uid="{00000000-0005-0000-0000-00006E600000}"/>
    <cellStyle name="เซลล์ที่มีการเชื่อมโยง 2" xfId="6990" hidden="1" xr:uid="{00000000-0005-0000-0000-00006F600000}"/>
    <cellStyle name="เซลล์ที่มีการเชื่อมโยง 2" xfId="5364" hidden="1" xr:uid="{00000000-0005-0000-0000-000070600000}"/>
    <cellStyle name="เซลล์ที่มีการเชื่อมโยง 2" xfId="5070" hidden="1" xr:uid="{00000000-0005-0000-0000-000071600000}"/>
    <cellStyle name="เซลล์ที่มีการเชื่อมโยง 2" xfId="5312" hidden="1" xr:uid="{00000000-0005-0000-0000-000072600000}"/>
    <cellStyle name="เซลล์ที่มีการเชื่อมโยง 2" xfId="5538" hidden="1" xr:uid="{00000000-0005-0000-0000-000073600000}"/>
    <cellStyle name="เซลล์ที่มีการเชื่อมโยง 2" xfId="5302" hidden="1" xr:uid="{00000000-0005-0000-0000-000074600000}"/>
    <cellStyle name="เซลล์ที่มีการเชื่อมโยง 2" xfId="5761" hidden="1" xr:uid="{00000000-0005-0000-0000-000075600000}"/>
    <cellStyle name="เซลล์ที่มีการเชื่อมโยง 2" xfId="5810" hidden="1" xr:uid="{00000000-0005-0000-0000-000076600000}"/>
    <cellStyle name="เซลล์ที่มีการเชื่อมโยง 2" xfId="5348" hidden="1" xr:uid="{00000000-0005-0000-0000-000077600000}"/>
    <cellStyle name="เซลล์ที่มีการเชื่อมโยง 2" xfId="6317" hidden="1" xr:uid="{00000000-0005-0000-0000-000078600000}"/>
    <cellStyle name="เซลล์ที่มีการเชื่อมโยง 2" xfId="6114" hidden="1" xr:uid="{00000000-0005-0000-0000-000079600000}"/>
    <cellStyle name="เซลล์ที่มีการเชื่อมโยง 2" xfId="6973" hidden="1" xr:uid="{00000000-0005-0000-0000-00007A600000}"/>
    <cellStyle name="เซลล์ที่มีการเชื่อมโยง 2" xfId="6529" hidden="1" xr:uid="{00000000-0005-0000-0000-00007B600000}"/>
    <cellStyle name="เซลล์ที่มีการเชื่อมโยง 2" xfId="5491" hidden="1" xr:uid="{00000000-0005-0000-0000-00007C600000}"/>
    <cellStyle name="เซลล์ที่มีการเชื่อมโยง 2" xfId="6961" hidden="1" xr:uid="{00000000-0005-0000-0000-00007D600000}"/>
    <cellStyle name="เซลล์ที่มีการเชื่อมโยง 2" xfId="6299" hidden="1" xr:uid="{00000000-0005-0000-0000-00007E600000}"/>
    <cellStyle name="เซลล์ที่มีการเชื่อมโยง 2" xfId="6659" hidden="1" xr:uid="{00000000-0005-0000-0000-00007F600000}"/>
    <cellStyle name="เซลล์ที่มีการเชื่อมโยง 2" xfId="6331" hidden="1" xr:uid="{00000000-0005-0000-0000-000080600000}"/>
    <cellStyle name="เซลล์ที่มีการเชื่อมโยง 2" xfId="6153" hidden="1" xr:uid="{00000000-0005-0000-0000-000081600000}"/>
    <cellStyle name="เซลล์ที่มีการเชื่อมโยง 2" xfId="5099" hidden="1" xr:uid="{00000000-0005-0000-0000-000082600000}"/>
    <cellStyle name="เซลล์ที่มีการเชื่อมโยง 2" xfId="5928" hidden="1" xr:uid="{00000000-0005-0000-0000-000083600000}"/>
    <cellStyle name="เซลล์ที่มีการเชื่อมโยง 2" xfId="5490" hidden="1" xr:uid="{00000000-0005-0000-0000-000084600000}"/>
    <cellStyle name="เซลล์ที่มีการเชื่อมโยง 2" xfId="5440" hidden="1" xr:uid="{00000000-0005-0000-0000-000085600000}"/>
    <cellStyle name="เซลล์ที่มีการเชื่อมโยง 2" xfId="6813" hidden="1" xr:uid="{00000000-0005-0000-0000-000086600000}"/>
    <cellStyle name="เซลล์ที่มีการเชื่อมโยง 2" xfId="6316" hidden="1" xr:uid="{00000000-0005-0000-0000-000087600000}"/>
    <cellStyle name="เซลล์ที่มีการเชื่อมโยง 2" xfId="5529" hidden="1" xr:uid="{00000000-0005-0000-0000-000088600000}"/>
    <cellStyle name="เซลล์ที่มีการเชื่อมโยง 2" xfId="6246" hidden="1" xr:uid="{00000000-0005-0000-0000-000089600000}"/>
    <cellStyle name="เซลล์ที่มีการเชื่อมโยง 2" xfId="6164" hidden="1" xr:uid="{00000000-0005-0000-0000-00008A600000}"/>
    <cellStyle name="เซลล์ที่มีการเชื่อมโยง 2" xfId="5932" hidden="1" xr:uid="{00000000-0005-0000-0000-00008B600000}"/>
    <cellStyle name="เซลล์ที่มีการเชื่อมโยง 2" xfId="6640" hidden="1" xr:uid="{00000000-0005-0000-0000-00008C600000}"/>
    <cellStyle name="เซลล์ที่มีการเชื่อมโยง 2" xfId="6704" hidden="1" xr:uid="{00000000-0005-0000-0000-00008D600000}"/>
    <cellStyle name="เซลล์ที่มีการเชื่อมโยง 2" xfId="5177" hidden="1" xr:uid="{00000000-0005-0000-0000-00008E600000}"/>
    <cellStyle name="เซลล์ที่มีการเชื่อมโยง 2" xfId="5682" hidden="1" xr:uid="{00000000-0005-0000-0000-00008F600000}"/>
    <cellStyle name="เซลล์ที่มีการเชื่อมโยง 2" xfId="5126" hidden="1" xr:uid="{00000000-0005-0000-0000-000090600000}"/>
    <cellStyle name="เซลล์ที่มีการเชื่อมโยง 2" xfId="5990" hidden="1" xr:uid="{00000000-0005-0000-0000-000091600000}"/>
    <cellStyle name="เซลล์ที่มีการเชื่อมโยง 2" xfId="6373" hidden="1" xr:uid="{00000000-0005-0000-0000-000092600000}"/>
    <cellStyle name="เซลล์ที่มีการเชื่อมโยง 2" xfId="5559" hidden="1" xr:uid="{00000000-0005-0000-0000-000093600000}"/>
    <cellStyle name="เซลล์ที่มีการเชื่อมโยง 2" xfId="6589" hidden="1" xr:uid="{00000000-0005-0000-0000-000094600000}"/>
    <cellStyle name="เซลล์ที่มีการเชื่อมโยง 2" xfId="5936" hidden="1" xr:uid="{00000000-0005-0000-0000-000095600000}"/>
    <cellStyle name="เซลล์ที่มีการเชื่อมโยง 2" xfId="5944" hidden="1" xr:uid="{00000000-0005-0000-0000-000096600000}"/>
    <cellStyle name="เซลล์ที่มีการเชื่อมโยง 2" xfId="5763" hidden="1" xr:uid="{00000000-0005-0000-0000-000097600000}"/>
    <cellStyle name="เซลล์ที่มีการเชื่อมโยง 2" xfId="5480" hidden="1" xr:uid="{00000000-0005-0000-0000-000098600000}"/>
    <cellStyle name="เซลล์ที่มีการเชื่อมโยง 2" xfId="6047" hidden="1" xr:uid="{00000000-0005-0000-0000-000099600000}"/>
    <cellStyle name="เซลล์ที่มีการเชื่อมโยง 2" xfId="225" hidden="1" xr:uid="{00000000-0005-0000-0000-00009A600000}"/>
    <cellStyle name="เซลล์ที่มีการเชื่อมโยง 2" xfId="5699" hidden="1" xr:uid="{00000000-0005-0000-0000-00009B600000}"/>
    <cellStyle name="เซลล์ที่มีการเชื่อมโยง 2" xfId="5678" hidden="1" xr:uid="{00000000-0005-0000-0000-00009C600000}"/>
    <cellStyle name="เซลล์ที่มีการเชื่อมโยง 2" xfId="5818" hidden="1" xr:uid="{00000000-0005-0000-0000-00009D600000}"/>
    <cellStyle name="เซลล์ที่มีการเชื่อมโยง 2" xfId="5849" hidden="1" xr:uid="{00000000-0005-0000-0000-00009E600000}"/>
    <cellStyle name="เซลล์ที่มีการเชื่อมโยง 2" xfId="6326" hidden="1" xr:uid="{00000000-0005-0000-0000-00009F600000}"/>
    <cellStyle name="เซลล์ที่มีการเชื่อมโยง 2" xfId="5838" hidden="1" xr:uid="{00000000-0005-0000-0000-0000A0600000}"/>
    <cellStyle name="เซลล์ที่มีการเชื่อมโยง 2" xfId="6510" hidden="1" xr:uid="{00000000-0005-0000-0000-0000A1600000}"/>
    <cellStyle name="เซลล์ที่มีการเชื่อมโยง 2" xfId="6491" hidden="1" xr:uid="{00000000-0005-0000-0000-0000A2600000}"/>
    <cellStyle name="เซลล์ที่มีการเชื่อมโยง 2" xfId="5705" hidden="1" xr:uid="{00000000-0005-0000-0000-0000A3600000}"/>
    <cellStyle name="เซลล์ที่มีการเชื่อมโยง 2" xfId="5161" hidden="1" xr:uid="{00000000-0005-0000-0000-0000A4600000}"/>
    <cellStyle name="เซลล์ที่มีการเชื่อมโยง 2" xfId="6033" hidden="1" xr:uid="{00000000-0005-0000-0000-0000A5600000}"/>
    <cellStyle name="เซลล์ที่มีการเชื่อมโยง 2" xfId="5653" hidden="1" xr:uid="{00000000-0005-0000-0000-0000A6600000}"/>
    <cellStyle name="เซลล์ที่มีการเชื่อมโยง 2" xfId="5117" hidden="1" xr:uid="{00000000-0005-0000-0000-0000A7600000}"/>
    <cellStyle name="เซลล์ที่มีการเชื่อมโยง 2" xfId="6913" hidden="1" xr:uid="{00000000-0005-0000-0000-0000A8600000}"/>
    <cellStyle name="เซลล์ที่มีการเชื่อมโยง 2" xfId="5662" hidden="1" xr:uid="{00000000-0005-0000-0000-0000A9600000}"/>
    <cellStyle name="เซลล์ที่มีการเชื่อมโยง 2" xfId="5842" hidden="1" xr:uid="{00000000-0005-0000-0000-0000AA600000}"/>
    <cellStyle name="เซลล์ที่มีการเชื่อมโยง 2" xfId="5366" hidden="1" xr:uid="{00000000-0005-0000-0000-0000AB600000}"/>
    <cellStyle name="เซลล์ที่มีการเชื่อมโยง 2" xfId="6391" hidden="1" xr:uid="{00000000-0005-0000-0000-0000AC600000}"/>
    <cellStyle name="เซลล์ที่มีการเชื่อมโยง 2" xfId="6119" hidden="1" xr:uid="{00000000-0005-0000-0000-0000AD600000}"/>
    <cellStyle name="เซลล์ที่มีการเชื่อมโยง 2" xfId="5964" hidden="1" xr:uid="{00000000-0005-0000-0000-0000AE600000}"/>
    <cellStyle name="เซลล์ที่มีการเชื่อมโยง 2" xfId="5758" hidden="1" xr:uid="{00000000-0005-0000-0000-0000AF600000}"/>
    <cellStyle name="เซลล์ที่มีการเชื่อมโยง 2" xfId="5211" hidden="1" xr:uid="{00000000-0005-0000-0000-0000B0600000}"/>
    <cellStyle name="เซลล์ที่มีการเชื่อมโยง 2" xfId="6216" hidden="1" xr:uid="{00000000-0005-0000-0000-0000B1600000}"/>
    <cellStyle name="เซลล์ที่มีการเชื่อมโยง 2" xfId="5711" hidden="1" xr:uid="{00000000-0005-0000-0000-0000B2600000}"/>
    <cellStyle name="เซลล์ที่มีการเชื่อมโยง 2" xfId="5410" hidden="1" xr:uid="{00000000-0005-0000-0000-0000B3600000}"/>
    <cellStyle name="เซลล์ที่มีการเชื่อมโยง 2" xfId="5461" hidden="1" xr:uid="{00000000-0005-0000-0000-0000B4600000}"/>
    <cellStyle name="เซลล์ที่มีการเชื่อมโยง 2" xfId="5672" hidden="1" xr:uid="{00000000-0005-0000-0000-0000B5600000}"/>
    <cellStyle name="เซลล์ที่มีการเชื่อมโยง 2" xfId="5464" hidden="1" xr:uid="{00000000-0005-0000-0000-0000B6600000}"/>
    <cellStyle name="เซลล์ที่มีการเชื่อมโยง 2" xfId="5198" hidden="1" xr:uid="{00000000-0005-0000-0000-0000B7600000}"/>
    <cellStyle name="เซลล์ที่มีการเชื่อมโยง 2" xfId="6620" hidden="1" xr:uid="{00000000-0005-0000-0000-0000B8600000}"/>
    <cellStyle name="เซลล์ที่มีการเชื่อมโยง 2" xfId="6311" hidden="1" xr:uid="{00000000-0005-0000-0000-0000B9600000}"/>
    <cellStyle name="เซลล์ที่มีการเชื่อมโยง 2" xfId="6381" hidden="1" xr:uid="{00000000-0005-0000-0000-0000BA600000}"/>
    <cellStyle name="เซลล์ที่มีการเชื่อมโยง 2" xfId="6617" hidden="1" xr:uid="{00000000-0005-0000-0000-0000BB600000}"/>
    <cellStyle name="เซลล์ที่มีการเชื่อมโยง 2" xfId="6264" hidden="1" xr:uid="{00000000-0005-0000-0000-0000BC600000}"/>
    <cellStyle name="เซลล์ที่มีการเชื่อมโยง 2" xfId="6773" hidden="1" xr:uid="{00000000-0005-0000-0000-0000BD600000}"/>
    <cellStyle name="เซลล์ที่มีการเชื่อมโยง 2" xfId="5361" hidden="1" xr:uid="{00000000-0005-0000-0000-0000BE600000}"/>
    <cellStyle name="เซลล์ที่มีการเชื่อมโยง 2" xfId="5551" hidden="1" xr:uid="{00000000-0005-0000-0000-0000BF600000}"/>
    <cellStyle name="เซลล์ที่มีการเชื่อมโยง 2" xfId="6692" hidden="1" xr:uid="{00000000-0005-0000-0000-0000C0600000}"/>
    <cellStyle name="เซลล์ที่มีการเชื่อมโยง 2" xfId="6367" hidden="1" xr:uid="{00000000-0005-0000-0000-0000C1600000}"/>
    <cellStyle name="เซลล์ที่มีการเชื่อมโยง 2" xfId="5469" hidden="1" xr:uid="{00000000-0005-0000-0000-0000C2600000}"/>
    <cellStyle name="เซลล์ที่มีการเชื่อมโยง 2" xfId="6905" hidden="1" xr:uid="{00000000-0005-0000-0000-0000C3600000}"/>
    <cellStyle name="เซลล์ที่มีการเชื่อมโยง 2" xfId="5365" hidden="1" xr:uid="{00000000-0005-0000-0000-0000C4600000}"/>
    <cellStyle name="เซลล์ที่มีการเชื่อมโยง 2" xfId="5848" hidden="1" xr:uid="{00000000-0005-0000-0000-0000C5600000}"/>
    <cellStyle name="เซลล์ที่มีการเชื่อมโยง 2" xfId="5157" hidden="1" xr:uid="{00000000-0005-0000-0000-0000C6600000}"/>
    <cellStyle name="เซลล์ที่มีการเชื่อมโยง 2" xfId="5513" hidden="1" xr:uid="{00000000-0005-0000-0000-0000C7600000}"/>
    <cellStyle name="เซลล์ที่มีการเชื่อมโยง 2" xfId="6098" hidden="1" xr:uid="{00000000-0005-0000-0000-0000C8600000}"/>
    <cellStyle name="เซลล์ที่มีการเชื่อมโยง 2" xfId="6512" hidden="1" xr:uid="{00000000-0005-0000-0000-0000C9600000}"/>
    <cellStyle name="เซลล์ที่มีการเชื่อมโยง 2" xfId="6094" hidden="1" xr:uid="{00000000-0005-0000-0000-0000CA600000}"/>
    <cellStyle name="เซลล์ที่มีการเชื่อมโยง 2" xfId="6601" hidden="1" xr:uid="{00000000-0005-0000-0000-0000CB600000}"/>
    <cellStyle name="เซลล์ที่มีการเชื่อมโยง 2" xfId="6881" hidden="1" xr:uid="{00000000-0005-0000-0000-0000CC600000}"/>
    <cellStyle name="เซลล์ที่มีการเชื่อมโยง 2" xfId="6016" hidden="1" xr:uid="{00000000-0005-0000-0000-0000CD600000}"/>
    <cellStyle name="เซลล์ที่มีการเชื่อมโยง 2" xfId="5169" hidden="1" xr:uid="{00000000-0005-0000-0000-0000CE600000}"/>
    <cellStyle name="เซลล์ที่มีการเชื่อมโยง 2" xfId="5638" hidden="1" xr:uid="{00000000-0005-0000-0000-0000CF600000}"/>
    <cellStyle name="เซลล์ที่มีการเชื่อมโยง 2" xfId="6356" hidden="1" xr:uid="{00000000-0005-0000-0000-0000D0600000}"/>
    <cellStyle name="เซลล์ที่มีการเชื่อมโยง 2" xfId="6626" hidden="1" xr:uid="{00000000-0005-0000-0000-0000D1600000}"/>
    <cellStyle name="เซลล์ที่มีการเชื่อมโยง 2" xfId="6597" hidden="1" xr:uid="{00000000-0005-0000-0000-0000D2600000}"/>
    <cellStyle name="เซลล์ที่มีการเชื่อมโยง 2" xfId="6912" hidden="1" xr:uid="{00000000-0005-0000-0000-0000D3600000}"/>
    <cellStyle name="เซลล์ที่มีการเชื่อมโยง 2" xfId="5415" hidden="1" xr:uid="{00000000-0005-0000-0000-0000D4600000}"/>
    <cellStyle name="เซลล์ที่มีการเชื่อมโยง 2" xfId="6672" hidden="1" xr:uid="{00000000-0005-0000-0000-0000D5600000}"/>
    <cellStyle name="เซลล์ที่มีการเชื่อมโยง 2" xfId="5300" hidden="1" xr:uid="{00000000-0005-0000-0000-0000D6600000}"/>
    <cellStyle name="เซลล์ที่มีการเชื่อมโยง 2" xfId="5472" hidden="1" xr:uid="{00000000-0005-0000-0000-0000D7600000}"/>
    <cellStyle name="เซลล์ที่มีการเชื่อมโยง 2" xfId="5110" hidden="1" xr:uid="{00000000-0005-0000-0000-0000D8600000}"/>
    <cellStyle name="เซลล์ที่มีการเชื่อมโยง 2" xfId="6166" hidden="1" xr:uid="{00000000-0005-0000-0000-0000D9600000}"/>
    <cellStyle name="เซลล์ที่มีการเชื่อมโยง 2" xfId="5218" hidden="1" xr:uid="{00000000-0005-0000-0000-0000DA600000}"/>
    <cellStyle name="เซลล์ที่มีการเชื่อมโยง 2" xfId="5217" hidden="1" xr:uid="{00000000-0005-0000-0000-0000DB600000}"/>
    <cellStyle name="เซลล์ที่มีการเชื่อมโยง 2" xfId="5276" hidden="1" xr:uid="{00000000-0005-0000-0000-0000DC600000}"/>
    <cellStyle name="เซลล์ที่มีการเชื่อมโยง 2" xfId="5081" hidden="1" xr:uid="{00000000-0005-0000-0000-0000DD600000}"/>
    <cellStyle name="เซลล์ที่มีการเชื่อมโยง 2" xfId="5478" hidden="1" xr:uid="{00000000-0005-0000-0000-0000DE600000}"/>
    <cellStyle name="เซลล์ที่มีการเชื่อมโยง 2" xfId="5427" hidden="1" xr:uid="{00000000-0005-0000-0000-0000DF600000}"/>
    <cellStyle name="เซลล์ที่มีการเชื่อมโยง 2" xfId="6933" hidden="1" xr:uid="{00000000-0005-0000-0000-0000E0600000}"/>
    <cellStyle name="เซลล์ที่มีการเชื่อมโยง 2" xfId="6682" hidden="1" xr:uid="{00000000-0005-0000-0000-0000E1600000}"/>
    <cellStyle name="เซลล์ที่มีการเชื่อมโยง 2" xfId="6799" hidden="1" xr:uid="{00000000-0005-0000-0000-0000E2600000}"/>
    <cellStyle name="เซลล์ที่มีการเชื่อมโยง 2" xfId="6967" hidden="1" xr:uid="{00000000-0005-0000-0000-0000E3600000}"/>
    <cellStyle name="เซลล์ที่มีการเชื่อมโยง 2" xfId="5853" hidden="1" xr:uid="{00000000-0005-0000-0000-0000E4600000}"/>
    <cellStyle name="เซลล์ที่มีการเชื่อมโยง 2" xfId="5828" hidden="1" xr:uid="{00000000-0005-0000-0000-0000E5600000}"/>
    <cellStyle name="เซลล์ที่มีการเชื่อมโยง 2" xfId="5531" hidden="1" xr:uid="{00000000-0005-0000-0000-0000E6600000}"/>
    <cellStyle name="เซลล์ที่มีการเชื่อมโยง 2" xfId="6417" hidden="1" xr:uid="{00000000-0005-0000-0000-0000E7600000}"/>
    <cellStyle name="เซลล์ที่มีการเชื่อมโยง 2" xfId="5976" hidden="1" xr:uid="{00000000-0005-0000-0000-0000E8600000}"/>
    <cellStyle name="เซลล์ที่มีการเชื่อมโยง 2" xfId="6798" hidden="1" xr:uid="{00000000-0005-0000-0000-0000E9600000}"/>
    <cellStyle name="เซลล์ที่มีการเชื่อมโยง 2" xfId="5811" hidden="1" xr:uid="{00000000-0005-0000-0000-0000EA600000}"/>
    <cellStyle name="เซลล์ที่มีการเชื่อมโยง 2" xfId="5463" hidden="1" xr:uid="{00000000-0005-0000-0000-0000EB600000}"/>
    <cellStyle name="เซลล์ที่มีการเชื่อมโยง 2" xfId="5617" hidden="1" xr:uid="{00000000-0005-0000-0000-0000EC600000}"/>
    <cellStyle name="เซลล์ที่มีการเชื่อมโยง 2" xfId="5118" hidden="1" xr:uid="{00000000-0005-0000-0000-0000ED600000}"/>
    <cellStyle name="เซลล์ที่มีการเชื่อมโยง 2" xfId="6528" hidden="1" xr:uid="{00000000-0005-0000-0000-0000EE600000}"/>
    <cellStyle name="เซลล์ที่มีการเชื่อมโยง 2" xfId="5112" hidden="1" xr:uid="{00000000-0005-0000-0000-0000EF600000}"/>
    <cellStyle name="เซลล์ที่มีการเชื่อมโยง 2" xfId="6822" hidden="1" xr:uid="{00000000-0005-0000-0000-0000F0600000}"/>
    <cellStyle name="เซลล์ที่มีการเชื่อมโยง 2" xfId="6402" hidden="1" xr:uid="{00000000-0005-0000-0000-0000F1600000}"/>
    <cellStyle name="เซลล์ที่มีการเชื่อมโยง 2" xfId="5114" hidden="1" xr:uid="{00000000-0005-0000-0000-0000F2600000}"/>
    <cellStyle name="เซลล์ที่มีการเชื่อมโยง 2" xfId="6305" hidden="1" xr:uid="{00000000-0005-0000-0000-0000F3600000}"/>
    <cellStyle name="เซลล์ที่มีการเชื่อมโยง 2" xfId="5314" hidden="1" xr:uid="{00000000-0005-0000-0000-0000F4600000}"/>
    <cellStyle name="เซลล์ที่มีการเชื่อมโยง 2" xfId="6804" hidden="1" xr:uid="{00000000-0005-0000-0000-0000F5600000}"/>
    <cellStyle name="เซลล์ที่มีการเชื่อมโยง 2" xfId="5774" hidden="1" xr:uid="{00000000-0005-0000-0000-0000F6600000}"/>
    <cellStyle name="เซลล์ที่มีการเชื่อมโยง 2" xfId="5582" hidden="1" xr:uid="{00000000-0005-0000-0000-0000F7600000}"/>
    <cellStyle name="เซลล์ที่มีการเชื่อมโยง 2" xfId="5059" hidden="1" xr:uid="{00000000-0005-0000-0000-0000F8600000}"/>
    <cellStyle name="เซลล์ที่มีการเชื่อมโยง 2" xfId="5719" hidden="1" xr:uid="{00000000-0005-0000-0000-0000F9600000}"/>
    <cellStyle name="เซลล์ที่มีการเชื่อมโยง 2" xfId="5765" hidden="1" xr:uid="{00000000-0005-0000-0000-0000FA600000}"/>
    <cellStyle name="เซลล์ที่มีการเชื่อมโยง 2" xfId="5950" hidden="1" xr:uid="{00000000-0005-0000-0000-0000FB600000}"/>
    <cellStyle name="เซลล์ที่มีการเชื่อมโยง 2" xfId="6817" hidden="1" xr:uid="{00000000-0005-0000-0000-0000FC600000}"/>
    <cellStyle name="เซลล์ที่มีการเชื่อมโยง 2" xfId="5791" hidden="1" xr:uid="{00000000-0005-0000-0000-0000FD600000}"/>
    <cellStyle name="เซลล์ที่มีการเชื่อมโยง 2" xfId="5556" hidden="1" xr:uid="{00000000-0005-0000-0000-0000FE600000}"/>
    <cellStyle name="เซลล์ที่มีการเชื่อมโยง 2" xfId="5708" hidden="1" xr:uid="{00000000-0005-0000-0000-0000FF600000}"/>
    <cellStyle name="เซลล์ที่มีการเชื่อมโยง 2" xfId="7045" hidden="1" xr:uid="{00000000-0005-0000-0000-000000610000}"/>
    <cellStyle name="เซลล์ที่มีการเชื่อมโยง 2" xfId="7046" hidden="1" xr:uid="{00000000-0005-0000-0000-000001610000}"/>
    <cellStyle name="เซลล์ที่มีการเชื่อมโยง 2" xfId="7049" hidden="1" xr:uid="{00000000-0005-0000-0000-000002610000}"/>
    <cellStyle name="เซลล์ที่มีการเชื่อมโยง 2" xfId="7050" hidden="1" xr:uid="{00000000-0005-0000-0000-000003610000}"/>
    <cellStyle name="เซลล์ที่มีการเชื่อมโยง 2" xfId="7067" hidden="1" xr:uid="{00000000-0005-0000-0000-000004610000}"/>
    <cellStyle name="เซลล์ที่มีการเชื่อมโยง 2" xfId="7068" hidden="1" xr:uid="{00000000-0005-0000-0000-000005610000}"/>
    <cellStyle name="เซลล์ที่มีการเชื่อมโยง 2" xfId="7069" hidden="1" xr:uid="{00000000-0005-0000-0000-000006610000}"/>
    <cellStyle name="เซลล์ที่มีการเชื่อมโยง 2" xfId="7070" hidden="1" xr:uid="{00000000-0005-0000-0000-000007610000}"/>
    <cellStyle name="เซลล์ที่มีการเชื่อมโยง 2" xfId="7075" hidden="1" xr:uid="{00000000-0005-0000-0000-000008610000}"/>
    <cellStyle name="เซลล์ที่มีการเชื่อมโยง 2" xfId="7077" hidden="1" xr:uid="{00000000-0005-0000-0000-000009610000}"/>
    <cellStyle name="เซลล์ที่มีการเชื่อมโยง 2" xfId="7078" hidden="1" xr:uid="{00000000-0005-0000-0000-00000A610000}"/>
    <cellStyle name="เซลล์ที่มีการเชื่อมโยง 2" xfId="7079" hidden="1" xr:uid="{00000000-0005-0000-0000-00000B610000}"/>
    <cellStyle name="เซลล์ที่มีการเชื่อมโยง 2" xfId="7088" hidden="1" xr:uid="{00000000-0005-0000-0000-00000C610000}"/>
    <cellStyle name="เซลล์ที่มีการเชื่อมโยง 2" xfId="7089" hidden="1" xr:uid="{00000000-0005-0000-0000-00000D610000}"/>
    <cellStyle name="เซลล์ที่มีการเชื่อมโยง 2" xfId="7090" hidden="1" xr:uid="{00000000-0005-0000-0000-00000E610000}"/>
    <cellStyle name="เซลล์ที่มีการเชื่อมโยง 2" xfId="7091" hidden="1" xr:uid="{00000000-0005-0000-0000-00000F610000}"/>
    <cellStyle name="เซลล์ที่มีการเชื่อมโยง 2" xfId="6852" hidden="1" xr:uid="{00000000-0005-0000-0000-000010610000}"/>
    <cellStyle name="เซลล์ที่มีการเชื่อมโยง 2" xfId="6793" hidden="1" xr:uid="{00000000-0005-0000-0000-000011610000}"/>
    <cellStyle name="เซลล์ที่มีการเชื่อมโยง 2" xfId="6455" hidden="1" xr:uid="{00000000-0005-0000-0000-000012610000}"/>
    <cellStyle name="เซลล์ที่มีการเชื่อมโยง 2" xfId="6930" hidden="1" xr:uid="{00000000-0005-0000-0000-000013610000}"/>
    <cellStyle name="เซลล์ที่มีการเชื่อมโยง 2" xfId="6511" hidden="1" xr:uid="{00000000-0005-0000-0000-000014610000}"/>
    <cellStyle name="เซลล์ที่มีการเชื่อมโยง 2" xfId="5841" hidden="1" xr:uid="{00000000-0005-0000-0000-000015610000}"/>
    <cellStyle name="เซลล์ที่มีการเชื่อมโยง 2" xfId="5138" hidden="1" xr:uid="{00000000-0005-0000-0000-000016610000}"/>
    <cellStyle name="เซลล์ที่มีการเชื่อมโยง 2" xfId="6245" hidden="1" xr:uid="{00000000-0005-0000-0000-000017610000}"/>
    <cellStyle name="เซลล์ที่มีการเชื่อมโยง 2" xfId="6061" hidden="1" xr:uid="{00000000-0005-0000-0000-000018610000}"/>
    <cellStyle name="เซลล์ที่มีการเชื่อมโยง 2" xfId="5863" hidden="1" xr:uid="{00000000-0005-0000-0000-000019610000}"/>
    <cellStyle name="เซลล์ที่มีการเชื่อมโยง 2" xfId="5543" hidden="1" xr:uid="{00000000-0005-0000-0000-00001A610000}"/>
    <cellStyle name="เซลล์ที่มีการเชื่อมโยง 2" xfId="6003" hidden="1" xr:uid="{00000000-0005-0000-0000-00001B610000}"/>
    <cellStyle name="เซลล์ที่มีการเชื่อมโยง 2" xfId="5167" hidden="1" xr:uid="{00000000-0005-0000-0000-00001C610000}"/>
    <cellStyle name="เซลล์ที่มีการเชื่อมโยง 2" xfId="6376" hidden="1" xr:uid="{00000000-0005-0000-0000-00001D610000}"/>
    <cellStyle name="เซลล์ที่มีการเชื่อมโยง 2" xfId="5431" hidden="1" xr:uid="{00000000-0005-0000-0000-00001E610000}"/>
    <cellStyle name="เซลล์ที่มีการเชื่อมโยง 2" xfId="6118" hidden="1" xr:uid="{00000000-0005-0000-0000-00001F610000}"/>
    <cellStyle name="เซลล์ที่มีการเชื่อมโยง 2" xfId="5400" hidden="1" xr:uid="{00000000-0005-0000-0000-000020610000}"/>
    <cellStyle name="เซลล์ที่มีการเชื่อมโยง 2" xfId="5067" hidden="1" xr:uid="{00000000-0005-0000-0000-000021610000}"/>
    <cellStyle name="เซลล์ที่มีการเชื่อมโยง 2" xfId="5627" hidden="1" xr:uid="{00000000-0005-0000-0000-000022610000}"/>
    <cellStyle name="เซลล์ที่มีการเชื่อมโยง 2" xfId="5158" hidden="1" xr:uid="{00000000-0005-0000-0000-000023610000}"/>
    <cellStyle name="เซลล์ที่มีการเชื่อมโยง 2" xfId="5655" hidden="1" xr:uid="{00000000-0005-0000-0000-000024610000}"/>
    <cellStyle name="เซลล์ที่มีการเชื่อมโยง 2" xfId="6647" hidden="1" xr:uid="{00000000-0005-0000-0000-000025610000}"/>
    <cellStyle name="เซลล์ที่มีการเชื่อมโยง 2" xfId="5084" hidden="1" xr:uid="{00000000-0005-0000-0000-000026610000}"/>
    <cellStyle name="เซลล์ที่มีการเชื่อมโยง 2" xfId="6593" hidden="1" xr:uid="{00000000-0005-0000-0000-000027610000}"/>
    <cellStyle name="เซลล์ที่มีการเชื่อมโยง 2" xfId="6488" hidden="1" xr:uid="{00000000-0005-0000-0000-000028610000}"/>
    <cellStyle name="เซลล์ที่มีการเชื่อมโยง 2" xfId="6008" hidden="1" xr:uid="{00000000-0005-0000-0000-000029610000}"/>
    <cellStyle name="เซลล์ที่มีการเชื่อมโยง 2" xfId="232" hidden="1" xr:uid="{00000000-0005-0000-0000-00002A610000}"/>
    <cellStyle name="เซลล์ที่มีการเชื่อมโยง 2" xfId="5706" hidden="1" xr:uid="{00000000-0005-0000-0000-00002B610000}"/>
    <cellStyle name="เซลล์ที่มีการเชื่อมโยง 2" xfId="5604" hidden="1" xr:uid="{00000000-0005-0000-0000-00002C610000}"/>
    <cellStyle name="เซลล์ที่มีการเชื่อมโยง 2" xfId="5076" hidden="1" xr:uid="{00000000-0005-0000-0000-00002D610000}"/>
    <cellStyle name="เซลล์ที่มีการเชื่อมโยง 2" xfId="6077" hidden="1" xr:uid="{00000000-0005-0000-0000-00002E610000}"/>
    <cellStyle name="เซลล์ที่มีการเชื่อมโยง 2" xfId="5447" hidden="1" xr:uid="{00000000-0005-0000-0000-00002F610000}"/>
    <cellStyle name="เซลล์ที่มีการเชื่อมโยง 2" xfId="6242" hidden="1" xr:uid="{00000000-0005-0000-0000-000030610000}"/>
    <cellStyle name="เซลล์ที่มีการเชื่อมโยง 2" xfId="5768" hidden="1" xr:uid="{00000000-0005-0000-0000-000031610000}"/>
    <cellStyle name="เซลล์ที่มีการเชื่อมโยง 2" xfId="6676" hidden="1" xr:uid="{00000000-0005-0000-0000-000032610000}"/>
    <cellStyle name="เซลล์ที่มีการเชื่อมโยง 2" xfId="5430" hidden="1" xr:uid="{00000000-0005-0000-0000-000033610000}"/>
    <cellStyle name="เซลล์ที่มีการเชื่อมโยง 2" xfId="5681" hidden="1" xr:uid="{00000000-0005-0000-0000-000034610000}"/>
    <cellStyle name="เซลล์ที่มีการเชื่อมโยง 2" xfId="5349" hidden="1" xr:uid="{00000000-0005-0000-0000-000035610000}"/>
    <cellStyle name="เซลล์ที่มีการเชื่อมโยง 2" xfId="5914" hidden="1" xr:uid="{00000000-0005-0000-0000-000036610000}"/>
    <cellStyle name="เซลล์ที่มีการเชื่อมโยง 2" xfId="6052" hidden="1" xr:uid="{00000000-0005-0000-0000-000037610000}"/>
    <cellStyle name="เซลล์ที่มีการเชื่อมโยง 2" xfId="5163" hidden="1" xr:uid="{00000000-0005-0000-0000-000038610000}"/>
    <cellStyle name="เซลล์ที่มีการเชื่อมโยง 2" xfId="6853" hidden="1" xr:uid="{00000000-0005-0000-0000-000039610000}"/>
    <cellStyle name="เซลล์ที่มีการเชื่อมโยง 2" xfId="6126" hidden="1" xr:uid="{00000000-0005-0000-0000-00003A610000}"/>
    <cellStyle name="เซลล์ที่มีการเชื่อมโยง 2" xfId="5467" hidden="1" xr:uid="{00000000-0005-0000-0000-00003B610000}"/>
    <cellStyle name="เซลล์ที่มีการเชื่อมโยง 2" xfId="7000" hidden="1" xr:uid="{00000000-0005-0000-0000-00003C610000}"/>
    <cellStyle name="เซลล์ที่มีการเชื่อมโยง 2" xfId="5760" hidden="1" xr:uid="{00000000-0005-0000-0000-00003D610000}"/>
    <cellStyle name="เซลล์ที่มีการเชื่อมโยง 2" xfId="5790" hidden="1" xr:uid="{00000000-0005-0000-0000-00003E610000}"/>
    <cellStyle name="เซลล์ที่มีการเชื่อมโยง 2" xfId="5994" hidden="1" xr:uid="{00000000-0005-0000-0000-00003F610000}"/>
    <cellStyle name="เซลล์ที่มีการเชื่อมโยง 2" xfId="6809" hidden="1" xr:uid="{00000000-0005-0000-0000-000040610000}"/>
    <cellStyle name="เซลล์ที่มีการเชื่อมโยง 2" xfId="6038" hidden="1" xr:uid="{00000000-0005-0000-0000-000041610000}"/>
    <cellStyle name="เซลล์ที่มีการเชื่อมโยง 2" xfId="6348" hidden="1" xr:uid="{00000000-0005-0000-0000-000042610000}"/>
    <cellStyle name="เซลล์ที่มีการเชื่อมโยง 2" xfId="6173" hidden="1" xr:uid="{00000000-0005-0000-0000-000043610000}"/>
    <cellStyle name="เซลล์ที่มีการเชื่อมโยง 2" xfId="5092" hidden="1" xr:uid="{00000000-0005-0000-0000-000044610000}"/>
    <cellStyle name="เซลล์ที่มีการเชื่อมโยง 2" xfId="6145" hidden="1" xr:uid="{00000000-0005-0000-0000-000045610000}"/>
    <cellStyle name="เซลล์ที่มีการเชื่อมโยง 2" xfId="5580" hidden="1" xr:uid="{00000000-0005-0000-0000-000046610000}"/>
    <cellStyle name="เซลล์ที่มีการเชื่อมโยง 2" xfId="6195" hidden="1" xr:uid="{00000000-0005-0000-0000-000047610000}"/>
    <cellStyle name="เซลล์ที่มีการเชื่อมโยง 2" xfId="6044" hidden="1" xr:uid="{00000000-0005-0000-0000-000048610000}"/>
    <cellStyle name="เซลล์ที่มีการเชื่อมโยง 2" xfId="5767" hidden="1" xr:uid="{00000000-0005-0000-0000-000049610000}"/>
    <cellStyle name="เซลล์ที่มีการเชื่อมโยง 2" xfId="6352" hidden="1" xr:uid="{00000000-0005-0000-0000-00004A610000}"/>
    <cellStyle name="เซลล์ที่มีการเชื่อมโยง 2" xfId="5535" hidden="1" xr:uid="{00000000-0005-0000-0000-00004B610000}"/>
    <cellStyle name="เซลล์ที่มีการเชื่อมโยง 2" xfId="5380" hidden="1" xr:uid="{00000000-0005-0000-0000-00004C610000}"/>
    <cellStyle name="เซลล์ที่มีการเชื่อมโยง 2" xfId="6948" hidden="1" xr:uid="{00000000-0005-0000-0000-00004D610000}"/>
    <cellStyle name="เซลล์ที่มีการเชื่อมโยง 2" xfId="5066" hidden="1" xr:uid="{00000000-0005-0000-0000-00004E610000}"/>
    <cellStyle name="เซลล์ที่มีการเชื่อมโยง 2" xfId="5197" hidden="1" xr:uid="{00000000-0005-0000-0000-00004F610000}"/>
    <cellStyle name="เซลล์ที่มีการเชื่อมโยง 2" xfId="7085" hidden="1" xr:uid="{00000000-0005-0000-0000-000050610000}"/>
    <cellStyle name="เซลล์ที่มีการเชื่อมโยง 2" xfId="5202" hidden="1" xr:uid="{00000000-0005-0000-0000-000051610000}"/>
    <cellStyle name="เซลล์ที่มีการเชื่อมโยง 2" xfId="5408" hidden="1" xr:uid="{00000000-0005-0000-0000-000052610000}"/>
    <cellStyle name="เซลล์ที่มีการเชื่อมโยง 2" xfId="6160" hidden="1" xr:uid="{00000000-0005-0000-0000-000053610000}"/>
    <cellStyle name="เซลล์ที่มีการเชื่อมโยง 2" xfId="5728" hidden="1" xr:uid="{00000000-0005-0000-0000-000054610000}"/>
    <cellStyle name="เซลล์ที่มีการเชื่อมโยง 2" xfId="5104" hidden="1" xr:uid="{00000000-0005-0000-0000-000055610000}"/>
    <cellStyle name="เซลล์ที่มีการเชื่อมโยง 2" xfId="5522" hidden="1" xr:uid="{00000000-0005-0000-0000-000056610000}"/>
    <cellStyle name="เซลล์ที่มีการเชื่อมโยง 2" xfId="5201" hidden="1" xr:uid="{00000000-0005-0000-0000-000057610000}"/>
    <cellStyle name="เซลล์ที่มีการเชื่อมโยง 2" xfId="5915" hidden="1" xr:uid="{00000000-0005-0000-0000-000058610000}"/>
    <cellStyle name="เซลล์ที่มีการเชื่อมโยง 2" xfId="5519" hidden="1" xr:uid="{00000000-0005-0000-0000-000059610000}"/>
    <cellStyle name="เซลล์ที่มีการเชื่อมโยง 2" xfId="5743" hidden="1" xr:uid="{00000000-0005-0000-0000-00005A610000}"/>
    <cellStyle name="เซลล์ที่มีการเชื่อมโยง 2" xfId="222" hidden="1" xr:uid="{00000000-0005-0000-0000-00005B610000}"/>
    <cellStyle name="เซลล์ที่มีการเชื่อมโยง 2" xfId="6569" hidden="1" xr:uid="{00000000-0005-0000-0000-00005C610000}"/>
    <cellStyle name="เซลล์ที่มีการเชื่อมโยง 2" xfId="7040" hidden="1" xr:uid="{00000000-0005-0000-0000-00005D610000}"/>
    <cellStyle name="เซลล์ที่มีการเชื่อมโยง 2" xfId="5115" hidden="1" xr:uid="{00000000-0005-0000-0000-00005E610000}"/>
    <cellStyle name="เซลล์ที่มีการเชื่อมโยง 2" xfId="6027" hidden="1" xr:uid="{00000000-0005-0000-0000-00005F610000}"/>
    <cellStyle name="เซลล์ที่มีการเชื่อมโยง 2" xfId="5755" hidden="1" xr:uid="{00000000-0005-0000-0000-000060610000}"/>
    <cellStyle name="เซลล์ที่มีการเชื่อมโยง 2" xfId="5173" hidden="1" xr:uid="{00000000-0005-0000-0000-000061610000}"/>
    <cellStyle name="เซลล์ที่มีการเชื่อมโยง 2" xfId="5907" hidden="1" xr:uid="{00000000-0005-0000-0000-000062610000}"/>
    <cellStyle name="เซลล์ที่มีการเชื่อมโยง 2" xfId="5700" hidden="1" xr:uid="{00000000-0005-0000-0000-000063610000}"/>
    <cellStyle name="เซลล์ที่มีการเชื่อมโยง 2" xfId="5390" hidden="1" xr:uid="{00000000-0005-0000-0000-000064610000}"/>
    <cellStyle name="เซลล์ที่มีการเชื่อมโยง 2" xfId="6535" hidden="1" xr:uid="{00000000-0005-0000-0000-000065610000}"/>
    <cellStyle name="เซลล์ที่มีการเชื่อมโยง 2" xfId="5207" hidden="1" xr:uid="{00000000-0005-0000-0000-000066610000}"/>
    <cellStyle name="เซลล์ที่มีการเชื่อมโยง 2" xfId="7060" hidden="1" xr:uid="{00000000-0005-0000-0000-000067610000}"/>
    <cellStyle name="เซลล์ที่มีการเชื่อมโยง 2" xfId="5452" hidden="1" xr:uid="{00000000-0005-0000-0000-000068610000}"/>
    <cellStyle name="เซลล์ที่มีการเชื่อมโยง 2" xfId="5310" hidden="1" xr:uid="{00000000-0005-0000-0000-000069610000}"/>
    <cellStyle name="เซลล์ที่มีการเชื่อมโยง 2" xfId="5340" hidden="1" xr:uid="{00000000-0005-0000-0000-00006A610000}"/>
    <cellStyle name="เซลล์ที่มีการเชื่อมโยง 2" xfId="6260" hidden="1" xr:uid="{00000000-0005-0000-0000-00006B610000}"/>
    <cellStyle name="เซลล์ที่มีการเชื่อมโยง 2" xfId="5079" hidden="1" xr:uid="{00000000-0005-0000-0000-00006C610000}"/>
    <cellStyle name="เซลล์ที่มีการเชื่อมโยง 2" xfId="7019" hidden="1" xr:uid="{00000000-0005-0000-0000-00006D610000}"/>
    <cellStyle name="เซลล์ที่มีการเชื่อมโยง 2" xfId="6083" hidden="1" xr:uid="{00000000-0005-0000-0000-00006E610000}"/>
    <cellStyle name="เซลล์ที่มีการเชื่อมโยง 2" xfId="6130" hidden="1" xr:uid="{00000000-0005-0000-0000-00006F610000}"/>
    <cellStyle name="เซลล์ที่มีการเชื่อมโยง 2" xfId="5565" hidden="1" xr:uid="{00000000-0005-0000-0000-000070610000}"/>
    <cellStyle name="เซลล์ที่มีการเชื่อมโยง 2" xfId="6131" hidden="1" xr:uid="{00000000-0005-0000-0000-000071610000}"/>
    <cellStyle name="เซลล์ที่มีการเชื่อมโยง 2" xfId="5969" hidden="1" xr:uid="{00000000-0005-0000-0000-000072610000}"/>
    <cellStyle name="เซลล์ที่มีการเชื่อมโยง 2" xfId="5596" hidden="1" xr:uid="{00000000-0005-0000-0000-000073610000}"/>
    <cellStyle name="เซลล์ที่มีการเชื่อมโยง 2" xfId="5663" hidden="1" xr:uid="{00000000-0005-0000-0000-000074610000}"/>
    <cellStyle name="เซลล์ที่มีการเชื่อมโยง 2" xfId="5795" hidden="1" xr:uid="{00000000-0005-0000-0000-000075610000}"/>
    <cellStyle name="เซลล์ที่มีการเชื่อมโยง 2" xfId="5520" hidden="1" xr:uid="{00000000-0005-0000-0000-000076610000}"/>
    <cellStyle name="เซลล์ที่มีการเชื่อมโยง 2" xfId="6266" hidden="1" xr:uid="{00000000-0005-0000-0000-000077610000}"/>
    <cellStyle name="เซลล์ที่มีการเชื่อมโยง 2" xfId="6137" hidden="1" xr:uid="{00000000-0005-0000-0000-000078610000}"/>
    <cellStyle name="เซลล์ที่มีการเชื่อมโยง 2" xfId="6914" hidden="1" xr:uid="{00000000-0005-0000-0000-000079610000}"/>
    <cellStyle name="เซลล์ที่มีการเชื่อมโยง 2" xfId="251" hidden="1" xr:uid="{00000000-0005-0000-0000-00007A610000}"/>
    <cellStyle name="เซลล์ที่มีการเชื่อมโยง 2" xfId="5893" hidden="1" xr:uid="{00000000-0005-0000-0000-00007B610000}"/>
    <cellStyle name="เซลล์ที่มีการเชื่อมโยง 2" xfId="5583" hidden="1" xr:uid="{00000000-0005-0000-0000-00007C610000}"/>
    <cellStyle name="เซลล์ที่มีการเชื่อมโยง 2" xfId="5801" hidden="1" xr:uid="{00000000-0005-0000-0000-00007D610000}"/>
    <cellStyle name="เซลล์ที่มีการเชื่อมโยง 2" xfId="5239" hidden="1" xr:uid="{00000000-0005-0000-0000-00007E610000}"/>
    <cellStyle name="เซลล์ที่มีการเชื่อมโยง 2" xfId="5140" hidden="1" xr:uid="{00000000-0005-0000-0000-00007F610000}"/>
    <cellStyle name="เซลล์ที่มีการเชื่อมโยง 2" xfId="5182" hidden="1" xr:uid="{00000000-0005-0000-0000-000080610000}"/>
    <cellStyle name="เซลล์ที่มีการเชื่อมโยง 2" xfId="6489" hidden="1" xr:uid="{00000000-0005-0000-0000-000081610000}"/>
    <cellStyle name="เซลล์ที่มีการเชื่อมโยง 2" xfId="6274" hidden="1" xr:uid="{00000000-0005-0000-0000-000082610000}"/>
    <cellStyle name="เซลล์ที่มีการเชื่อมโยง 2" xfId="6671" hidden="1" xr:uid="{00000000-0005-0000-0000-000083610000}"/>
    <cellStyle name="เซลล์ที่มีการเชื่อมโยง 2" xfId="5073" hidden="1" xr:uid="{00000000-0005-0000-0000-000084610000}"/>
    <cellStyle name="เซลล์ที่มีการเชื่อมโยง 2" xfId="5955" hidden="1" xr:uid="{00000000-0005-0000-0000-000085610000}"/>
    <cellStyle name="เซลล์ที่มีการเชื่อมโยง 2" xfId="5176" hidden="1" xr:uid="{00000000-0005-0000-0000-000086610000}"/>
    <cellStyle name="เซลล์ที่มีการเชื่อมโยง 2" xfId="6935" hidden="1" xr:uid="{00000000-0005-0000-0000-000087610000}"/>
    <cellStyle name="เซลล์ที่มีการเชื่อมโยง 2" xfId="5190" hidden="1" xr:uid="{00000000-0005-0000-0000-000088610000}"/>
    <cellStyle name="เซลล์ที่มีการเชื่อมโยง 2" xfId="6936" hidden="1" xr:uid="{00000000-0005-0000-0000-000089610000}"/>
    <cellStyle name="เซลล์ที่มีการเชื่อมโยง 2" xfId="6177" hidden="1" xr:uid="{00000000-0005-0000-0000-00008A610000}"/>
    <cellStyle name="เซลล์ที่มีการเชื่อมโยง 2" xfId="6223" hidden="1" xr:uid="{00000000-0005-0000-0000-00008B610000}"/>
    <cellStyle name="เซลล์ที่มีการเชื่อมโยง 2" xfId="5644" hidden="1" xr:uid="{00000000-0005-0000-0000-00008C610000}"/>
    <cellStyle name="เซลล์ที่มีการเชื่อมโยง 2" xfId="6439" hidden="1" xr:uid="{00000000-0005-0000-0000-00008D610000}"/>
    <cellStyle name="เซลล์ที่มีการเชื่อมโยง 2" xfId="6372" hidden="1" xr:uid="{00000000-0005-0000-0000-00008E610000}"/>
    <cellStyle name="เซลล์ที่มีการเชื่อมโยง 2" xfId="6477" hidden="1" xr:uid="{00000000-0005-0000-0000-00008F610000}"/>
    <cellStyle name="เซลล์ที่มีการเชื่อมโยง 2" xfId="7017" hidden="1" xr:uid="{00000000-0005-0000-0000-000090610000}"/>
    <cellStyle name="เซลล์ที่มีการเชื่อมโยง 2" xfId="6924" hidden="1" xr:uid="{00000000-0005-0000-0000-000091610000}"/>
    <cellStyle name="เซลล์ที่มีการเชื่อมโยง 2" xfId="5740" hidden="1" xr:uid="{00000000-0005-0000-0000-000092610000}"/>
    <cellStyle name="เซลล์ที่มีการเชื่อมโยง 2" xfId="6886" hidden="1" xr:uid="{00000000-0005-0000-0000-000093610000}"/>
    <cellStyle name="เซลล์ที่มีการเชื่อมโยง 2" xfId="6508" hidden="1" xr:uid="{00000000-0005-0000-0000-000094610000}"/>
    <cellStyle name="เซลล์ที่มีการเชื่อมโยง 2" xfId="6132" hidden="1" xr:uid="{00000000-0005-0000-0000-000095610000}"/>
    <cellStyle name="เซลล์ที่มีการเชื่อมโยง 2" xfId="6885" hidden="1" xr:uid="{00000000-0005-0000-0000-000096610000}"/>
    <cellStyle name="เซลล์ที่มีการเชื่อมโยง 2" xfId="5442" hidden="1" xr:uid="{00000000-0005-0000-0000-000097610000}"/>
    <cellStyle name="เซลล์ที่มีการเชื่อมโยง 2" xfId="5524" hidden="1" xr:uid="{00000000-0005-0000-0000-000098610000}"/>
    <cellStyle name="เซลล์ที่มีการเชื่อมโยง 2" xfId="5451" hidden="1" xr:uid="{00000000-0005-0000-0000-000099610000}"/>
    <cellStyle name="เซลล์ที่มีการเชื่อมโยง 2" xfId="5119" hidden="1" xr:uid="{00000000-0005-0000-0000-00009A610000}"/>
    <cellStyle name="เซลล์ที่มีการเชื่อมโยง 2" xfId="6133" hidden="1" xr:uid="{00000000-0005-0000-0000-00009B610000}"/>
    <cellStyle name="เซลล์ที่มีการเชื่อมโยง 2" xfId="6609" hidden="1" xr:uid="{00000000-0005-0000-0000-00009C610000}"/>
    <cellStyle name="เซลล์ที่มีการเชื่อมโยง 2" xfId="5086" hidden="1" xr:uid="{00000000-0005-0000-0000-00009D610000}"/>
    <cellStyle name="เซลล์ที่มีการเชื่อมโยง 2" xfId="6699" hidden="1" xr:uid="{00000000-0005-0000-0000-00009E610000}"/>
    <cellStyle name="เซลล์ที่มีการเชื่อมโยง 2" xfId="5061" hidden="1" xr:uid="{00000000-0005-0000-0000-00009F610000}"/>
    <cellStyle name="เซลล์ที่มีการเชื่อมโยง 2" xfId="7134" hidden="1" xr:uid="{00000000-0005-0000-0000-0000A0610000}"/>
    <cellStyle name="เซลล์ที่มีการเชื่อมโยง 2" xfId="7136" hidden="1" xr:uid="{00000000-0005-0000-0000-0000A1610000}"/>
    <cellStyle name="เซลล์ที่มีการเชื่อมโยง 2" xfId="7137" hidden="1" xr:uid="{00000000-0005-0000-0000-0000A2610000}"/>
    <cellStyle name="เซลล์ที่มีการเชื่อมโยง 2" xfId="7138" hidden="1" xr:uid="{00000000-0005-0000-0000-0000A3610000}"/>
    <cellStyle name="เซลล์ที่มีการเชื่อมโยง 2" xfId="7148" hidden="1" xr:uid="{00000000-0005-0000-0000-0000A4610000}"/>
    <cellStyle name="เซลล์ที่มีการเชื่อมโยง 2" xfId="7149" hidden="1" xr:uid="{00000000-0005-0000-0000-0000A5610000}"/>
    <cellStyle name="เซลล์ที่มีการเชื่อมโยง 2" xfId="7150" hidden="1" xr:uid="{00000000-0005-0000-0000-0000A6610000}"/>
    <cellStyle name="เซลล์ที่มีการเชื่อมโยง 2" xfId="7151" hidden="1" xr:uid="{00000000-0005-0000-0000-0000A7610000}"/>
    <cellStyle name="เซลล์ที่มีการเชื่อมโยง 2" xfId="7152" hidden="1" xr:uid="{00000000-0005-0000-0000-0000A8610000}"/>
    <cellStyle name="เซลล์ที่มีการเชื่อมโยง 2" xfId="7153" hidden="1" xr:uid="{00000000-0005-0000-0000-0000A9610000}"/>
    <cellStyle name="เซลล์ที่มีการเชื่อมโยง 2" xfId="7154" hidden="1" xr:uid="{00000000-0005-0000-0000-0000AA610000}"/>
    <cellStyle name="เซลล์ที่มีการเชื่อมโยง 2" xfId="7155" hidden="1" xr:uid="{00000000-0005-0000-0000-0000AB610000}"/>
    <cellStyle name="เซลล์ที่มีการเชื่อมโยง 2" xfId="7161" hidden="1" xr:uid="{00000000-0005-0000-0000-0000AC610000}"/>
    <cellStyle name="เซลล์ที่มีการเชื่อมโยง 2" xfId="7162" hidden="1" xr:uid="{00000000-0005-0000-0000-0000AD610000}"/>
    <cellStyle name="เซลล์ที่มีการเชื่อมโยง 2" xfId="7163" hidden="1" xr:uid="{00000000-0005-0000-0000-0000AE610000}"/>
    <cellStyle name="เซลล์ที่มีการเชื่อมโยง 2" xfId="7164" hidden="1" xr:uid="{00000000-0005-0000-0000-0000AF610000}"/>
    <cellStyle name="เซลล์ที่มีการเชื่อมโยง 2" xfId="7384" hidden="1" xr:uid="{00000000-0005-0000-0000-0000B0610000}"/>
    <cellStyle name="เซลล์ที่มีการเชื่อมโยง 2" xfId="7387" hidden="1" xr:uid="{00000000-0005-0000-0000-0000B1610000}"/>
    <cellStyle name="เซลล์ที่มีการเชื่อมโยง 2" xfId="7391" hidden="1" xr:uid="{00000000-0005-0000-0000-0000B2610000}"/>
    <cellStyle name="เซลล์ที่มีการเชื่อมโยง 2" xfId="7392" hidden="1" xr:uid="{00000000-0005-0000-0000-0000B3610000}"/>
    <cellStyle name="เซลล์ที่มีการเชื่อมโยง 2" xfId="7504" hidden="1" xr:uid="{00000000-0005-0000-0000-0000B4610000}"/>
    <cellStyle name="เซลล์ที่มีการเชื่อมโยง 2" xfId="7505" hidden="1" xr:uid="{00000000-0005-0000-0000-0000B5610000}"/>
    <cellStyle name="เซลล์ที่มีการเชื่อมโยง 2" xfId="7509" hidden="1" xr:uid="{00000000-0005-0000-0000-0000B6610000}"/>
    <cellStyle name="เซลล์ที่มีการเชื่อมโยง 2" xfId="7510" hidden="1" xr:uid="{00000000-0005-0000-0000-0000B7610000}"/>
    <cellStyle name="เซลล์ที่มีการเชื่อมโยง 2" xfId="7529" hidden="1" xr:uid="{00000000-0005-0000-0000-0000B8610000}"/>
    <cellStyle name="เซลล์ที่มีการเชื่อมโยง 2" xfId="7530" hidden="1" xr:uid="{00000000-0005-0000-0000-0000B9610000}"/>
    <cellStyle name="เซลล์ที่มีการเชื่อมโยง 2" xfId="7534" hidden="1" xr:uid="{00000000-0005-0000-0000-0000BA610000}"/>
    <cellStyle name="เซลล์ที่มีการเชื่อมโยง 2" xfId="7535" hidden="1" xr:uid="{00000000-0005-0000-0000-0000BB610000}"/>
    <cellStyle name="เซลล์ที่มีการเชื่อมโยง 2" xfId="7647" hidden="1" xr:uid="{00000000-0005-0000-0000-0000BC610000}"/>
    <cellStyle name="เซลล์ที่มีการเชื่อมโยง 2" xfId="7648" hidden="1" xr:uid="{00000000-0005-0000-0000-0000BD610000}"/>
    <cellStyle name="เซลล์ที่มีการเชื่อมโยง 2" xfId="7652" hidden="1" xr:uid="{00000000-0005-0000-0000-0000BE610000}"/>
    <cellStyle name="เซลล์ที่มีการเชื่อมโยง 2" xfId="7653" hidden="1" xr:uid="{00000000-0005-0000-0000-0000BF610000}"/>
    <cellStyle name="เซลล์ที่มีการเชื่อมโยง 2" xfId="5935" hidden="1" xr:uid="{00000000-0005-0000-0000-0000C0610000}"/>
    <cellStyle name="เซลล์ที่มีการเชื่อมโยง 2" xfId="5940" hidden="1" xr:uid="{00000000-0005-0000-0000-0000C1610000}"/>
    <cellStyle name="เซลล์ที่มีการเชื่อมโยง 2" xfId="5072" hidden="1" xr:uid="{00000000-0005-0000-0000-0000C2610000}"/>
    <cellStyle name="เซลล์ที่มีการเชื่อมโยง 2" xfId="6300" hidden="1" xr:uid="{00000000-0005-0000-0000-0000C3610000}"/>
    <cellStyle name="เซลล์ที่มีการเชื่อมโยง 2" xfId="6429" hidden="1" xr:uid="{00000000-0005-0000-0000-0000C4610000}"/>
    <cellStyle name="เซลล์ที่มีการเชื่อมโยง 2" xfId="6206" hidden="1" xr:uid="{00000000-0005-0000-0000-0000C5610000}"/>
    <cellStyle name="เซลล์ที่มีการเชื่อมโยง 2" xfId="6834" hidden="1" xr:uid="{00000000-0005-0000-0000-0000C6610000}"/>
    <cellStyle name="เซลล์ที่มีการเชื่อมโยง 2" xfId="7065" hidden="1" xr:uid="{00000000-0005-0000-0000-0000C7610000}"/>
    <cellStyle name="เซลล์ที่มีการเชื่อมโยง 2" xfId="5077" hidden="1" xr:uid="{00000000-0005-0000-0000-0000C8610000}"/>
    <cellStyle name="เซลล์ที่มีการเชื่อมโยง 2" xfId="5966" hidden="1" xr:uid="{00000000-0005-0000-0000-0000C9610000}"/>
    <cellStyle name="เซลล์ที่มีการเชื่อมโยง 2" xfId="6043" hidden="1" xr:uid="{00000000-0005-0000-0000-0000CA610000}"/>
    <cellStyle name="เซลล์ที่มีการเชื่อมโยง 2" xfId="6343" hidden="1" xr:uid="{00000000-0005-0000-0000-0000CB610000}"/>
    <cellStyle name="เซลล์ที่มีการเชื่อมโยง 2" xfId="7036" hidden="1" xr:uid="{00000000-0005-0000-0000-0000CC610000}"/>
    <cellStyle name="เซลล์ที่มีการเชื่อมโยง 2" xfId="5819" hidden="1" xr:uid="{00000000-0005-0000-0000-0000CD610000}"/>
    <cellStyle name="เซลล์ที่มีการเชื่อมโยง 2" xfId="6673" hidden="1" xr:uid="{00000000-0005-0000-0000-0000CE610000}"/>
    <cellStyle name="เซลล์ที่มีการเชื่อมโยง 2" xfId="227" hidden="1" xr:uid="{00000000-0005-0000-0000-0000CF610000}"/>
    <cellStyle name="เซลล์ที่มีการเชื่อมโยง 2" xfId="6386" hidden="1" xr:uid="{00000000-0005-0000-0000-0000D0610000}"/>
    <cellStyle name="เซลล์ที่มีการเชื่อมโยง 2" xfId="6456" hidden="1" xr:uid="{00000000-0005-0000-0000-0000D1610000}"/>
    <cellStyle name="เซลล์ที่มีการเชื่อมโยง 2" xfId="7119" hidden="1" xr:uid="{00000000-0005-0000-0000-0000D2610000}"/>
    <cellStyle name="เซลล์ที่มีการเชื่อมโยง 2" xfId="6220" hidden="1" xr:uid="{00000000-0005-0000-0000-0000D3610000}"/>
    <cellStyle name="เซลล์ที่มีการเชื่อมโยง 2" xfId="5747" hidden="1" xr:uid="{00000000-0005-0000-0000-0000D4610000}"/>
    <cellStyle name="เซลล์ที่มีการเชื่อมโยง 2" xfId="6960" hidden="1" xr:uid="{00000000-0005-0000-0000-0000D5610000}"/>
    <cellStyle name="เซลล์ที่มีการเชื่อมโยง 2" xfId="5942" hidden="1" xr:uid="{00000000-0005-0000-0000-0000D6610000}"/>
    <cellStyle name="เซลล์ที่มีการเชื่อมโยง 2" xfId="5295" hidden="1" xr:uid="{00000000-0005-0000-0000-0000D7610000}"/>
    <cellStyle name="เซลล์ที่มีการเชื่อมโยง 2" xfId="5776" hidden="1" xr:uid="{00000000-0005-0000-0000-0000D8610000}"/>
    <cellStyle name="เซลล์ที่มีการเชื่อมโยง 2" xfId="6275" hidden="1" xr:uid="{00000000-0005-0000-0000-0000D9610000}"/>
    <cellStyle name="เซลล์ที่มีการเชื่อมโยง 2" xfId="6218" hidden="1" xr:uid="{00000000-0005-0000-0000-0000DA610000}"/>
    <cellStyle name="เซลล์ที่มีการเชื่อมโยง 2" xfId="5521" hidden="1" xr:uid="{00000000-0005-0000-0000-0000DB610000}"/>
    <cellStyle name="เซลล์ที่มีการเชื่อมโยง 2" xfId="5867" hidden="1" xr:uid="{00000000-0005-0000-0000-0000DC610000}"/>
    <cellStyle name="เซลล์ที่มีการเชื่อมโยง 2" xfId="5178" hidden="1" xr:uid="{00000000-0005-0000-0000-0000DD610000}"/>
    <cellStyle name="เซลล์ที่มีการเชื่อมโยง 2" xfId="5493" hidden="1" xr:uid="{00000000-0005-0000-0000-0000DE610000}"/>
    <cellStyle name="เซลล์ที่มีการเชื่อมโยง 2" xfId="6017" hidden="1" xr:uid="{00000000-0005-0000-0000-0000DF610000}"/>
    <cellStyle name="เซลล์ที่มีการเชื่อมโยง 2" xfId="6377" hidden="1" xr:uid="{00000000-0005-0000-0000-0000E0610000}"/>
    <cellStyle name="เซลล์ที่มีการเชื่อมโยง 2" xfId="6301" hidden="1" xr:uid="{00000000-0005-0000-0000-0000E1610000}"/>
    <cellStyle name="เซลล์ที่มีการเชื่อมโยง 2" xfId="6428" hidden="1" xr:uid="{00000000-0005-0000-0000-0000E2610000}"/>
    <cellStyle name="เซลล์ที่มีการเชื่อมโยง 2" xfId="5566" hidden="1" xr:uid="{00000000-0005-0000-0000-0000E3610000}"/>
    <cellStyle name="เซลล์ที่มีการเชื่อมโยง 2" xfId="6860" hidden="1" xr:uid="{00000000-0005-0000-0000-0000E4610000}"/>
    <cellStyle name="เซลล์ที่มีการเชื่อมโยง 2" xfId="5573" hidden="1" xr:uid="{00000000-0005-0000-0000-0000E5610000}"/>
    <cellStyle name="เซลล์ที่มีการเชื่อมโยง 2" xfId="6738" hidden="1" xr:uid="{00000000-0005-0000-0000-0000E6610000}"/>
    <cellStyle name="เซลล์ที่มีการเชื่อมโยง 2" xfId="6392" hidden="1" xr:uid="{00000000-0005-0000-0000-0000E7610000}"/>
    <cellStyle name="เซลล์ที่มีการเชื่อมโยง 2" xfId="5148" hidden="1" xr:uid="{00000000-0005-0000-0000-0000E8610000}"/>
    <cellStyle name="เซลล์ที่มีการเชื่อมโยง 2" xfId="6332" hidden="1" xr:uid="{00000000-0005-0000-0000-0000E9610000}"/>
    <cellStyle name="เซลล์ที่มีการเชื่อมโยง 2" xfId="6680" hidden="1" xr:uid="{00000000-0005-0000-0000-0000EA610000}"/>
    <cellStyle name="เซลล์ที่มีการเชื่อมโยง 2" xfId="5354" hidden="1" xr:uid="{00000000-0005-0000-0000-0000EB610000}"/>
    <cellStyle name="เซลล์ที่มีการเชื่อมโยง 2" xfId="5116" hidden="1" xr:uid="{00000000-0005-0000-0000-0000EC610000}"/>
    <cellStyle name="เซลล์ที่มีการเชื่อมโยง 2" xfId="6855" hidden="1" xr:uid="{00000000-0005-0000-0000-0000ED610000}"/>
    <cellStyle name="เซลล์ที่มีการเชื่อมโยง 2" xfId="6457" hidden="1" xr:uid="{00000000-0005-0000-0000-0000EE610000}"/>
    <cellStyle name="เซลล์ที่มีการเชื่อมโยง 2" xfId="6624" hidden="1" xr:uid="{00000000-0005-0000-0000-0000EF610000}"/>
    <cellStyle name="เซลล์ที่มีการเชื่อมโยง 2" xfId="5248" hidden="1" xr:uid="{00000000-0005-0000-0000-0000F0610000}"/>
    <cellStyle name="เซลล์ที่มีการเชื่อมโยง 2" xfId="6486" hidden="1" xr:uid="{00000000-0005-0000-0000-0000F1610000}"/>
    <cellStyle name="เซลล์ที่มีการเชื่อมโยง 2" xfId="6888" hidden="1" xr:uid="{00000000-0005-0000-0000-0000F2610000}"/>
    <cellStyle name="เซลล์ที่มีการเชื่อมโยง 2" xfId="6454" hidden="1" xr:uid="{00000000-0005-0000-0000-0000F3610000}"/>
    <cellStyle name="เซลล์ที่มีการเชื่อมโยง 2" xfId="6000" hidden="1" xr:uid="{00000000-0005-0000-0000-0000F4610000}"/>
    <cellStyle name="เซลล์ที่มีการเชื่อมโยง 2" xfId="5602" hidden="1" xr:uid="{00000000-0005-0000-0000-0000F5610000}"/>
    <cellStyle name="เซลล์ที่มีการเชื่อมโยง 2" xfId="5428" hidden="1" xr:uid="{00000000-0005-0000-0000-0000F6610000}"/>
    <cellStyle name="เซลล์ที่มีการเชื่อมโยง 2" xfId="7127" hidden="1" xr:uid="{00000000-0005-0000-0000-0000F7610000}"/>
    <cellStyle name="เซลล์ที่มีการเชื่อมโยง 2" xfId="7099" hidden="1" xr:uid="{00000000-0005-0000-0000-0000F8610000}"/>
    <cellStyle name="เซลล์ที่มีการเชื่อมโยง 2" xfId="6623" hidden="1" xr:uid="{00000000-0005-0000-0000-0000F9610000}"/>
    <cellStyle name="เซลล์ที่มีการเชื่อมโยง 2" xfId="6603" hidden="1" xr:uid="{00000000-0005-0000-0000-0000FA610000}"/>
    <cellStyle name="เซลล์ที่มีการเชื่อมโยง 2" xfId="6157" hidden="1" xr:uid="{00000000-0005-0000-0000-0000FB610000}"/>
    <cellStyle name="เซลล์ที่มีการเชื่อมโยง 2" xfId="5068" hidden="1" xr:uid="{00000000-0005-0000-0000-0000FC610000}"/>
    <cellStyle name="เซลล์ที่มีการเชื่อมโยง 2" xfId="6504" hidden="1" xr:uid="{00000000-0005-0000-0000-0000FD610000}"/>
    <cellStyle name="เซลล์ที่มีการเชื่อมโยง 2" xfId="5396" hidden="1" xr:uid="{00000000-0005-0000-0000-0000FE610000}"/>
    <cellStyle name="เซลล์ที่มีการเชื่อมโยง 2" xfId="6379" hidden="1" xr:uid="{00000000-0005-0000-0000-0000FF610000}"/>
    <cellStyle name="เซลล์ที่มีการเชื่อมโยง 2" xfId="6675" hidden="1" xr:uid="{00000000-0005-0000-0000-000000620000}"/>
    <cellStyle name="เซลล์ที่มีการเชื่อมโยง 2" xfId="6618" hidden="1" xr:uid="{00000000-0005-0000-0000-000001620000}"/>
    <cellStyle name="เซลล์ที่มีการเชื่อมโยง 2" xfId="5342" hidden="1" xr:uid="{00000000-0005-0000-0000-000002620000}"/>
    <cellStyle name="เซลล์ที่มีการเชื่อมโยง 2" xfId="6599" hidden="1" xr:uid="{00000000-0005-0000-0000-000003620000}"/>
    <cellStyle name="เซลล์ที่มีการเชื่อมโยง 2" xfId="6786" hidden="1" xr:uid="{00000000-0005-0000-0000-000004620000}"/>
    <cellStyle name="เซลล์ที่มีการเชื่อมโยง 2" xfId="5508" hidden="1" xr:uid="{00000000-0005-0000-0000-000005620000}"/>
    <cellStyle name="เซลล์ที่มีการเชื่อมโยง 2" xfId="5845" hidden="1" xr:uid="{00000000-0005-0000-0000-000006620000}"/>
    <cellStyle name="เซลล์ที่มีการเชื่อมโยง 2" xfId="6838" hidden="1" xr:uid="{00000000-0005-0000-0000-000007620000}"/>
    <cellStyle name="เซลล์ที่มีการเชื่อมโยง 2" xfId="6904" hidden="1" xr:uid="{00000000-0005-0000-0000-000008620000}"/>
    <cellStyle name="เซลล์ที่มีการเชื่อมโยง 2" xfId="5857" hidden="1" xr:uid="{00000000-0005-0000-0000-000009620000}"/>
    <cellStyle name="เซลล์ที่มีการเชื่อมโยง 2" xfId="6288" hidden="1" xr:uid="{00000000-0005-0000-0000-00000A620000}"/>
    <cellStyle name="เซลล์ที่มีการเชื่อมโยง 2" xfId="5618" hidden="1" xr:uid="{00000000-0005-0000-0000-00000B620000}"/>
    <cellStyle name="เซลล์ที่มีการเชื่อมโยง 2" xfId="6702" hidden="1" xr:uid="{00000000-0005-0000-0000-00000C620000}"/>
    <cellStyle name="เซลล์ที่มีการเชื่อมโยง 2" xfId="5619" hidden="1" xr:uid="{00000000-0005-0000-0000-00000D620000}"/>
    <cellStyle name="เซลล์ที่มีการเชื่อมโยง 2" xfId="5097" hidden="1" xr:uid="{00000000-0005-0000-0000-00000E620000}"/>
    <cellStyle name="เซลล์ที่มีการเชื่อมโยง 2" xfId="5690" hidden="1" xr:uid="{00000000-0005-0000-0000-00000F620000}"/>
    <cellStyle name="เซลล์ที่มีการเชื่อมโยง 2" xfId="5954" hidden="1" xr:uid="{00000000-0005-0000-0000-000010620000}"/>
    <cellStyle name="เซลล์ที่มีการเชื่อมโยง 2" xfId="7080" hidden="1" xr:uid="{00000000-0005-0000-0000-000011620000}"/>
    <cellStyle name="เซลล์ที่มีการเชื่อมโยง 2" xfId="5298" hidden="1" xr:uid="{00000000-0005-0000-0000-000012620000}"/>
    <cellStyle name="เซลล์ที่มีการเชื่อมโยง 2" xfId="5526" hidden="1" xr:uid="{00000000-0005-0000-0000-000013620000}"/>
    <cellStyle name="เซลล์ที่มีการเชื่อมโยง 2" xfId="7003" hidden="1" xr:uid="{00000000-0005-0000-0000-000014620000}"/>
    <cellStyle name="เซลล์ที่มีการเชื่อมโยง 2" xfId="5443" hidden="1" xr:uid="{00000000-0005-0000-0000-000015620000}"/>
    <cellStyle name="เซลล์ที่มีการเชื่อมโยง 2" xfId="6498" hidden="1" xr:uid="{00000000-0005-0000-0000-000016620000}"/>
    <cellStyle name="เซลล์ที่มีการเชื่อมโยง 2" xfId="5620" hidden="1" xr:uid="{00000000-0005-0000-0000-000017620000}"/>
    <cellStyle name="เซลล์ที่มีการเชื่อมโยง 2" xfId="7146" hidden="1" xr:uid="{00000000-0005-0000-0000-000018620000}"/>
    <cellStyle name="เซลล์ที่มีการเชื่อมโยง 2" xfId="5352" hidden="1" xr:uid="{00000000-0005-0000-0000-000019620000}"/>
    <cellStyle name="เซลล์ที่มีการเชื่อมโยง 2" xfId="5243" hidden="1" xr:uid="{00000000-0005-0000-0000-00001A620000}"/>
    <cellStyle name="เซลล์ที่มีการเชื่อมโยง 2" xfId="6257" hidden="1" xr:uid="{00000000-0005-0000-0000-00001B620000}"/>
    <cellStyle name="เซลล์ที่มีการเชื่อมโยง 2" xfId="6920" hidden="1" xr:uid="{00000000-0005-0000-0000-00001C620000}"/>
    <cellStyle name="เซลล์ที่มีการเชื่อมโยง 2" xfId="5630" hidden="1" xr:uid="{00000000-0005-0000-0000-00001D620000}"/>
    <cellStyle name="เซลล์ที่มีการเชื่อมโยง 2" xfId="6992" hidden="1" xr:uid="{00000000-0005-0000-0000-00001E620000}"/>
    <cellStyle name="เซลล์ที่มีการเชื่อมโยง 2" xfId="5547" hidden="1" xr:uid="{00000000-0005-0000-0000-00001F620000}"/>
    <cellStyle name="เซลล์ที่มีการเชื่อมโยง 2" xfId="5679" hidden="1" xr:uid="{00000000-0005-0000-0000-000020620000}"/>
    <cellStyle name="เซลล์ที่มีการเชื่อมโยง 2" xfId="5418" hidden="1" xr:uid="{00000000-0005-0000-0000-000021620000}"/>
    <cellStyle name="เซลล์ที่มีการเชื่อมโยง 2" xfId="5320" hidden="1" xr:uid="{00000000-0005-0000-0000-000022620000}"/>
    <cellStyle name="เซลล์ที่มีการเชื่อมโยง 2" xfId="6294" hidden="1" xr:uid="{00000000-0005-0000-0000-000023620000}"/>
    <cellStyle name="เซลล์ที่มีการเชื่อมโยง 2" xfId="5783" hidden="1" xr:uid="{00000000-0005-0000-0000-000024620000}"/>
    <cellStyle name="เซลล์ที่มีการเชื่อมโยง 2" xfId="6064" hidden="1" xr:uid="{00000000-0005-0000-0000-000025620000}"/>
    <cellStyle name="เซลล์ที่มีการเชื่อมโยง 2" xfId="6767" hidden="1" xr:uid="{00000000-0005-0000-0000-000026620000}"/>
    <cellStyle name="เซลล์ที่มีการเชื่อมโยง 2" xfId="5507" hidden="1" xr:uid="{00000000-0005-0000-0000-000027620000}"/>
    <cellStyle name="เซลล์ที่มีการเชื่อมโยง 2" xfId="6588" hidden="1" xr:uid="{00000000-0005-0000-0000-000028620000}"/>
    <cellStyle name="เซลล์ที่มีการเชื่อมโยง 2" xfId="5379" hidden="1" xr:uid="{00000000-0005-0000-0000-000029620000}"/>
    <cellStyle name="เซลล์ที่มีการเชื่อมโยง 2" xfId="6943" hidden="1" xr:uid="{00000000-0005-0000-0000-00002A620000}"/>
    <cellStyle name="เซลล์ที่มีการเชื่อมโยง 2" xfId="5054" hidden="1" xr:uid="{00000000-0005-0000-0000-00002B620000}"/>
    <cellStyle name="เซลล์ที่มีการเชื่อมโยง 2" xfId="6276" hidden="1" xr:uid="{00000000-0005-0000-0000-00002C620000}"/>
    <cellStyle name="เซลล์ที่มีการเชื่อมโยง 2" xfId="5641" hidden="1" xr:uid="{00000000-0005-0000-0000-00002D620000}"/>
    <cellStyle name="เซลล์ที่มีการเชื่อมโยง 2" xfId="5667" hidden="1" xr:uid="{00000000-0005-0000-0000-00002E620000}"/>
    <cellStyle name="เซลล์ที่มีการเชื่อมโยง 2" xfId="6320" hidden="1" xr:uid="{00000000-0005-0000-0000-00002F620000}"/>
    <cellStyle name="เซลล์ที่มีการเชื่อมโยง 2" xfId="234" hidden="1" xr:uid="{00000000-0005-0000-0000-000030620000}"/>
    <cellStyle name="เซลล์ที่มีการเชื่อมโยง 2" xfId="5456" hidden="1" xr:uid="{00000000-0005-0000-0000-000031620000}"/>
    <cellStyle name="เซลล์ที่มีการเชื่อมโยง 2" xfId="6604" hidden="1" xr:uid="{00000000-0005-0000-0000-000032620000}"/>
    <cellStyle name="เซลล์ที่มีการเชื่อมโยง 2" xfId="5411" hidden="1" xr:uid="{00000000-0005-0000-0000-000033620000}"/>
    <cellStyle name="เซลล์ที่มีการเชื่อมโยง 2" xfId="5752" hidden="1" xr:uid="{00000000-0005-0000-0000-000034620000}"/>
    <cellStyle name="เซลล์ที่มีการเชื่อมโยง 2" xfId="5762" hidden="1" xr:uid="{00000000-0005-0000-0000-000035620000}"/>
    <cellStyle name="เซลล์ที่มีการเชื่อมโยง 2" xfId="5536" hidden="1" xr:uid="{00000000-0005-0000-0000-000036620000}"/>
    <cellStyle name="เซลล์ที่มีการเชื่อมโยง 2" xfId="5689" hidden="1" xr:uid="{00000000-0005-0000-0000-000037620000}"/>
    <cellStyle name="เซลล์ที่มีการเชื่อมโยง 2" xfId="7055" hidden="1" xr:uid="{00000000-0005-0000-0000-000038620000}"/>
    <cellStyle name="เซลล์ที่มีการเชื่อมโยง 2" xfId="5319" hidden="1" xr:uid="{00000000-0005-0000-0000-000039620000}"/>
    <cellStyle name="เซลล์ที่มีการเชื่อมโยง 2" xfId="6250" hidden="1" xr:uid="{00000000-0005-0000-0000-00003A620000}"/>
    <cellStyle name="เซลล์ที่มีการเชื่อมโยง 2" xfId="6696" hidden="1" xr:uid="{00000000-0005-0000-0000-00003B620000}"/>
    <cellStyle name="เซลล์ที่มีการเชื่อมโยง 2" xfId="6835" hidden="1" xr:uid="{00000000-0005-0000-0000-00003C620000}"/>
    <cellStyle name="เซลล์ที่มีการเชื่อมโยง 2" xfId="5257" hidden="1" xr:uid="{00000000-0005-0000-0000-00003D620000}"/>
    <cellStyle name="เซลล์ที่มีการเชื่อมโยง 2" xfId="6770" hidden="1" xr:uid="{00000000-0005-0000-0000-00003E620000}"/>
    <cellStyle name="เซลล์ที่มีการเชื่อมโยง 2" xfId="5360" hidden="1" xr:uid="{00000000-0005-0000-0000-00003F620000}"/>
    <cellStyle name="เซลล์ที่มีการเชื่อมโยง 2" xfId="5588" hidden="1" xr:uid="{00000000-0005-0000-0000-000040620000}"/>
    <cellStyle name="เซลล์ที่มีการเชื่อมโยง 2" xfId="5254" hidden="1" xr:uid="{00000000-0005-0000-0000-000041620000}"/>
    <cellStyle name="เซลล์ที่มีการเชื่อมโยง 2" xfId="5438" hidden="1" xr:uid="{00000000-0005-0000-0000-000042620000}"/>
    <cellStyle name="เซลล์ที่มีการเชื่อมโยง 2" xfId="6165" hidden="1" xr:uid="{00000000-0005-0000-0000-000043620000}"/>
    <cellStyle name="เซลล์ที่มีการเชื่อมโยง 2" xfId="6031" hidden="1" xr:uid="{00000000-0005-0000-0000-000044620000}"/>
    <cellStyle name="เซลล์ที่มีการเชื่อมโยง 2" xfId="6013" hidden="1" xr:uid="{00000000-0005-0000-0000-000045620000}"/>
    <cellStyle name="เซลล์ที่มีการเชื่อมโยง 2" xfId="5250" hidden="1" xr:uid="{00000000-0005-0000-0000-000046620000}"/>
    <cellStyle name="เซลล์ที่มีการเชื่อมโยง 2" xfId="5391" hidden="1" xr:uid="{00000000-0005-0000-0000-000047620000}"/>
    <cellStyle name="เซลล์ที่มีการเชื่อมโยง 2" xfId="6859" hidden="1" xr:uid="{00000000-0005-0000-0000-000048620000}"/>
    <cellStyle name="เซลล์ที่มีการเชื่อมโยง 2" xfId="5129" hidden="1" xr:uid="{00000000-0005-0000-0000-000049620000}"/>
    <cellStyle name="เซลล์ที่มีการเชื่อมโยง 2" xfId="5715" hidden="1" xr:uid="{00000000-0005-0000-0000-00004A620000}"/>
    <cellStyle name="เซลล์ที่มีการเชื่อมโยง 2" xfId="5296" hidden="1" xr:uid="{00000000-0005-0000-0000-00004B620000}"/>
    <cellStyle name="เซลล์ที่มีการเชื่อมโยง 2" xfId="6814" hidden="1" xr:uid="{00000000-0005-0000-0000-00004C620000}"/>
    <cellStyle name="เซลล์ที่มีการเชื่อมโยง 2" xfId="6138" hidden="1" xr:uid="{00000000-0005-0000-0000-00004D620000}"/>
    <cellStyle name="เซลล์ที่มีการเชื่อมโยง 2" xfId="5674" hidden="1" xr:uid="{00000000-0005-0000-0000-00004E620000}"/>
    <cellStyle name="เซลล์ที่มีการเชื่อมโยง 2" xfId="6068" hidden="1" xr:uid="{00000000-0005-0000-0000-00004F620000}"/>
    <cellStyle name="เซลล์ที่มีการเชื่อมโยง 2" xfId="7679" hidden="1" xr:uid="{00000000-0005-0000-0000-000050620000}"/>
    <cellStyle name="เซลล์ที่มีการเชื่อมโยง 2" xfId="7682" hidden="1" xr:uid="{00000000-0005-0000-0000-000051620000}"/>
    <cellStyle name="เซลล์ที่มีการเชื่อมโยง 2" xfId="7684" hidden="1" xr:uid="{00000000-0005-0000-0000-000052620000}"/>
    <cellStyle name="เซลล์ที่มีการเชื่อมโยง 2" xfId="7685" hidden="1" xr:uid="{00000000-0005-0000-0000-000053620000}"/>
    <cellStyle name="เซลล์ที่มีการเชื่อมโยง 2" xfId="7694" hidden="1" xr:uid="{00000000-0005-0000-0000-000054620000}"/>
    <cellStyle name="เซลล์ที่มีการเชื่อมโยง 2" xfId="7695" hidden="1" xr:uid="{00000000-0005-0000-0000-000055620000}"/>
    <cellStyle name="เซลล์ที่มีการเชื่อมโยง 2" xfId="7696" hidden="1" xr:uid="{00000000-0005-0000-0000-000056620000}"/>
    <cellStyle name="เซลล์ที่มีการเชื่อมโยง 2" xfId="7697" hidden="1" xr:uid="{00000000-0005-0000-0000-000057620000}"/>
    <cellStyle name="เซลล์ที่มีการเชื่อมโยง 2" xfId="7700" hidden="1" xr:uid="{00000000-0005-0000-0000-000058620000}"/>
    <cellStyle name="เซลล์ที่มีการเชื่อมโยง 2" xfId="7701" hidden="1" xr:uid="{00000000-0005-0000-0000-000059620000}"/>
    <cellStyle name="เซลล์ที่มีการเชื่อมโยง 2" xfId="7702" hidden="1" xr:uid="{00000000-0005-0000-0000-00005A620000}"/>
    <cellStyle name="เซลล์ที่มีการเชื่อมโยง 2" xfId="7703" hidden="1" xr:uid="{00000000-0005-0000-0000-00005B620000}"/>
    <cellStyle name="เซลล์ที่มีการเชื่อมโยง 2" xfId="7706" hidden="1" xr:uid="{00000000-0005-0000-0000-00005C620000}"/>
    <cellStyle name="เซลล์ที่มีการเชื่อมโยง 2" xfId="7707" hidden="1" xr:uid="{00000000-0005-0000-0000-00005D620000}"/>
    <cellStyle name="เซลล์ที่มีการเชื่อมโยง 2" xfId="7708" hidden="1" xr:uid="{00000000-0005-0000-0000-00005E620000}"/>
    <cellStyle name="เซลล์ที่มีการเชื่อมโยง 2" xfId="7709" hidden="1" xr:uid="{00000000-0005-0000-0000-00005F620000}"/>
    <cellStyle name="เซลล์ที่มีการเชื่อมโยง 2" xfId="7781" hidden="1" xr:uid="{00000000-0005-0000-0000-000060620000}"/>
    <cellStyle name="เซลล์ที่มีการเชื่อมโยง 2" xfId="7783" hidden="1" xr:uid="{00000000-0005-0000-0000-000061620000}"/>
    <cellStyle name="เซลล์ที่มีการเชื่อมโยง 2" xfId="7785" hidden="1" xr:uid="{00000000-0005-0000-0000-000062620000}"/>
    <cellStyle name="เซลล์ที่มีการเชื่อมโยง 2" xfId="7786" hidden="1" xr:uid="{00000000-0005-0000-0000-000063620000}"/>
    <cellStyle name="เซลล์ที่มีการเชื่อมโยง 2" xfId="7812" hidden="1" xr:uid="{00000000-0005-0000-0000-000064620000}"/>
    <cellStyle name="เซลล์ที่มีการเชื่อมโยง 2" xfId="7813" hidden="1" xr:uid="{00000000-0005-0000-0000-000065620000}"/>
    <cellStyle name="เซลล์ที่มีการเชื่อมโยง 2" xfId="7814" hidden="1" xr:uid="{00000000-0005-0000-0000-000066620000}"/>
    <cellStyle name="เซลล์ที่มีการเชื่อมโยง 2" xfId="7815" hidden="1" xr:uid="{00000000-0005-0000-0000-000067620000}"/>
    <cellStyle name="เซลล์ที่มีการเชื่อมโยง 2" xfId="7821" hidden="1" xr:uid="{00000000-0005-0000-0000-000068620000}"/>
    <cellStyle name="เซลล์ที่มีการเชื่อมโยง 2" xfId="7822" hidden="1" xr:uid="{00000000-0005-0000-0000-000069620000}"/>
    <cellStyle name="เซลล์ที่มีการเชื่อมโยง 2" xfId="7823" hidden="1" xr:uid="{00000000-0005-0000-0000-00006A620000}"/>
    <cellStyle name="เซลล์ที่มีการเชื่อมโยง 2" xfId="7824" hidden="1" xr:uid="{00000000-0005-0000-0000-00006B620000}"/>
    <cellStyle name="เซลล์ที่มีการเชื่อมโยง 2" xfId="7843" hidden="1" xr:uid="{00000000-0005-0000-0000-00006C620000}"/>
    <cellStyle name="เซลล์ที่มีการเชื่อมโยง 2" xfId="7844" hidden="1" xr:uid="{00000000-0005-0000-0000-00006D620000}"/>
    <cellStyle name="เซลล์ที่มีการเชื่อมโยง 2" xfId="7846" hidden="1" xr:uid="{00000000-0005-0000-0000-00006E620000}"/>
    <cellStyle name="เซลล์ที่มีการเชื่อมโยง 2" xfId="7847" hidden="1" xr:uid="{00000000-0005-0000-0000-00006F620000}"/>
    <cellStyle name="เซลล์ที่มีการเชื่อมโยง 2" xfId="5222" hidden="1" xr:uid="{00000000-0005-0000-0000-000070620000}"/>
    <cellStyle name="เซลล์ที่มีการเชื่อมโยง 2" xfId="6566" hidden="1" xr:uid="{00000000-0005-0000-0000-000071620000}"/>
    <cellStyle name="เซลล์ที่มีการเชื่อมโยง 2" xfId="6350" hidden="1" xr:uid="{00000000-0005-0000-0000-000072620000}"/>
    <cellStyle name="เซลล์ที่มีการเชื่อมโยง 2" xfId="5065" hidden="1" xr:uid="{00000000-0005-0000-0000-000073620000}"/>
    <cellStyle name="เซลล์ที่มีการเชื่อมโยง 2" xfId="6695" hidden="1" xr:uid="{00000000-0005-0000-0000-000074620000}"/>
    <cellStyle name="เซลล์ที่มีการเชื่อมโยง 2" xfId="5569" hidden="1" xr:uid="{00000000-0005-0000-0000-000075620000}"/>
    <cellStyle name="เซลล์ที่มีการเชื่อมโยง 2" xfId="5412" hidden="1" xr:uid="{00000000-0005-0000-0000-000076620000}"/>
    <cellStyle name="เซลล์ที่มีการเชื่อมโยง 2" xfId="6194" hidden="1" xr:uid="{00000000-0005-0000-0000-000077620000}"/>
    <cellStyle name="เซลล์ที่มีการเชื่อมโยง 2" xfId="7723" hidden="1" xr:uid="{00000000-0005-0000-0000-000078620000}"/>
    <cellStyle name="เซลล์ที่มีการเชื่อมโยง 2" xfId="6840" hidden="1" xr:uid="{00000000-0005-0000-0000-000079620000}"/>
    <cellStyle name="เซลล์ที่มีการเชื่อมโยง 2" xfId="6116" hidden="1" xr:uid="{00000000-0005-0000-0000-00007A620000}"/>
    <cellStyle name="เซลล์ที่มีการเชื่อมโยง 2" xfId="6661" hidden="1" xr:uid="{00000000-0005-0000-0000-00007B620000}"/>
    <cellStyle name="เซลล์ที่มีการเชื่อมโยง 2" xfId="220" hidden="1" xr:uid="{00000000-0005-0000-0000-00007C620000}"/>
    <cellStyle name="เซลล์ที่มีการเชื่อมโยง 2" xfId="7038" hidden="1" xr:uid="{00000000-0005-0000-0000-00007D620000}"/>
    <cellStyle name="เซลล์ที่มีการเชื่อมโยง 2" xfId="5356" hidden="1" xr:uid="{00000000-0005-0000-0000-00007E620000}"/>
    <cellStyle name="เซลล์ที่มีการเชื่อมโยง 2" xfId="6782" hidden="1" xr:uid="{00000000-0005-0000-0000-00007F620000}"/>
    <cellStyle name="เซลล์ที่มีการเชื่อมโยง 2" xfId="6383" hidden="1" xr:uid="{00000000-0005-0000-0000-000080620000}"/>
    <cellStyle name="เซลล์ที่มีการเชื่อมโยง 2" xfId="5189" hidden="1" xr:uid="{00000000-0005-0000-0000-000081620000}"/>
    <cellStyle name="เซลล์ที่มีการเชื่อมโยง 2" xfId="6584" hidden="1" xr:uid="{00000000-0005-0000-0000-000082620000}"/>
    <cellStyle name="เซลล์ที่มีการเชื่อมโยง 2" xfId="5515" hidden="1" xr:uid="{00000000-0005-0000-0000-000083620000}"/>
    <cellStyle name="เซลล์ที่มีการเชื่อมโยง 2" xfId="5345" hidden="1" xr:uid="{00000000-0005-0000-0000-000084620000}"/>
    <cellStyle name="เซลล์ที่มีการเชื่อมโยง 2" xfId="6733" hidden="1" xr:uid="{00000000-0005-0000-0000-000085620000}"/>
    <cellStyle name="เซลล์ที่มีการเชื่อมโยง 2" xfId="7144" hidden="1" xr:uid="{00000000-0005-0000-0000-000086620000}"/>
    <cellStyle name="เซลล์ที่มีการเชื่อมโยง 2" xfId="6484" hidden="1" xr:uid="{00000000-0005-0000-0000-000087620000}"/>
    <cellStyle name="เซลล์ที่มีการเชื่อมโยง 2" xfId="7110" hidden="1" xr:uid="{00000000-0005-0000-0000-000088620000}"/>
    <cellStyle name="เซลล์ที่มีการเชื่อมโยง 2" xfId="7734" hidden="1" xr:uid="{00000000-0005-0000-0000-000089620000}"/>
    <cellStyle name="เซลล์ที่มีการเชื่อมโยง 2" xfId="5458" hidden="1" xr:uid="{00000000-0005-0000-0000-00008A620000}"/>
    <cellStyle name="เซลล์ที่มีการเชื่อมโยง 2" xfId="6241" hidden="1" xr:uid="{00000000-0005-0000-0000-00008B620000}"/>
    <cellStyle name="เซลล์ที่มีการเชื่อมโยง 2" xfId="7131" hidden="1" xr:uid="{00000000-0005-0000-0000-00008C620000}"/>
    <cellStyle name="เซลล์ที่มีการเชื่อมโยง 2" xfId="7826" hidden="1" xr:uid="{00000000-0005-0000-0000-00008D620000}"/>
    <cellStyle name="เซลล์ที่มีการเชื่อมโยง 2" xfId="7770" hidden="1" xr:uid="{00000000-0005-0000-0000-00008E620000}"/>
    <cellStyle name="เซลล์ที่มีการเชื่อมโยง 2" xfId="7729" hidden="1" xr:uid="{00000000-0005-0000-0000-00008F620000}"/>
    <cellStyle name="เซลล์ที่มีการเชื่อมโยง 2" xfId="7674" hidden="1" xr:uid="{00000000-0005-0000-0000-000090620000}"/>
    <cellStyle name="เซลล์ที่มีการเชื่อมโยง 2" xfId="5947" hidden="1" xr:uid="{00000000-0005-0000-0000-000091620000}"/>
    <cellStyle name="เซลล์ที่มีการเชื่อมโยง 2" xfId="6864" hidden="1" xr:uid="{00000000-0005-0000-0000-000092620000}"/>
    <cellStyle name="เซลล์ที่มีการเชื่อมโยง 2" xfId="6129" hidden="1" xr:uid="{00000000-0005-0000-0000-000093620000}"/>
    <cellStyle name="เซลล์ที่มีการเชื่อมโยง 2" xfId="6868" hidden="1" xr:uid="{00000000-0005-0000-0000-000094620000}"/>
    <cellStyle name="เซลล์ที่มีการเชื่อมโยง 2" xfId="6234" hidden="1" xr:uid="{00000000-0005-0000-0000-000095620000}"/>
    <cellStyle name="เซลล์ที่มีการเชื่อมโยง 2" xfId="6497" hidden="1" xr:uid="{00000000-0005-0000-0000-000096620000}"/>
    <cellStyle name="เซลล์ที่มีการเชื่อมโยง 2" xfId="6468" hidden="1" xr:uid="{00000000-0005-0000-0000-000097620000}"/>
    <cellStyle name="เซลล์ที่มีการเชื่อมโยง 2" xfId="5562" hidden="1" xr:uid="{00000000-0005-0000-0000-000098620000}"/>
    <cellStyle name="เซลล์ที่มีการเชื่อมโยง 2" xfId="6479" hidden="1" xr:uid="{00000000-0005-0000-0000-000099620000}"/>
    <cellStyle name="เซลล์ที่มีการเชื่อมโยง 2" xfId="5143" hidden="1" xr:uid="{00000000-0005-0000-0000-00009A620000}"/>
    <cellStyle name="เซลล์ที่มีการเชื่อมโยง 2" xfId="5101" hidden="1" xr:uid="{00000000-0005-0000-0000-00009B620000}"/>
    <cellStyle name="เซลล์ที่มีการเชื่อมโยง 2" xfId="5095" hidden="1" xr:uid="{00000000-0005-0000-0000-00009C620000}"/>
    <cellStyle name="เซลล์ที่มีการเชื่อมโยง 2" xfId="6414" hidden="1" xr:uid="{00000000-0005-0000-0000-00009D620000}"/>
    <cellStyle name="เซลล์ที่มีการเชื่อมโยง 2" xfId="5316" hidden="1" xr:uid="{00000000-0005-0000-0000-00009E620000}"/>
    <cellStyle name="เซลล์ที่มีการเชื่อมโยง 2" xfId="6308" hidden="1" xr:uid="{00000000-0005-0000-0000-00009F620000}"/>
    <cellStyle name="เซลล์ที่มีการเชื่อมโยง 2" xfId="5506" hidden="1" xr:uid="{00000000-0005-0000-0000-0000A0620000}"/>
    <cellStyle name="เซลล์ที่มีการเชื่อมโยง 2" xfId="7778" hidden="1" xr:uid="{00000000-0005-0000-0000-0000A1620000}"/>
    <cellStyle name="เซลล์ที่มีการเชื่อมโยง 2" xfId="6408" hidden="1" xr:uid="{00000000-0005-0000-0000-0000A2620000}"/>
    <cellStyle name="เซลล์ที่มีการเชื่อมโยง 2" xfId="5634" hidden="1" xr:uid="{00000000-0005-0000-0000-0000A3620000}"/>
    <cellStyle name="เซลล์ที่มีการเชื่อมโยง 2" xfId="7756" hidden="1" xr:uid="{00000000-0005-0000-0000-0000A4620000}"/>
    <cellStyle name="เซลล์ที่มีการเชื่อมโยง 2" xfId="5981" hidden="1" xr:uid="{00000000-0005-0000-0000-0000A5620000}"/>
    <cellStyle name="เซลล์ที่มีการเชื่อมโยง 2" xfId="6755" hidden="1" xr:uid="{00000000-0005-0000-0000-0000A6620000}"/>
    <cellStyle name="เซลล์ที่มีการเชื่อมโยง 2" xfId="6526" hidden="1" xr:uid="{00000000-0005-0000-0000-0000A7620000}"/>
    <cellStyle name="เซลล์ที่มีการเชื่อมโยง 2" xfId="5518" hidden="1" xr:uid="{00000000-0005-0000-0000-0000A8620000}"/>
    <cellStyle name="เซลล์ที่มีการเชื่อมโยง 2" xfId="6227" hidden="1" xr:uid="{00000000-0005-0000-0000-0000A9620000}"/>
    <cellStyle name="เซลล์ที่มีการเชื่อมโยง 2" xfId="6774" hidden="1" xr:uid="{00000000-0005-0000-0000-0000AA620000}"/>
    <cellStyle name="เซลล์ที่มีการเชื่อมโยง 2" xfId="5978" hidden="1" xr:uid="{00000000-0005-0000-0000-0000AB620000}"/>
    <cellStyle name="เซลล์ที่มีการเชื่อมโยง 2" xfId="6744" hidden="1" xr:uid="{00000000-0005-0000-0000-0000AC620000}"/>
    <cellStyle name="เซลล์ที่มีการเชื่อมโยง 2" xfId="6958" hidden="1" xr:uid="{00000000-0005-0000-0000-0000AD620000}"/>
    <cellStyle name="เซลล์ที่มีการเชื่อมโยง 2" xfId="7792" hidden="1" xr:uid="{00000000-0005-0000-0000-0000AE620000}"/>
    <cellStyle name="เซลล์ที่มีการเชื่อมโยง 2" xfId="5691" hidden="1" xr:uid="{00000000-0005-0000-0000-0000AF620000}"/>
    <cellStyle name="เซลล์ที่มีการเชื่อมโยง 2" xfId="5409" hidden="1" xr:uid="{00000000-0005-0000-0000-0000B0620000}"/>
    <cellStyle name="เซลล์ที่มีการเชื่อมโยง 2" xfId="6032" hidden="1" xr:uid="{00000000-0005-0000-0000-0000B1620000}"/>
    <cellStyle name="เซลล์ที่มีการเชื่อมโยง 2" xfId="7142" hidden="1" xr:uid="{00000000-0005-0000-0000-0000B2620000}"/>
    <cellStyle name="เซลล์ที่มีการเชื่อมโยง 2" xfId="6060" hidden="1" xr:uid="{00000000-0005-0000-0000-0000B3620000}"/>
    <cellStyle name="เซลล์ที่มีการเชื่อมโยง 2" xfId="7795" hidden="1" xr:uid="{00000000-0005-0000-0000-0000B4620000}"/>
    <cellStyle name="เซลล์ที่มีการเชื่อมโยง 2" xfId="6284" hidden="1" xr:uid="{00000000-0005-0000-0000-0000B5620000}"/>
    <cellStyle name="เซลล์ที่มีการเชื่อมโยง 2" xfId="7066" hidden="1" xr:uid="{00000000-0005-0000-0000-0000B6620000}"/>
    <cellStyle name="เซลล์ที่มีการเชื่อมโยง 2" xfId="6239" hidden="1" xr:uid="{00000000-0005-0000-0000-0000B7620000}"/>
    <cellStyle name="เซลล์ที่มีการเชื่อมโยง 2" xfId="6605" hidden="1" xr:uid="{00000000-0005-0000-0000-0000B8620000}"/>
    <cellStyle name="เซลล์ที่มีการเชื่อมโยง 2" xfId="6779" hidden="1" xr:uid="{00000000-0005-0000-0000-0000B9620000}"/>
    <cellStyle name="เซลล์ที่มีการเชื่อมโยง 2" xfId="7657" hidden="1" xr:uid="{00000000-0005-0000-0000-0000BA620000}"/>
    <cellStyle name="เซลล์ที่มีการเชื่อมโยง 2" xfId="5191" hidden="1" xr:uid="{00000000-0005-0000-0000-0000BB620000}"/>
    <cellStyle name="เซลล์ที่มีการเชื่อมโยง 2" xfId="5078" hidden="1" xr:uid="{00000000-0005-0000-0000-0000BC620000}"/>
    <cellStyle name="เซลล์ที่มีการเชื่อมโยง 2" xfId="5056" hidden="1" xr:uid="{00000000-0005-0000-0000-0000BD620000}"/>
    <cellStyle name="เซลล์ที่มีการเชื่อมโยง 2" xfId="5525" hidden="1" xr:uid="{00000000-0005-0000-0000-0000BE620000}"/>
    <cellStyle name="เซลล์ที่มีการเชื่อมโยง 2" xfId="5231" hidden="1" xr:uid="{00000000-0005-0000-0000-0000BF620000}"/>
    <cellStyle name="เซลล์ที่มีการเชื่อมโยง 2" xfId="6846" hidden="1" xr:uid="{00000000-0005-0000-0000-0000C0620000}"/>
    <cellStyle name="เซลล์ที่มีการเชื่อมโยง 2" xfId="6745" hidden="1" xr:uid="{00000000-0005-0000-0000-0000C1620000}"/>
    <cellStyle name="เซลล์ที่มีการเชื่อมโยง 2" xfId="5621" hidden="1" xr:uid="{00000000-0005-0000-0000-0000C2620000}"/>
    <cellStyle name="เซลล์ที่มีการเชื่อมโยง 2" xfId="6178" hidden="1" xr:uid="{00000000-0005-0000-0000-0000C3620000}"/>
    <cellStyle name="เซลล์ที่มีการเชื่อมโยง 2" xfId="6395" hidden="1" xr:uid="{00000000-0005-0000-0000-0000C4620000}"/>
    <cellStyle name="เซลล์ที่มีการเชื่อมโยง 2" xfId="5170" hidden="1" xr:uid="{00000000-0005-0000-0000-0000C5620000}"/>
    <cellStyle name="เซลล์ที่มีการเชื่อมโยง 2" xfId="7820" hidden="1" xr:uid="{00000000-0005-0000-0000-0000C6620000}"/>
    <cellStyle name="เซลล์ที่มีการเชื่อมโยง 2" xfId="5341" hidden="1" xr:uid="{00000000-0005-0000-0000-0000C7620000}"/>
    <cellStyle name="เซลล์ที่มีการเชื่อมโยง 2" xfId="5479" hidden="1" xr:uid="{00000000-0005-0000-0000-0000C8620000}"/>
    <cellStyle name="เซลล์ที่มีการเชื่อมโยง 2" xfId="7835" hidden="1" xr:uid="{00000000-0005-0000-0000-0000C9620000}"/>
    <cellStyle name="เซลล์ที่มีการเชื่อมโยง 2" xfId="7735" hidden="1" xr:uid="{00000000-0005-0000-0000-0000CA620000}"/>
    <cellStyle name="เซลล์ที่มีการเชื่อมโยง 2" xfId="7750" hidden="1" xr:uid="{00000000-0005-0000-0000-0000CB620000}"/>
    <cellStyle name="เซลล์ที่มีการเชื่อมโยง 2" xfId="5376" hidden="1" xr:uid="{00000000-0005-0000-0000-0000CC620000}"/>
    <cellStyle name="เซลล์ที่มีการเชื่อมโยง 2" xfId="5785" hidden="1" xr:uid="{00000000-0005-0000-0000-0000CD620000}"/>
    <cellStyle name="เซลล์ที่มีการเชื่อมโยง 2" xfId="5435" hidden="1" xr:uid="{00000000-0005-0000-0000-0000CE620000}"/>
    <cellStyle name="เซลล์ที่มีการเชื่อมโยง 2" xfId="5388" hidden="1" xr:uid="{00000000-0005-0000-0000-0000CF620000}"/>
    <cellStyle name="เซลล์ที่มีการเชื่อมโยง 2" xfId="7796" hidden="1" xr:uid="{00000000-0005-0000-0000-0000D0620000}"/>
    <cellStyle name="เซลล์ที่มีการเชื่อมโยง 2" xfId="5714" hidden="1" xr:uid="{00000000-0005-0000-0000-0000D1620000}"/>
    <cellStyle name="เซลล์ที่มีการเชื่อมโยง 2" xfId="6168" hidden="1" xr:uid="{00000000-0005-0000-0000-0000D2620000}"/>
    <cellStyle name="เซลล์ที่มีการเชื่อมโยง 2" xfId="5992" hidden="1" xr:uid="{00000000-0005-0000-0000-0000D3620000}"/>
    <cellStyle name="เซลล์ที่มีการเชื่อมโยง 2" xfId="6861" hidden="1" xr:uid="{00000000-0005-0000-0000-0000D4620000}"/>
    <cellStyle name="เซลล์ที่มีการเชื่อมโยง 2" xfId="7118" hidden="1" xr:uid="{00000000-0005-0000-0000-0000D5620000}"/>
    <cellStyle name="เซลล์ที่มีการเชื่อมโยง 2" xfId="6490" hidden="1" xr:uid="{00000000-0005-0000-0000-0000D6620000}"/>
    <cellStyle name="เซลล์ที่มีการเชื่อมโยง 2" xfId="5426" hidden="1" xr:uid="{00000000-0005-0000-0000-0000D7620000}"/>
    <cellStyle name="เซลล์ที่มีการเชื่อมโยง 2" xfId="5833" hidden="1" xr:uid="{00000000-0005-0000-0000-0000D8620000}"/>
    <cellStyle name="เซลล์ที่มีการเชื่อมโยง 2" xfId="7806" hidden="1" xr:uid="{00000000-0005-0000-0000-0000D9620000}"/>
    <cellStyle name="เซลล์ที่มีการเชื่อมโยง 2" xfId="7722" hidden="1" xr:uid="{00000000-0005-0000-0000-0000DA620000}"/>
    <cellStyle name="เซลล์ที่มีการเชื่อมโยง 2" xfId="7763" hidden="1" xr:uid="{00000000-0005-0000-0000-0000DB620000}"/>
    <cellStyle name="เซลล์ที่มีการเชื่อมโยง 2" xfId="5421" hidden="1" xr:uid="{00000000-0005-0000-0000-0000DC620000}"/>
    <cellStyle name="เซลล์ที่มีการเชื่อมโยง 2" xfId="5778" hidden="1" xr:uid="{00000000-0005-0000-0000-0000DD620000}"/>
    <cellStyle name="เซลล์ที่มีการเชื่อมโยง 2" xfId="5939" hidden="1" xr:uid="{00000000-0005-0000-0000-0000DE620000}"/>
    <cellStyle name="เซลล์ที่มีการเชื่อมโยง 2" xfId="7107" hidden="1" xr:uid="{00000000-0005-0000-0000-0000DF620000}"/>
    <cellStyle name="เซลล์ที่มีการเชื่อมโยง 2" xfId="6019" hidden="1" xr:uid="{00000000-0005-0000-0000-0000E0620000}"/>
    <cellStyle name="เซลล์ที่มีการเชื่อมโยง 2" xfId="7103" hidden="1" xr:uid="{00000000-0005-0000-0000-0000E1620000}"/>
    <cellStyle name="เซลล์ที่มีการเชื่อมโยง 2" xfId="6591" hidden="1" xr:uid="{00000000-0005-0000-0000-0000E2620000}"/>
    <cellStyle name="เซลล์ที่มีการเชื่อมโยง 2" xfId="7838" hidden="1" xr:uid="{00000000-0005-0000-0000-0000E3620000}"/>
    <cellStyle name="เซลล์ที่มีการเชื่อมโยง 2" xfId="5919" hidden="1" xr:uid="{00000000-0005-0000-0000-0000E4620000}"/>
    <cellStyle name="เซลล์ที่มีการเชื่อมโยง 2" xfId="5829" hidden="1" xr:uid="{00000000-0005-0000-0000-0000E5620000}"/>
    <cellStyle name="เซลล์ที่มีการเชื่อมโยง 2" xfId="5062" hidden="1" xr:uid="{00000000-0005-0000-0000-0000E6620000}"/>
    <cellStyle name="เซลล์ที่มีการเชื่อมโยง 2" xfId="6608" hidden="1" xr:uid="{00000000-0005-0000-0000-0000E7620000}"/>
    <cellStyle name="เซลล์ที่มีการเชื่อมโยง 2" xfId="5873" hidden="1" xr:uid="{00000000-0005-0000-0000-0000E8620000}"/>
    <cellStyle name="เซลล์ที่มีการเชื่อมโยง 2" xfId="5096" hidden="1" xr:uid="{00000000-0005-0000-0000-0000E9620000}"/>
    <cellStyle name="เซลล์ที่มีการเชื่อมโยง 2" xfId="6015" hidden="1" xr:uid="{00000000-0005-0000-0000-0000EA620000}"/>
    <cellStyle name="เซลล์ที่มีการเชื่อมโยง 2" xfId="7004" hidden="1" xr:uid="{00000000-0005-0000-0000-0000EB620000}"/>
    <cellStyle name="เซลล์ที่มีการเชื่อมโยง 2" xfId="5782" hidden="1" xr:uid="{00000000-0005-0000-0000-0000EC620000}"/>
    <cellStyle name="เซลล์ที่มีการเชื่อมโยง 2" xfId="6412" hidden="1" xr:uid="{00000000-0005-0000-0000-0000ED620000}"/>
    <cellStyle name="เซลล์ที่มีการเชื่อมโยง 2" xfId="6964" hidden="1" xr:uid="{00000000-0005-0000-0000-0000EE620000}"/>
    <cellStyle name="เซลล์ที่มีการเชื่อมโยง 2" xfId="5629" hidden="1" xr:uid="{00000000-0005-0000-0000-0000EF620000}"/>
    <cellStyle name="เซลล์ที่มีการเชื่อมโยง 2" xfId="5956" hidden="1" xr:uid="{00000000-0005-0000-0000-0000F0620000}"/>
    <cellStyle name="เซลล์ที่มีการเชื่อมโยง 2" xfId="5855" hidden="1" xr:uid="{00000000-0005-0000-0000-0000F1620000}"/>
    <cellStyle name="เซลล์ที่มีการเชื่อมโยง 2" xfId="5651" hidden="1" xr:uid="{00000000-0005-0000-0000-0000F2620000}"/>
    <cellStyle name="เซลล์ที่มีการเชื่อมโยง 2" xfId="6423" hidden="1" xr:uid="{00000000-0005-0000-0000-0000F3620000}"/>
    <cellStyle name="เซลล์ที่มีการเชื่อมโยง 2" xfId="5164" hidden="1" xr:uid="{00000000-0005-0000-0000-0000F4620000}"/>
    <cellStyle name="เซลล์ที่มีการเชื่อมโยง 2" xfId="6370" hidden="1" xr:uid="{00000000-0005-0000-0000-0000F5620000}"/>
    <cellStyle name="เซลล์ที่มีการเชื่อมโยง 2" xfId="6776" hidden="1" xr:uid="{00000000-0005-0000-0000-0000F6620000}"/>
    <cellStyle name="เซลล์ที่มีการเชื่อมโยง 2" xfId="228" hidden="1" xr:uid="{00000000-0005-0000-0000-0000F7620000}"/>
    <cellStyle name="เซลล์ที่มีการเชื่อมโยง 2" xfId="6111" hidden="1" xr:uid="{00000000-0005-0000-0000-0000F8620000}"/>
    <cellStyle name="เซลล์ที่มีการเชื่อมโยง 2" xfId="5091" hidden="1" xr:uid="{00000000-0005-0000-0000-0000F9620000}"/>
    <cellStyle name="เซลล์ที่มีการเชื่อมโยง 2" xfId="6858" hidden="1" xr:uid="{00000000-0005-0000-0000-0000FA620000}"/>
    <cellStyle name="เซลล์ที่มีการเชื่อมโยง 2" xfId="5697" hidden="1" xr:uid="{00000000-0005-0000-0000-0000FB620000}"/>
    <cellStyle name="เซลล์ที่มีการเชื่อมโยง 2" xfId="7124" hidden="1" xr:uid="{00000000-0005-0000-0000-0000FC620000}"/>
    <cellStyle name="เซลล์ที่มีการเชื่อมโยง 2" xfId="6318" hidden="1" xr:uid="{00000000-0005-0000-0000-0000FD620000}"/>
    <cellStyle name="เซลล์ที่มีการเชื่อมโยง 2" xfId="5139" hidden="1" xr:uid="{00000000-0005-0000-0000-0000FE620000}"/>
    <cellStyle name="เซลล์ที่มีการเชื่อมโยง 2" xfId="5246" hidden="1" xr:uid="{00000000-0005-0000-0000-0000FF620000}"/>
    <cellStyle name="เซลล์ที่มีการเชื่อมโยง 2" xfId="5753" hidden="1" xr:uid="{00000000-0005-0000-0000-000000630000}"/>
    <cellStyle name="เซลล์ที่มีการเชื่อมโยง 2" xfId="6843" hidden="1" xr:uid="{00000000-0005-0000-0000-000001630000}"/>
    <cellStyle name="เซลล์ที่มีการเชื่อมโยง 2" xfId="7132" hidden="1" xr:uid="{00000000-0005-0000-0000-000002630000}"/>
    <cellStyle name="เซลล์ที่มีการเชื่อมโยง 2" xfId="6921" hidden="1" xr:uid="{00000000-0005-0000-0000-000003630000}"/>
    <cellStyle name="เซลล์ที่มีการเชื่อมโยง 2" xfId="7661" hidden="1" xr:uid="{00000000-0005-0000-0000-000004630000}"/>
    <cellStyle name="เซลล์ที่มีการเชื่อมโยง 2" xfId="5780" hidden="1" xr:uid="{00000000-0005-0000-0000-000005630000}"/>
    <cellStyle name="เซลล์ที่มีการเชื่อมโยง 2" xfId="7751" hidden="1" xr:uid="{00000000-0005-0000-0000-000006630000}"/>
    <cellStyle name="เซลล์ที่มีการเชื่อมโยง 2" xfId="7767" hidden="1" xr:uid="{00000000-0005-0000-0000-000007630000}"/>
    <cellStyle name="เซลล์ที่มีการเชื่อมโยง 2" xfId="7140" hidden="1" xr:uid="{00000000-0005-0000-0000-000008630000}"/>
    <cellStyle name="เซลล์ที่มีการเชื่อมโยง 2" xfId="6200" hidden="1" xr:uid="{00000000-0005-0000-0000-000009630000}"/>
    <cellStyle name="เซลล์ที่มีการเชื่อมโยง 2" xfId="6215" hidden="1" xr:uid="{00000000-0005-0000-0000-00000A630000}"/>
    <cellStyle name="เซลล์ที่มีการเชื่อมโยง 2" xfId="5135" hidden="1" xr:uid="{00000000-0005-0000-0000-00000B630000}"/>
    <cellStyle name="เซลล์ที่มีการเชื่อมโยง 2" xfId="5665" hidden="1" xr:uid="{00000000-0005-0000-0000-00000C630000}"/>
    <cellStyle name="เซลล์ที่มีการเชื่อมโยง 2" xfId="6545" hidden="1" xr:uid="{00000000-0005-0000-0000-00000D630000}"/>
    <cellStyle name="เซลล์ที่มีการเชื่อมโยง 2" xfId="5913" hidden="1" xr:uid="{00000000-0005-0000-0000-00000E630000}"/>
    <cellStyle name="เซลล์ที่มีการเชื่อมโยง 2" xfId="5837" hidden="1" xr:uid="{00000000-0005-0000-0000-00000F630000}"/>
    <cellStyle name="เซลล์ที่มีการเชื่อมโยง 2" xfId="229" hidden="1" xr:uid="{00000000-0005-0000-0000-000010630000}"/>
    <cellStyle name="เซลล์ที่มีการเชื่อมโยง 2" xfId="6778" hidden="1" xr:uid="{00000000-0005-0000-0000-000011630000}"/>
    <cellStyle name="เซลล์ที่มีการเชื่อมโยง 2" xfId="6780" hidden="1" xr:uid="{00000000-0005-0000-0000-000012630000}"/>
    <cellStyle name="เซลล์ที่มีการเชื่อมโยง 2" xfId="5712" hidden="1" xr:uid="{00000000-0005-0000-0000-000013630000}"/>
    <cellStyle name="เซลล์ที่มีการเชื่อมโยง 2" xfId="7869" hidden="1" xr:uid="{00000000-0005-0000-0000-000014630000}"/>
    <cellStyle name="เซลล์ที่มีการเชื่อมโยง 2" xfId="7870" hidden="1" xr:uid="{00000000-0005-0000-0000-000015630000}"/>
    <cellStyle name="เซลล์ที่มีการเชื่อมโยง 2" xfId="7872" hidden="1" xr:uid="{00000000-0005-0000-0000-000016630000}"/>
    <cellStyle name="เซลล์ที่มีการเชื่อมโยง 2" xfId="7873" hidden="1" xr:uid="{00000000-0005-0000-0000-000017630000}"/>
    <cellStyle name="เซลล์ที่มีการเชื่อมโยง 2" xfId="7878" hidden="1" xr:uid="{00000000-0005-0000-0000-000018630000}"/>
    <cellStyle name="เซลล์ที่มีการเชื่อมโยง 2" xfId="7879" hidden="1" xr:uid="{00000000-0005-0000-0000-000019630000}"/>
    <cellStyle name="เซลล์ที่มีการเชื่อมโยง 2" xfId="7881" hidden="1" xr:uid="{00000000-0005-0000-0000-00001A630000}"/>
    <cellStyle name="เซลล์ที่มีการเชื่อมโยง 2" xfId="7882" hidden="1" xr:uid="{00000000-0005-0000-0000-00001B630000}"/>
    <cellStyle name="เซลล์ที่มีการเชื่อมโยง 2" xfId="7908" hidden="1" xr:uid="{00000000-0005-0000-0000-00001C630000}"/>
    <cellStyle name="เซลล์ที่มีการเชื่อมโยง 2" xfId="7909" hidden="1" xr:uid="{00000000-0005-0000-0000-00001D630000}"/>
    <cellStyle name="เซลล์ที่มีการเชื่อมโยง 2" xfId="7911" hidden="1" xr:uid="{00000000-0005-0000-0000-00001E630000}"/>
    <cellStyle name="เซลล์ที่มีการเชื่อมโยง 2" xfId="7912" hidden="1" xr:uid="{00000000-0005-0000-0000-00001F630000}"/>
    <cellStyle name="เซลล์ที่มีการเชื่อมโยง 2" xfId="5646" hidden="1" xr:uid="{00000000-0005-0000-0000-000020630000}"/>
    <cellStyle name="เซลล์ที่มีการเชื่อมโยง 2" xfId="6940" hidden="1" xr:uid="{00000000-0005-0000-0000-000021630000}"/>
    <cellStyle name="เซลล์ที่มีการเชื่อมโยง 2" xfId="5920" hidden="1" xr:uid="{00000000-0005-0000-0000-000022630000}"/>
    <cellStyle name="เซลล์ที่มีการเชื่อมโยง 2" xfId="6347" hidden="1" xr:uid="{00000000-0005-0000-0000-000023630000}"/>
    <cellStyle name="เซลล์ที่มีการเชื่อมโยง 2" xfId="7762" hidden="1" xr:uid="{00000000-0005-0000-0000-000024630000}"/>
    <cellStyle name="เซลล์ที่มีการเชื่อมโยง 2" xfId="5733" hidden="1" xr:uid="{00000000-0005-0000-0000-000025630000}"/>
    <cellStyle name="เซลล์ที่มีการเชื่อมโยง 2" xfId="5686" hidden="1" xr:uid="{00000000-0005-0000-0000-000026630000}"/>
    <cellStyle name="เซลล์ที่มีการเชื่อมโยง 2" xfId="6883" hidden="1" xr:uid="{00000000-0005-0000-0000-000027630000}"/>
    <cellStyle name="เซลล์ที่มีการเชื่อมโยง 2" xfId="7028" hidden="1" xr:uid="{00000000-0005-0000-0000-000028630000}"/>
    <cellStyle name="เซลล์ที่มีการเชื่อมโยง 2" xfId="5121" hidden="1" xr:uid="{00000000-0005-0000-0000-000029630000}"/>
    <cellStyle name="เซลล์ที่มีการเชื่อมโยง 2" xfId="6664" hidden="1" xr:uid="{00000000-0005-0000-0000-00002A630000}"/>
    <cellStyle name="เซลล์ที่มีการเชื่อมโยง 2" xfId="6829" hidden="1" xr:uid="{00000000-0005-0000-0000-00002B630000}"/>
    <cellStyle name="เซลล์ที่มีการเชื่อมโยง 2" xfId="5534" hidden="1" xr:uid="{00000000-0005-0000-0000-00002C630000}"/>
    <cellStyle name="เซลล์ที่มีการเชื่อมโยง 2" xfId="231" hidden="1" xr:uid="{00000000-0005-0000-0000-00002D630000}"/>
    <cellStyle name="เซลล์ที่มีการเชื่อมโยง 2" xfId="5450" hidden="1" xr:uid="{00000000-0005-0000-0000-00002E630000}"/>
    <cellStyle name="เซลล์ที่มีการเชื่อมโยง 2" xfId="7054" hidden="1" xr:uid="{00000000-0005-0000-0000-00002F630000}"/>
    <cellStyle name="เซลล์ที่มีการเชื่อมโยง 2" xfId="6646" hidden="1" xr:uid="{00000000-0005-0000-0000-000030630000}"/>
    <cellStyle name="เซลล์ที่มีการเชื่อมโยง 2" xfId="5353" hidden="1" xr:uid="{00000000-0005-0000-0000-000031630000}"/>
    <cellStyle name="เซลล์ที่มีการเชื่อมโยง 2" xfId="6360" hidden="1" xr:uid="{00000000-0005-0000-0000-000032630000}"/>
    <cellStyle name="เซลล์ที่มีการเชื่อมโยง 2" xfId="6531" hidden="1" xr:uid="{00000000-0005-0000-0000-000033630000}"/>
    <cellStyle name="เซลล์ที่มีการเชื่อมโยง 2" xfId="7102" hidden="1" xr:uid="{00000000-0005-0000-0000-000034630000}"/>
    <cellStyle name="เซลล์ที่มีการเชื่อมโยง 2" xfId="5962" hidden="1" xr:uid="{00000000-0005-0000-0000-000035630000}"/>
    <cellStyle name="เซลล์ที่มีการเชื่อมโยง 2" xfId="7773" hidden="1" xr:uid="{00000000-0005-0000-0000-000036630000}"/>
    <cellStyle name="เซลล์ที่มีการเชื่อมโยง 2" xfId="7024" hidden="1" xr:uid="{00000000-0005-0000-0000-000037630000}"/>
    <cellStyle name="เซลล์ที่มีการเชื่อมโยง 2" xfId="5884" hidden="1" xr:uid="{00000000-0005-0000-0000-000038630000}"/>
    <cellStyle name="เซลล์ที่มีการเชื่อมโยง 2" xfId="5799" hidden="1" xr:uid="{00000000-0005-0000-0000-000039630000}"/>
    <cellStyle name="เซลล์ที่มีการเชื่อมโยง 2" xfId="6261" hidden="1" xr:uid="{00000000-0005-0000-0000-00003A630000}"/>
    <cellStyle name="เซลล์ที่มีการเชื่อมโยง 2" xfId="6180" hidden="1" xr:uid="{00000000-0005-0000-0000-00003B630000}"/>
    <cellStyle name="เซลล์ที่มีการเชื่อมโยง 2" xfId="5737" hidden="1" xr:uid="{00000000-0005-0000-0000-00003C630000}"/>
    <cellStyle name="เซลล์ที่มีการเชื่อมโยง 2" xfId="6007" hidden="1" xr:uid="{00000000-0005-0000-0000-00003D630000}"/>
    <cellStyle name="เซลล์ที่มีการเชื่อมโยง 2" xfId="6764" hidden="1" xr:uid="{00000000-0005-0000-0000-00003E630000}"/>
    <cellStyle name="เซลล์ที่มีการเชื่อมโยง 2" xfId="7007" hidden="1" xr:uid="{00000000-0005-0000-0000-00003F630000}"/>
    <cellStyle name="เซลล์ที่มีการเชื่อมโยง 2" xfId="7817" hidden="1" xr:uid="{00000000-0005-0000-0000-000040630000}"/>
    <cellStyle name="เซลล์ที่มีการเชื่อมโยง 2" xfId="6322" hidden="1" xr:uid="{00000000-0005-0000-0000-000041630000}"/>
    <cellStyle name="เซลล์ที่มีการเชื่อมโยง 2" xfId="6821" hidden="1" xr:uid="{00000000-0005-0000-0000-000042630000}"/>
    <cellStyle name="เซลล์ที่มีการเชื่อมโยง 2" xfId="5484" hidden="1" xr:uid="{00000000-0005-0000-0000-000043630000}"/>
    <cellStyle name="เซลล์ที่มีการเชื่อมโยง 2" xfId="6923" hidden="1" xr:uid="{00000000-0005-0000-0000-000044630000}"/>
    <cellStyle name="เซลล์ที่มีการเชื่อมโยง 2" xfId="6066" hidden="1" xr:uid="{00000000-0005-0000-0000-000045630000}"/>
    <cellStyle name="เซลล์ที่มีการเชื่อมโยง 2" xfId="6269" hidden="1" xr:uid="{00000000-0005-0000-0000-000046630000}"/>
    <cellStyle name="เซลล์ที่มีการเชื่อมโยง 2" xfId="7029" hidden="1" xr:uid="{00000000-0005-0000-0000-000047630000}"/>
    <cellStyle name="เซลล์ที่มีการเชื่อมโยง 2" xfId="5850" hidden="1" xr:uid="{00000000-0005-0000-0000-000048630000}"/>
    <cellStyle name="เซลล์ที่มีการเชื่อมโยง 2" xfId="6378" hidden="1" xr:uid="{00000000-0005-0000-0000-000049630000}"/>
    <cellStyle name="เซลล์ที่มีการเชื่อมโยง 2" xfId="5268" hidden="1" xr:uid="{00000000-0005-0000-0000-00004A630000}"/>
    <cellStyle name="เซลล์ที่มีการเชื่อมโยง 2" xfId="6315" hidden="1" xr:uid="{00000000-0005-0000-0000-00004B630000}"/>
    <cellStyle name="เซลล์ที่มีการเชื่อมโยง 2" xfId="7669" hidden="1" xr:uid="{00000000-0005-0000-0000-00004C630000}"/>
    <cellStyle name="เซลล์ที่มีการเชื่อมโยง 2" xfId="5371" hidden="1" xr:uid="{00000000-0005-0000-0000-00004D630000}"/>
    <cellStyle name="เซลล์ที่มีการเชื่อมโยง 2" xfId="5609" hidden="1" xr:uid="{00000000-0005-0000-0000-00004E630000}"/>
    <cellStyle name="เซลล์ที่มีการเชื่อมโยง 2" xfId="5279" hidden="1" xr:uid="{00000000-0005-0000-0000-00004F630000}"/>
    <cellStyle name="เซลล์ที่มีการเชื่อมโยง 2" xfId="6084" hidden="1" xr:uid="{00000000-0005-0000-0000-000050630000}"/>
    <cellStyle name="เซลล์ที่มีการเชื่อมโยง 2" xfId="5437" hidden="1" xr:uid="{00000000-0005-0000-0000-000051630000}"/>
    <cellStyle name="เซลล์ที่มีการเชื่อมโยง 2" xfId="5998" hidden="1" xr:uid="{00000000-0005-0000-0000-000052630000}"/>
    <cellStyle name="เซลล์ที่มีการเชื่อมโยง 2" xfId="6198" hidden="1" xr:uid="{00000000-0005-0000-0000-000053630000}"/>
    <cellStyle name="เซลล์ที่มีการเชื่อมโยง 2" xfId="6592" hidden="1" xr:uid="{00000000-0005-0000-0000-000054630000}"/>
    <cellStyle name="เซลล์ที่มีการเชื่อมโยง 2" xfId="5766" hidden="1" xr:uid="{00000000-0005-0000-0000-000055630000}"/>
    <cellStyle name="เซลล์ที่มีการเชื่อมโยง 2" xfId="6358" hidden="1" xr:uid="{00000000-0005-0000-0000-000056630000}"/>
    <cellStyle name="เซลล์ที่มีการเชื่อมโยง 2" xfId="6915" hidden="1" xr:uid="{00000000-0005-0000-0000-000057630000}"/>
    <cellStyle name="เซลล์ที่มีการเชื่อมโยง 2" xfId="6897" hidden="1" xr:uid="{00000000-0005-0000-0000-000058630000}"/>
    <cellStyle name="เซลล์ที่มีการเชื่อมโยง 2" xfId="7667" hidden="1" xr:uid="{00000000-0005-0000-0000-000059630000}"/>
    <cellStyle name="เซลล์ที่มีการเชื่อมโยง 2" xfId="6449" hidden="1" xr:uid="{00000000-0005-0000-0000-00005A630000}"/>
    <cellStyle name="เซลล์ที่มีการเชื่อมโยง 2" xfId="197" hidden="1" xr:uid="{00000000-0005-0000-0000-00005B630000}"/>
    <cellStyle name="เซลล์ที่มีการเชื่อมโยง 2" xfId="7893" hidden="1" xr:uid="{00000000-0005-0000-0000-00005C630000}"/>
    <cellStyle name="เซลล์ที่มีการเชื่อมโยง 2" xfId="6527" hidden="1" xr:uid="{00000000-0005-0000-0000-00005D630000}"/>
    <cellStyle name="เซลล์ที่มีการเชื่อมโยง 2" xfId="5369" hidden="1" xr:uid="{00000000-0005-0000-0000-00005E630000}"/>
    <cellStyle name="เซลล์ที่มีการเชื่อมโยง 2" xfId="5586" hidden="1" xr:uid="{00000000-0005-0000-0000-00005F630000}"/>
    <cellStyle name="เซลล์ที่มีการเชื่อมโยง 2" xfId="5814" hidden="1" xr:uid="{00000000-0005-0000-0000-000060630000}"/>
    <cellStyle name="เซลล์ที่มีการเชื่อมโยง 2" xfId="5156" hidden="1" xr:uid="{00000000-0005-0000-0000-000061630000}"/>
    <cellStyle name="เซลล์ที่มีการเชื่อมโยง 2" xfId="7160" hidden="1" xr:uid="{00000000-0005-0000-0000-000062630000}"/>
    <cellStyle name="เซลล์ที่มีการเชื่อมโยง 2" xfId="7827" hidden="1" xr:uid="{00000000-0005-0000-0000-000063630000}"/>
    <cellStyle name="เซลล์ที่มีการเชื่อมโยง 2" xfId="5498" hidden="1" xr:uid="{00000000-0005-0000-0000-000064630000}"/>
    <cellStyle name="เซลล์ที่มีการเชื่อมโยง 2" xfId="5658" hidden="1" xr:uid="{00000000-0005-0000-0000-000065630000}"/>
    <cellStyle name="เซลล์ที่มีการเชื่อมโยง 2" xfId="5549" hidden="1" xr:uid="{00000000-0005-0000-0000-000066630000}"/>
    <cellStyle name="เซลล์ที่มีการเชื่อมโยง 2" xfId="5183" hidden="1" xr:uid="{00000000-0005-0000-0000-000067630000}"/>
    <cellStyle name="เซลล์ที่มีการเชื่อมโยง 2" xfId="6390" hidden="1" xr:uid="{00000000-0005-0000-0000-000068630000}"/>
    <cellStyle name="เซลล์ที่มีการเชื่อมโยง 2" xfId="5109" hidden="1" xr:uid="{00000000-0005-0000-0000-000069630000}"/>
    <cellStyle name="เซลล์ที่มีการเชื่อมโยง 2" xfId="6262" hidden="1" xr:uid="{00000000-0005-0000-0000-00006A630000}"/>
    <cellStyle name="เซลล์ที่มีการเชื่อมโยง 2" xfId="6396" hidden="1" xr:uid="{00000000-0005-0000-0000-00006B630000}"/>
    <cellStyle name="เซลล์ที่มีการเชื่อมโยง 2" xfId="6115" hidden="1" xr:uid="{00000000-0005-0000-0000-00006C630000}"/>
    <cellStyle name="เซลล์ที่มีการเชื่อมโยง 2" xfId="7747" hidden="1" xr:uid="{00000000-0005-0000-0000-00006D630000}"/>
    <cellStyle name="เซลล์ที่มีการเชื่อมโยง 2" xfId="5877" hidden="1" xr:uid="{00000000-0005-0000-0000-00006E630000}"/>
    <cellStyle name="เซลล์ที่มีการเชื่อมโยง 2" xfId="5808" hidden="1" xr:uid="{00000000-0005-0000-0000-00006F630000}"/>
    <cellStyle name="เซลล์ที่มีการเชื่อมโยง 2" xfId="6995" hidden="1" xr:uid="{00000000-0005-0000-0000-000070630000}"/>
    <cellStyle name="เซลล์ที่มีการเชื่อมโยง 2" xfId="6739" hidden="1" xr:uid="{00000000-0005-0000-0000-000071630000}"/>
    <cellStyle name="เซลล์ที่มีการเชื่อมโยง 2" xfId="7740" hidden="1" xr:uid="{00000000-0005-0000-0000-000072630000}"/>
    <cellStyle name="เซลล์ที่มีการเชื่อมโยง 2" xfId="7742" hidden="1" xr:uid="{00000000-0005-0000-0000-000073630000}"/>
    <cellStyle name="เซลล์ที่มีการเชื่อมโยง 2" xfId="5792" hidden="1" xr:uid="{00000000-0005-0000-0000-000074630000}"/>
    <cellStyle name="เซลล์ที่มีการเชื่อมโยง 2" xfId="7768" hidden="1" xr:uid="{00000000-0005-0000-0000-000075630000}"/>
    <cellStyle name="เซลล์ที่มีการเชื่อมโยง 2" xfId="6471" hidden="1" xr:uid="{00000000-0005-0000-0000-000076630000}"/>
    <cellStyle name="เซลล์ที่มีการเชื่อมโยง 2" xfId="7801" hidden="1" xr:uid="{00000000-0005-0000-0000-000077630000}"/>
    <cellStyle name="เซลล์ที่มีการเชื่อมโยง 2" xfId="6473" hidden="1" xr:uid="{00000000-0005-0000-0000-000078630000}"/>
    <cellStyle name="เซลล์ที่มีการเชื่อมโยง 2" xfId="7857" hidden="1" xr:uid="{00000000-0005-0000-0000-000079630000}"/>
    <cellStyle name="เซลล์ที่มีการเชื่อมโยง 2" xfId="6731" hidden="1" xr:uid="{00000000-0005-0000-0000-00007A630000}"/>
    <cellStyle name="เซลล์ที่มีการเชื่อมโยง 2" xfId="6034" hidden="1" xr:uid="{00000000-0005-0000-0000-00007B630000}"/>
    <cellStyle name="เซลล์ที่มีการเชื่อมโยง 2" xfId="5277" hidden="1" xr:uid="{00000000-0005-0000-0000-00007C630000}"/>
    <cellStyle name="เซลล์ที่มีการเชื่อมโยง 2" xfId="5750" hidden="1" xr:uid="{00000000-0005-0000-0000-00007D630000}"/>
    <cellStyle name="เซลล์ที่มีการเชื่อมโยง 2" xfId="5657" hidden="1" xr:uid="{00000000-0005-0000-0000-00007E630000}"/>
    <cellStyle name="เซลล์ที่มีการเชื่อมโยง 2" xfId="6420" hidden="1" xr:uid="{00000000-0005-0000-0000-00007F630000}"/>
    <cellStyle name="เซลล์ที่มีการเชื่อมโยง 2" xfId="7096" hidden="1" xr:uid="{00000000-0005-0000-0000-000080630000}"/>
    <cellStyle name="เซลล์ที่มีการเชื่อมโยง 2" xfId="6142" hidden="1" xr:uid="{00000000-0005-0000-0000-000081630000}"/>
    <cellStyle name="เซลล์ที่มีการเชื่อมโยง 2" xfId="5432" hidden="1" xr:uid="{00000000-0005-0000-0000-000082630000}"/>
    <cellStyle name="เซลล์ที่มีการเชื่อมโยง 2" xfId="5993" hidden="1" xr:uid="{00000000-0005-0000-0000-000083630000}"/>
    <cellStyle name="เซลล์ที่มีการเชื่อมโยง 2" xfId="5346" hidden="1" xr:uid="{00000000-0005-0000-0000-000084630000}"/>
    <cellStyle name="เซลล์ที่มีการเชื่อมโยง 2" xfId="6080" hidden="1" xr:uid="{00000000-0005-0000-0000-000085630000}"/>
    <cellStyle name="เซลล์ที่มีการเชื่อมโยง 2" xfId="5694" hidden="1" xr:uid="{00000000-0005-0000-0000-000086630000}"/>
    <cellStyle name="เซลล์ที่มีการเชื่อมโยง 2" xfId="7900" hidden="1" xr:uid="{00000000-0005-0000-0000-000087630000}"/>
    <cellStyle name="เซลล์ที่มีการเชื่อมโยง 2" xfId="5237" hidden="1" xr:uid="{00000000-0005-0000-0000-000088630000}"/>
    <cellStyle name="เซลล์ที่มีการเชื่อมโยง 2" xfId="5882" hidden="1" xr:uid="{00000000-0005-0000-0000-000089630000}"/>
    <cellStyle name="เซลล์ที่มีการเชื่อมโยง 2" xfId="5957" hidden="1" xr:uid="{00000000-0005-0000-0000-00008A630000}"/>
    <cellStyle name="เซลล์ที่มีการเชื่อมโยง 2" xfId="7808" hidden="1" xr:uid="{00000000-0005-0000-0000-00008B630000}"/>
    <cellStyle name="เซลล์ที่มีการเชื่อมโยง 2" xfId="5234" hidden="1" xr:uid="{00000000-0005-0000-0000-00008C630000}"/>
    <cellStyle name="เซลล์ที่มีการเชื่อมโยง 2" xfId="5614" hidden="1" xr:uid="{00000000-0005-0000-0000-00008D630000}"/>
    <cellStyle name="เซลล์ที่มีการเชื่อมโยง 2" xfId="6001" hidden="1" xr:uid="{00000000-0005-0000-0000-00008E630000}"/>
    <cellStyle name="เซลล์ที่มีการเชื่อมโยง 2" xfId="6435" hidden="1" xr:uid="{00000000-0005-0000-0000-00008F630000}"/>
    <cellStyle name="เซลล์ที่มีการเชื่อมโยง 2" xfId="6931" hidden="1" xr:uid="{00000000-0005-0000-0000-000090630000}"/>
    <cellStyle name="เซลล์ที่มีการเชื่อมโยง 2" xfId="5318" hidden="1" xr:uid="{00000000-0005-0000-0000-000091630000}"/>
    <cellStyle name="เซลล์ที่มีการเชื่อมโยง 2" xfId="5968" hidden="1" xr:uid="{00000000-0005-0000-0000-000092630000}"/>
    <cellStyle name="เซลล์ที่มีการเชื่อมโยง 2" xfId="7766" hidden="1" xr:uid="{00000000-0005-0000-0000-000093630000}"/>
    <cellStyle name="เซลล์ที่มีการเชื่อมโยง 2" xfId="5111" hidden="1" xr:uid="{00000000-0005-0000-0000-000094630000}"/>
    <cellStyle name="เซลล์ที่มีการเชื่อมโยง 2" xfId="6575" hidden="1" xr:uid="{00000000-0005-0000-0000-000095630000}"/>
    <cellStyle name="เซลล์ที่มีการเชื่อมโยง 2" xfId="5098" hidden="1" xr:uid="{00000000-0005-0000-0000-000096630000}"/>
    <cellStyle name="เซลล์ที่มีการเชื่อมโยง 2" xfId="5579" hidden="1" xr:uid="{00000000-0005-0000-0000-000097630000}"/>
    <cellStyle name="เซลล์ที่มีการเชื่อมโยง 2" xfId="6037" hidden="1" xr:uid="{00000000-0005-0000-0000-000098630000}"/>
    <cellStyle name="เซลล์ที่มีการเชื่อมโยง 2" xfId="6565" hidden="1" xr:uid="{00000000-0005-0000-0000-000099630000}"/>
    <cellStyle name="เซลล์ที่มีการเชื่อมโยง 2" xfId="6144" hidden="1" xr:uid="{00000000-0005-0000-0000-00009A630000}"/>
    <cellStyle name="เซลล์ที่มีการเชื่อมโยง 2" xfId="6369" hidden="1" xr:uid="{00000000-0005-0000-0000-00009B630000}"/>
    <cellStyle name="เซลล์ที่มีการเชื่อมโยง 2" xfId="6791" hidden="1" xr:uid="{00000000-0005-0000-0000-00009C630000}"/>
    <cellStyle name="เซลล์ที่มีการเชื่อมโยง 2" xfId="6208" hidden="1" xr:uid="{00000000-0005-0000-0000-00009D630000}"/>
    <cellStyle name="เซลล์ที่มีการเชื่อมโยง 2" xfId="5204" hidden="1" xr:uid="{00000000-0005-0000-0000-00009E630000}"/>
    <cellStyle name="เซลล์ที่มีการเชื่อมโยง 2" xfId="6795" hidden="1" xr:uid="{00000000-0005-0000-0000-00009F630000}"/>
    <cellStyle name="เซลล์ที่มีการเชื่อมโยง 2" xfId="6104" hidden="1" xr:uid="{00000000-0005-0000-0000-0000A0630000}"/>
    <cellStyle name="เซลล์ที่มีการเชื่อมโยง 2" xfId="5666" hidden="1" xr:uid="{00000000-0005-0000-0000-0000A1630000}"/>
    <cellStyle name="เซลล์ที่มีการเชื่อมโยง 2" xfId="6337" hidden="1" xr:uid="{00000000-0005-0000-0000-0000A2630000}"/>
    <cellStyle name="เซลล์ที่มีการเชื่อมโยง 2" xfId="7791" hidden="1" xr:uid="{00000000-0005-0000-0000-0000A3630000}"/>
    <cellStyle name="เซลล์ที่มีการเชื่อมโยง 2" xfId="5625" hidden="1" xr:uid="{00000000-0005-0000-0000-0000A4630000}"/>
    <cellStyle name="เซลล์ที่มีการเชื่อมโยง 2" xfId="6550" hidden="1" xr:uid="{00000000-0005-0000-0000-0000A5630000}"/>
    <cellStyle name="เซลล์ที่มีการเชื่อมโยง 2" xfId="5517" hidden="1" xr:uid="{00000000-0005-0000-0000-0000A6630000}"/>
    <cellStyle name="เซลล์ที่มีการเชื่อมโยง 2" xfId="6926" hidden="1" xr:uid="{00000000-0005-0000-0000-0000A7630000}"/>
    <cellStyle name="เซลล์ที่มีการเชื่อมโยง 2" xfId="6901" hidden="1" xr:uid="{00000000-0005-0000-0000-0000A8630000}"/>
    <cellStyle name="เซลล์ที่มีการเชื่อมโยง 2" xfId="6585" hidden="1" xr:uid="{00000000-0005-0000-0000-0000A9630000}"/>
    <cellStyle name="เซลล์ที่มีการเชื่อมโยง 2" xfId="5550" hidden="1" xr:uid="{00000000-0005-0000-0000-0000AA630000}"/>
    <cellStyle name="เซลล์ที่มีการเชื่อมโยง 2" xfId="5571" hidden="1" xr:uid="{00000000-0005-0000-0000-0000AB630000}"/>
    <cellStyle name="เซลล์ที่มีการเชื่อมโยง 2" xfId="5350" hidden="1" xr:uid="{00000000-0005-0000-0000-0000AC630000}"/>
    <cellStyle name="เซลล์ที่มีการเชื่อมโยง 2" xfId="6081" hidden="1" xr:uid="{00000000-0005-0000-0000-0000AD630000}"/>
    <cellStyle name="เซลล์ที่มีการเชื่อมโยง 2" xfId="7805" hidden="1" xr:uid="{00000000-0005-0000-0000-0000AE630000}"/>
    <cellStyle name="เซลล์ที่มีการเชื่อมโยง 2" xfId="6946" hidden="1" xr:uid="{00000000-0005-0000-0000-0000AF630000}"/>
    <cellStyle name="เซลล์ที่มีการเชื่อมโยง 2" xfId="5205" hidden="1" xr:uid="{00000000-0005-0000-0000-0000B0630000}"/>
    <cellStyle name="เซลล์ที่มีการเชื่อมโยง 2" xfId="5175" hidden="1" xr:uid="{00000000-0005-0000-0000-0000B1630000}"/>
    <cellStyle name="เซลล์ที่มีการเชื่อมโยง 2" xfId="7784" hidden="1" xr:uid="{00000000-0005-0000-0000-0000B2630000}"/>
    <cellStyle name="เซลล์ที่มีการเชื่อมโยง 2" xfId="6918" hidden="1" xr:uid="{00000000-0005-0000-0000-0000B3630000}"/>
    <cellStyle name="เซลล์ที่มีการเชื่อมโยง 2" xfId="7108" hidden="1" xr:uid="{00000000-0005-0000-0000-0000B4630000}"/>
    <cellStyle name="เซลล์ที่มีการเชื่อมโยง 2" xfId="6982" hidden="1" xr:uid="{00000000-0005-0000-0000-0000B5630000}"/>
    <cellStyle name="เซลล์ที่มีการเชื่อมโยง 2" xfId="5483" hidden="1" xr:uid="{00000000-0005-0000-0000-0000B6630000}"/>
    <cellStyle name="เซลล์ที่มีการเชื่อมโยง 2" xfId="7111" hidden="1" xr:uid="{00000000-0005-0000-0000-0000B7630000}"/>
    <cellStyle name="เซลล์ที่มีการเชื่อมโยง 2" xfId="6344" hidden="1" xr:uid="{00000000-0005-0000-0000-0000B8630000}"/>
    <cellStyle name="เซลล์ที่มีการเชื่อมโยง 2" xfId="6097" hidden="1" xr:uid="{00000000-0005-0000-0000-0000B9630000}"/>
    <cellStyle name="เซลล์ที่มีการเชื่อมโยง 2" xfId="5416" hidden="1" xr:uid="{00000000-0005-0000-0000-0000BA630000}"/>
    <cellStyle name="เซลล์ที่มีการเชื่อมโยง 2" xfId="5854" hidden="1" xr:uid="{00000000-0005-0000-0000-0000BB630000}"/>
    <cellStyle name="เซลล์ที่มีการเชื่อมโยง 2" xfId="6476" hidden="1" xr:uid="{00000000-0005-0000-0000-0000BC630000}"/>
    <cellStyle name="เซลล์ที่มีการเชื่อมโยง 2" xfId="6501" hidden="1" xr:uid="{00000000-0005-0000-0000-0000BD630000}"/>
    <cellStyle name="เซลล์ที่มีการเชื่อมโยง 2" xfId="6158" hidden="1" xr:uid="{00000000-0005-0000-0000-0000BE630000}"/>
    <cellStyle name="เซลล์ที่มีการเชื่อมโยง 2" xfId="5128" hidden="1" xr:uid="{00000000-0005-0000-0000-0000BF630000}"/>
    <cellStyle name="เซลล์ที่มีการเชื่อมโยง 2" xfId="5661" hidden="1" xr:uid="{00000000-0005-0000-0000-0000C0630000}"/>
    <cellStyle name="เซลล์ที่มีการเชื่อมโยง 2" xfId="6110" hidden="1" xr:uid="{00000000-0005-0000-0000-0000C1630000}"/>
    <cellStyle name="เซลล์ที่มีการเชื่อมโยง 2" xfId="6150" hidden="1" xr:uid="{00000000-0005-0000-0000-0000C2630000}"/>
    <cellStyle name="เซลล์ที่มีการเชื่อมโยง 2" xfId="5659" hidden="1" xr:uid="{00000000-0005-0000-0000-0000C3630000}"/>
    <cellStyle name="เซลล์ที่มีการเชื่อมโยง 2" xfId="7931" hidden="1" xr:uid="{00000000-0005-0000-0000-0000C4630000}"/>
    <cellStyle name="เซลล์ที่มีการเชื่อมโยง 2" xfId="7932" hidden="1" xr:uid="{00000000-0005-0000-0000-0000C5630000}"/>
    <cellStyle name="เซลล์ที่มีการเชื่อมโยง 2" xfId="7933" hidden="1" xr:uid="{00000000-0005-0000-0000-0000C6630000}"/>
    <cellStyle name="เซลล์ที่มีการเชื่อมโยง 2" xfId="7934" hidden="1" xr:uid="{00000000-0005-0000-0000-0000C7630000}"/>
    <cellStyle name="เซลล์ที่มีการเชื่อมโยง 2" xfId="7939" hidden="1" xr:uid="{00000000-0005-0000-0000-0000C8630000}"/>
    <cellStyle name="เซลล์ที่มีการเชื่อมโยง 2" xfId="7940" hidden="1" xr:uid="{00000000-0005-0000-0000-0000C9630000}"/>
    <cellStyle name="เซลล์ที่มีการเชื่อมโยง 2" xfId="7942" hidden="1" xr:uid="{00000000-0005-0000-0000-0000CA630000}"/>
    <cellStyle name="เซลล์ที่มีการเชื่อมโยง 2" xfId="7943" hidden="1" xr:uid="{00000000-0005-0000-0000-0000CB630000}"/>
    <cellStyle name="เซลล์ที่มีการเชื่อมโยง 2" xfId="7965" hidden="1" xr:uid="{00000000-0005-0000-0000-0000CC630000}"/>
    <cellStyle name="เซลล์ที่มีการเชื่อมโยง 2" xfId="7966" hidden="1" xr:uid="{00000000-0005-0000-0000-0000CD630000}"/>
    <cellStyle name="เซลล์ที่มีการเชื่อมโยง 2" xfId="7967" hidden="1" xr:uid="{00000000-0005-0000-0000-0000CE630000}"/>
    <cellStyle name="เซลล์ที่มีการเชื่อมโยง 2" xfId="7968" hidden="1" xr:uid="{00000000-0005-0000-0000-0000CF630000}"/>
    <cellStyle name="เซลล์ที่มีการเชื่อมโยง 2" xfId="6394" hidden="1" xr:uid="{00000000-0005-0000-0000-0000D0630000}"/>
    <cellStyle name="เซลล์ที่มีการเชื่อมโยง 2" xfId="7776" hidden="1" xr:uid="{00000000-0005-0000-0000-0000D1630000}"/>
    <cellStyle name="เซลล์ที่มีการเชื่อมโยง 2" xfId="7053" hidden="1" xr:uid="{00000000-0005-0000-0000-0000D2630000}"/>
    <cellStyle name="เซลล์ที่มีการเชื่อมโยง 2" xfId="5504" hidden="1" xr:uid="{00000000-0005-0000-0000-0000D3630000}"/>
    <cellStyle name="เซลล์ที่มีการเชื่อมโยง 2" xfId="6841" hidden="1" xr:uid="{00000000-0005-0000-0000-0000D4630000}"/>
    <cellStyle name="เซลล์ที่มีการเชื่อมโยง 2" xfId="5512" hidden="1" xr:uid="{00000000-0005-0000-0000-0000D5630000}"/>
    <cellStyle name="เซลล์ที่มีการเชื่อมโยง 2" xfId="6666" hidden="1" xr:uid="{00000000-0005-0000-0000-0000D6630000}"/>
    <cellStyle name="เซลล์ที่มีการเชื่อมโยง 2" xfId="5075" hidden="1" xr:uid="{00000000-0005-0000-0000-0000D7630000}"/>
    <cellStyle name="เซลล์ที่มีการเชื่อมโยง 2" xfId="6053" hidden="1" xr:uid="{00000000-0005-0000-0000-0000D8630000}"/>
    <cellStyle name="เซลล์ที่มีการเชื่อมโยง 2" xfId="6783" hidden="1" xr:uid="{00000000-0005-0000-0000-0000D9630000}"/>
    <cellStyle name="เซลล์ที่มีการเชื่อมโยง 2" xfId="6700" hidden="1" xr:uid="{00000000-0005-0000-0000-0000DA630000}"/>
    <cellStyle name="เซลล์ที่มีการเชื่อมโยง 2" xfId="233" hidden="1" xr:uid="{00000000-0005-0000-0000-0000DB630000}"/>
    <cellStyle name="เซลล์ที่มีการเชื่อมโยง 2" xfId="6522" hidden="1" xr:uid="{00000000-0005-0000-0000-0000DC630000}"/>
    <cellStyle name="เซลล์ที่มีการเชื่อมโยง 2" xfId="6365" hidden="1" xr:uid="{00000000-0005-0000-0000-0000DD630000}"/>
    <cellStyle name="เซลล์ที่มีการเชื่อมโยง 2" xfId="5221" hidden="1" xr:uid="{00000000-0005-0000-0000-0000DE630000}"/>
    <cellStyle name="เซลล์ที่มีการเชื่อมโยง 2" xfId="6330" hidden="1" xr:uid="{00000000-0005-0000-0000-0000DF630000}"/>
    <cellStyle name="เซลล์ที่มีการเชื่อมโยง 2" xfId="5051" hidden="1" xr:uid="{00000000-0005-0000-0000-0000E0630000}"/>
    <cellStyle name="เซลล์ที่มีการเชื่อมโยง 2" xfId="6193" hidden="1" xr:uid="{00000000-0005-0000-0000-0000E1630000}"/>
    <cellStyle name="เซลล์ที่มีการเชื่อมโยง 2" xfId="5397" hidden="1" xr:uid="{00000000-0005-0000-0000-0000E2630000}"/>
    <cellStyle name="เซลล์ที่มีการเชื่อมโยง 2" xfId="6903" hidden="1" xr:uid="{00000000-0005-0000-0000-0000E3630000}"/>
    <cellStyle name="เซลล์ที่มีการเชื่อมโยง 2" xfId="7802" hidden="1" xr:uid="{00000000-0005-0000-0000-0000E4630000}"/>
    <cellStyle name="เซลล์ที่มีการเชื่อมโยง 2" xfId="6368" hidden="1" xr:uid="{00000000-0005-0000-0000-0000E5630000}"/>
    <cellStyle name="เซลล์ที่มีการเชื่อมโยง 2" xfId="6866" hidden="1" xr:uid="{00000000-0005-0000-0000-0000E6630000}"/>
    <cellStyle name="เซลล์ที่มีการเชื่อมโยง 2" xfId="7097" hidden="1" xr:uid="{00000000-0005-0000-0000-0000E7630000}"/>
    <cellStyle name="เซลล์ที่มีการเชื่อมโยง 2" xfId="7787" hidden="1" xr:uid="{00000000-0005-0000-0000-0000E8630000}"/>
    <cellStyle name="เซลล์ที่มีการเชื่อมโยง 2" xfId="6882" hidden="1" xr:uid="{00000000-0005-0000-0000-0000E9630000}"/>
    <cellStyle name="เซลล์ที่มีการเชื่อมโยง 2" xfId="6876" hidden="1" xr:uid="{00000000-0005-0000-0000-0000EA630000}"/>
    <cellStyle name="เซลล์ที่มีการเชื่อมโยง 2" xfId="5726" hidden="1" xr:uid="{00000000-0005-0000-0000-0000EB630000}"/>
    <cellStyle name="เซลล์ที่มีการเชื่อมโยง 2" xfId="7031" hidden="1" xr:uid="{00000000-0005-0000-0000-0000EC630000}"/>
    <cellStyle name="เซลล์ที่มีการเชื่อมโยง 2" xfId="7056" hidden="1" xr:uid="{00000000-0005-0000-0000-0000ED630000}"/>
    <cellStyle name="เซลล์ที่มีการเชื่อมโยง 2" xfId="6176" hidden="1" xr:uid="{00000000-0005-0000-0000-0000EE630000}"/>
    <cellStyle name="เซลล์ที่มีการเชื่อมโยง 2" xfId="5330" hidden="1" xr:uid="{00000000-0005-0000-0000-0000EF630000}"/>
    <cellStyle name="เซลล์ที่มีการเชื่อมโยง 2" xfId="5777" hidden="1" xr:uid="{00000000-0005-0000-0000-0000F0630000}"/>
    <cellStyle name="เซลล์ที่มีการเชื่อมโยง 2" xfId="5378" hidden="1" xr:uid="{00000000-0005-0000-0000-0000F1630000}"/>
    <cellStyle name="เซลล์ที่มีการเชื่อมโยง 2" xfId="6665" hidden="1" xr:uid="{00000000-0005-0000-0000-0000F2630000}"/>
    <cellStyle name="เซลล์ที่มีการเชื่อมโยง 2" xfId="7705" hidden="1" xr:uid="{00000000-0005-0000-0000-0000F3630000}"/>
    <cellStyle name="เซลล์ที่มีการเชื่อมโยง 2" xfId="6707" hidden="1" xr:uid="{00000000-0005-0000-0000-0000F4630000}"/>
    <cellStyle name="เซลล์ที่มีการเชื่อมโยง 2" xfId="7884" hidden="1" xr:uid="{00000000-0005-0000-0000-0000F5630000}"/>
    <cellStyle name="เซลล์ที่มีการเชื่อมโยง 2" xfId="6309" hidden="1" xr:uid="{00000000-0005-0000-0000-0000F6630000}"/>
    <cellStyle name="เซลล์ที่มีการเชื่อมโยง 2" xfId="7810" hidden="1" xr:uid="{00000000-0005-0000-0000-0000F7630000}"/>
    <cellStyle name="เซลล์ที่มีการเชื่อมโยง 2" xfId="5541" hidden="1" xr:uid="{00000000-0005-0000-0000-0000F8630000}"/>
    <cellStyle name="เซลล์ที่มีการเชื่อมโยง 2" xfId="6453" hidden="1" xr:uid="{00000000-0005-0000-0000-0000F9630000}"/>
    <cellStyle name="เซลล์ที่มีการเชื่อมโยง 2" xfId="5446" hidden="1" xr:uid="{00000000-0005-0000-0000-0000FA630000}"/>
    <cellStyle name="เซลล์ที่มีการเชื่อมโยง 2" xfId="5717" hidden="1" xr:uid="{00000000-0005-0000-0000-0000FB630000}"/>
    <cellStyle name="เซลล์ที่มีการเชื่อมโยง 2" xfId="7842" hidden="1" xr:uid="{00000000-0005-0000-0000-0000FC630000}"/>
    <cellStyle name="เซลล์ที่มีการเชื่อมโยง 2" xfId="5923" hidden="1" xr:uid="{00000000-0005-0000-0000-0000FD630000}"/>
    <cellStyle name="เซลล์ที่มีการเชื่อมโยง 2" xfId="6219" hidden="1" xr:uid="{00000000-0005-0000-0000-0000FE630000}"/>
    <cellStyle name="เซลล์ที่มีการเชื่อมโยง 2" xfId="5281" hidden="1" xr:uid="{00000000-0005-0000-0000-0000FF630000}"/>
    <cellStyle name="เซลล์ที่มีการเชื่อมโยง 2" xfId="7677" hidden="1" xr:uid="{00000000-0005-0000-0000-000000640000}"/>
    <cellStyle name="เซลล์ที่มีการเชื่อมโยง 2" xfId="7918" hidden="1" xr:uid="{00000000-0005-0000-0000-000001640000}"/>
    <cellStyle name="เซลล์ที่มีการเชื่อมโยง 2" xfId="5897" hidden="1" xr:uid="{00000000-0005-0000-0000-000002640000}"/>
    <cellStyle name="เซลล์ที่มีการเชื่อมโยง 2" xfId="6273" hidden="1" xr:uid="{00000000-0005-0000-0000-000003640000}"/>
    <cellStyle name="เซลล์ที่มีการเชื่อมโยง 2" xfId="7658" hidden="1" xr:uid="{00000000-0005-0000-0000-000004640000}"/>
    <cellStyle name="เซลล์ที่มีการเชื่อมโยง 2" xfId="5769" hidden="1" xr:uid="{00000000-0005-0000-0000-000005640000}"/>
    <cellStyle name="เซลล์ที่มีการเชื่อมโยง 2" xfId="5406" hidden="1" xr:uid="{00000000-0005-0000-0000-000006640000}"/>
    <cellStyle name="เซลล์ที่มีการเชื่อมโยง 2" xfId="5781" hidden="1" xr:uid="{00000000-0005-0000-0000-000007640000}"/>
    <cellStyle name="เซลล์ที่มีการเชื่อมโยง 2" xfId="7788" hidden="1" xr:uid="{00000000-0005-0000-0000-000008640000}"/>
    <cellStyle name="เซลล์ที่มีการเชื่อมโยง 2" xfId="7961" hidden="1" xr:uid="{00000000-0005-0000-0000-000009640000}"/>
    <cellStyle name="เซลล์ที่มีการเชื่อมโยง 2" xfId="5179" hidden="1" xr:uid="{00000000-0005-0000-0000-00000A640000}"/>
    <cellStyle name="เซลล์ที่มีการเชื่อมโยง 2" xfId="5995" hidden="1" xr:uid="{00000000-0005-0000-0000-00000B640000}"/>
    <cellStyle name="เซลล์ที่มีการเชื่อมโยง 2" xfId="6328" hidden="1" xr:uid="{00000000-0005-0000-0000-00000C640000}"/>
    <cellStyle name="เซลล์ที่มีการเชื่อมโยง 2" xfId="5624" hidden="1" xr:uid="{00000000-0005-0000-0000-00000D640000}"/>
    <cellStyle name="เซลล์ที่มีการเชื่อมโยง 2" xfId="5336" hidden="1" xr:uid="{00000000-0005-0000-0000-00000E640000}"/>
    <cellStyle name="เซลล์ที่มีการเชื่อมโยง 2" xfId="7949" hidden="1" xr:uid="{00000000-0005-0000-0000-00000F640000}"/>
    <cellStyle name="เซลล์ที่มีการเชื่อมโยง 2" xfId="7018" hidden="1" xr:uid="{00000000-0005-0000-0000-000010640000}"/>
    <cellStyle name="เซลล์ที่มีการเชื่อมโยง 2" xfId="7106" hidden="1" xr:uid="{00000000-0005-0000-0000-000011640000}"/>
    <cellStyle name="เซลล์ที่มีการเชื่อมโยง 2" xfId="7915" hidden="1" xr:uid="{00000000-0005-0000-0000-000012640000}"/>
    <cellStyle name="เซลล์ที่มีการเชื่อมโยง 2" xfId="6039" hidden="1" xr:uid="{00000000-0005-0000-0000-000013640000}"/>
    <cellStyle name="เซลล์ที่มีการเชื่อมโยง 2" xfId="7009" hidden="1" xr:uid="{00000000-0005-0000-0000-000014640000}"/>
    <cellStyle name="เซลล์ที่มีการเชื่อมโยง 2" xfId="5890" hidden="1" xr:uid="{00000000-0005-0000-0000-000015640000}"/>
    <cellStyle name="เซลล์ที่มีการเชื่อมโยง 2" xfId="5387" hidden="1" xr:uid="{00000000-0005-0000-0000-000016640000}"/>
    <cellStyle name="เซลล์ที่มีการเชื่อมโยง 2" xfId="5972" hidden="1" xr:uid="{00000000-0005-0000-0000-000017640000}"/>
    <cellStyle name="เซลล์ที่มีการเชื่อมโยง 2" xfId="5806" hidden="1" xr:uid="{00000000-0005-0000-0000-000018640000}"/>
    <cellStyle name="เซลล์ที่มีการเชื่อมโยง 2" xfId="7955" hidden="1" xr:uid="{00000000-0005-0000-0000-000019640000}"/>
    <cellStyle name="เซลล์ที่มีการเชื่อมโยง 2" xfId="5864" hidden="1" xr:uid="{00000000-0005-0000-0000-00001A640000}"/>
    <cellStyle name="เซลล์ที่มีการเชื่อมโยง 2" xfId="5215" hidden="1" xr:uid="{00000000-0005-0000-0000-00001B640000}"/>
    <cellStyle name="เซลล์ที่มีการเชื่อมโยง 2" xfId="7771" hidden="1" xr:uid="{00000000-0005-0000-0000-00001C640000}"/>
    <cellStyle name="เซลล์ที่มีการเชื่อมโยง 2" xfId="6693" hidden="1" xr:uid="{00000000-0005-0000-0000-00001D640000}"/>
    <cellStyle name="เซลล์ที่มีการเชื่อมโยง 2" xfId="5347" hidden="1" xr:uid="{00000000-0005-0000-0000-00001E640000}"/>
    <cellStyle name="เซลล์ที่มีการเชื่อมโยง 2" xfId="5670" hidden="1" xr:uid="{00000000-0005-0000-0000-00001F640000}"/>
    <cellStyle name="เซลล์ที่มีการเชื่อมโยง 2" xfId="6255" hidden="1" xr:uid="{00000000-0005-0000-0000-000020640000}"/>
    <cellStyle name="เซลล์ที่มีการเชื่อมโยง 2" xfId="6677" hidden="1" xr:uid="{00000000-0005-0000-0000-000021640000}"/>
    <cellStyle name="เซลล์ที่มีการเชื่อมโยง 2" xfId="6555" hidden="1" xr:uid="{00000000-0005-0000-0000-000022640000}"/>
    <cellStyle name="เซลล์ที่มีการเชื่อมโยง 2" xfId="6811" hidden="1" xr:uid="{00000000-0005-0000-0000-000023640000}"/>
    <cellStyle name="เซลล์ที่มีการเชื่อมโยง 2" xfId="6983" hidden="1" xr:uid="{00000000-0005-0000-0000-000024640000}"/>
    <cellStyle name="เซลล์ที่มีการเชื่อมโยง 2" xfId="7947" hidden="1" xr:uid="{00000000-0005-0000-0000-000025640000}"/>
    <cellStyle name="เซลล์ที่มีการเชื่อมโยง 2" xfId="6002" hidden="1" xr:uid="{00000000-0005-0000-0000-000026640000}"/>
    <cellStyle name="เซลล์ที่มีการเชื่อมโยง 2" xfId="5245" hidden="1" xr:uid="{00000000-0005-0000-0000-000027640000}"/>
    <cellStyle name="เซลล์ที่มีการเชื่อมโยง 2" xfId="6980" hidden="1" xr:uid="{00000000-0005-0000-0000-000028640000}"/>
    <cellStyle name="เซลล์ที่มีการเชื่อมโยง 2" xfId="6808" hidden="1" xr:uid="{00000000-0005-0000-0000-000029640000}"/>
    <cellStyle name="เซลล์ที่มีการเชื่อมโยง 2" xfId="7917" hidden="1" xr:uid="{00000000-0005-0000-0000-00002A640000}"/>
    <cellStyle name="เซลล์ที่มีการเชื่อมโยง 2" xfId="6771" hidden="1" xr:uid="{00000000-0005-0000-0000-00002B640000}"/>
    <cellStyle name="เซลล์ที่มีการเชื่อมโยง 2" xfId="5289" hidden="1" xr:uid="{00000000-0005-0000-0000-00002C640000}"/>
    <cellStyle name="เซลล์ที่มีการเชื่อมโยง 2" xfId="6135" hidden="1" xr:uid="{00000000-0005-0000-0000-00002D640000}"/>
    <cellStyle name="เซลล์ที่มีการเชื่อมโยง 2" xfId="6761" hidden="1" xr:uid="{00000000-0005-0000-0000-00002E640000}"/>
    <cellStyle name="เซลล์ที่มีการเชื่อมโยง 2" xfId="7739" hidden="1" xr:uid="{00000000-0005-0000-0000-00002F640000}"/>
    <cellStyle name="เซลล์ที่มีการเชื่อมโยง 2" xfId="7145" hidden="1" xr:uid="{00000000-0005-0000-0000-000030640000}"/>
    <cellStyle name="เซลล์ที่มีการเชื่อมโยง 2" xfId="5622" hidden="1" xr:uid="{00000000-0005-0000-0000-000031640000}"/>
    <cellStyle name="เซลล์ที่มีการเชื่อมโยง 2" xfId="5640" hidden="1" xr:uid="{00000000-0005-0000-0000-000032640000}"/>
    <cellStyle name="เซลล์ที่มีการเชื่อมโยง 2" xfId="6928" hidden="1" xr:uid="{00000000-0005-0000-0000-000033640000}"/>
    <cellStyle name="เซลล์ที่มีการเชื่อมโยง 2" xfId="6212" hidden="1" xr:uid="{00000000-0005-0000-0000-000034640000}"/>
    <cellStyle name="เซลล์ที่มีการเชื่อมโยง 2" xfId="6207" hidden="1" xr:uid="{00000000-0005-0000-0000-000035640000}"/>
    <cellStyle name="เซลล์ที่มีการเชื่อมโยง 2" xfId="6697" hidden="1" xr:uid="{00000000-0005-0000-0000-000036640000}"/>
    <cellStyle name="เซลล์ที่มีการเชื่อมโยง 2" xfId="5389" hidden="1" xr:uid="{00000000-0005-0000-0000-000037640000}"/>
    <cellStyle name="เซลล์ที่มีการเชื่อมโยง 2" xfId="6087" hidden="1" xr:uid="{00000000-0005-0000-0000-000038640000}"/>
    <cellStyle name="เซลล์ที่มีการเชื่อมโยง 2" xfId="7800" hidden="1" xr:uid="{00000000-0005-0000-0000-000039640000}"/>
    <cellStyle name="เซลล์ที่มีการเชื่อมโยง 2" xfId="7924" hidden="1" xr:uid="{00000000-0005-0000-0000-00003A640000}"/>
    <cellStyle name="เซลล์ที่มีการเชื่อมโยง 2" xfId="6723" hidden="1" xr:uid="{00000000-0005-0000-0000-00003B640000}"/>
    <cellStyle name="เซลล์ที่มีการเชื่อมโยง 2" xfId="5260" hidden="1" xr:uid="{00000000-0005-0000-0000-00003C640000}"/>
    <cellStyle name="เซลล์ที่มีการเชื่อมโยง 2" xfId="5334" hidden="1" xr:uid="{00000000-0005-0000-0000-00003D640000}"/>
    <cellStyle name="เซลล์ที่มีการเชื่อมโยง 2" xfId="6334" hidden="1" xr:uid="{00000000-0005-0000-0000-00003E640000}"/>
    <cellStyle name="เซลล์ที่มีการเชื่อมโยง 2" xfId="6919" hidden="1" xr:uid="{00000000-0005-0000-0000-00003F640000}"/>
    <cellStyle name="เซลล์ที่มีการเชื่อมโยง 2" xfId="5351" hidden="1" xr:uid="{00000000-0005-0000-0000-000040640000}"/>
    <cellStyle name="เซลล์ที่มีการเชื่อมโยง 2" xfId="7043" hidden="1" xr:uid="{00000000-0005-0000-0000-000041640000}"/>
    <cellStyle name="เซลล์ที่มีการเชื่อมโยง 2" xfId="6389" hidden="1" xr:uid="{00000000-0005-0000-0000-000042640000}"/>
    <cellStyle name="เซลล์ที่มีการเชื่อมโยง 2" xfId="7744" hidden="1" xr:uid="{00000000-0005-0000-0000-000043640000}"/>
    <cellStyle name="เซลล์ที่มีการเชื่อมโยง 2" xfId="5544" hidden="1" xr:uid="{00000000-0005-0000-0000-000044640000}"/>
    <cellStyle name="เซลล์ที่มีการเชื่อมโยง 2" xfId="5595" hidden="1" xr:uid="{00000000-0005-0000-0000-000045640000}"/>
    <cellStyle name="เซลล์ที่มีการเชื่อมโยง 2" xfId="5208" hidden="1" xr:uid="{00000000-0005-0000-0000-000046640000}"/>
    <cellStyle name="เซลล์ที่มีการเชื่อมโยง 2" xfId="6128" hidden="1" xr:uid="{00000000-0005-0000-0000-000047640000}"/>
    <cellStyle name="เซลล์ที่มีการเชื่อมโยง 2" xfId="7093" hidden="1" xr:uid="{00000000-0005-0000-0000-000048640000}"/>
    <cellStyle name="เซลล์ที่มีการเชื่อมโยง 2" xfId="7688" hidden="1" xr:uid="{00000000-0005-0000-0000-000049640000}"/>
    <cellStyle name="เซลล์ที่มีการเชื่อมโยง 2" xfId="6397" hidden="1" xr:uid="{00000000-0005-0000-0000-00004A640000}"/>
    <cellStyle name="เซลล์ที่มีการเชื่อมโยง 2" xfId="5053" hidden="1" xr:uid="{00000000-0005-0000-0000-00004B640000}"/>
    <cellStyle name="เซลล์ที่มีการเชื่อมโยง 2" xfId="7687" hidden="1" xr:uid="{00000000-0005-0000-0000-00004C640000}"/>
    <cellStyle name="เซลล์ที่มีการเชื่อมโยง 2" xfId="5214" hidden="1" xr:uid="{00000000-0005-0000-0000-00004D640000}"/>
    <cellStyle name="เซลล์ที่มีการเชื่อมโยง 2" xfId="5474" hidden="1" xr:uid="{00000000-0005-0000-0000-00004E640000}"/>
    <cellStyle name="เซลล์ที่มีการเชื่อมโยง 2" xfId="5324" hidden="1" xr:uid="{00000000-0005-0000-0000-00004F640000}"/>
    <cellStyle name="เซลล์ที่มีการเชื่อมโยง 2" xfId="6839" hidden="1" xr:uid="{00000000-0005-0000-0000-000050640000}"/>
    <cellStyle name="เซลล์ที่มีการเชื่อมโยง 2" xfId="7780" hidden="1" xr:uid="{00000000-0005-0000-0000-000051640000}"/>
    <cellStyle name="เซลล์ที่มีการเชื่อมโยง 2" xfId="7042" hidden="1" xr:uid="{00000000-0005-0000-0000-000052640000}"/>
    <cellStyle name="เซลล์ที่มีการเชื่อมโยง 2" xfId="5505" hidden="1" xr:uid="{00000000-0005-0000-0000-000053640000}"/>
    <cellStyle name="เซลล์ที่มีการเชื่อมโยง 2" xfId="5162" hidden="1" xr:uid="{00000000-0005-0000-0000-000054640000}"/>
    <cellStyle name="เซลล์ที่มีการเชื่อมโยง 2" xfId="7863" hidden="1" xr:uid="{00000000-0005-0000-0000-000055640000}"/>
    <cellStyle name="เซลล์ที่มีการเชื่อมโยง 2" xfId="5367" hidden="1" xr:uid="{00000000-0005-0000-0000-000056640000}"/>
    <cellStyle name="เซลล์ที่มีการเชื่อมโยง 2" xfId="7133" hidden="1" xr:uid="{00000000-0005-0000-0000-000057640000}"/>
    <cellStyle name="เซลล์ที่มีการเชื่อมโยง 2" xfId="6818" hidden="1" xr:uid="{00000000-0005-0000-0000-000058640000}"/>
    <cellStyle name="เซลล์ที่มีการเชื่อมโยง 2" xfId="6994" hidden="1" xr:uid="{00000000-0005-0000-0000-000059640000}"/>
    <cellStyle name="เซลล์ที่มีการเชื่อมโยง 2" xfId="5746" hidden="1" xr:uid="{00000000-0005-0000-0000-00005A640000}"/>
    <cellStyle name="เซลล์ที่มีการเชื่อมโยง 2" xfId="6715" hidden="1" xr:uid="{00000000-0005-0000-0000-00005B640000}"/>
    <cellStyle name="เซลล์ที่มีการเชื่อมโยง 2" xfId="5898" hidden="1" xr:uid="{00000000-0005-0000-0000-00005C640000}"/>
    <cellStyle name="เซลล์ที่มีการเชื่อมโยง 2" xfId="5578" hidden="1" xr:uid="{00000000-0005-0000-0000-00005D640000}"/>
    <cellStyle name="เซลล์ที่มีการเชื่อมโยง 2" xfId="5623" hidden="1" xr:uid="{00000000-0005-0000-0000-00005E640000}"/>
    <cellStyle name="เซลล์ที่มีการเชื่อมโยง 2" xfId="6833" hidden="1" xr:uid="{00000000-0005-0000-0000-00005F640000}"/>
    <cellStyle name="เซลล์ที่มีการเชื่อมโยง 2" xfId="5219" hidden="1" xr:uid="{00000000-0005-0000-0000-000060640000}"/>
    <cellStyle name="เซลล์ที่มีการเชื่อมโยง 2" xfId="5486" hidden="1" xr:uid="{00000000-0005-0000-0000-000061640000}"/>
    <cellStyle name="เซลล์ที่มีการเชื่อมโยง 2" xfId="5593" hidden="1" xr:uid="{00000000-0005-0000-0000-000062640000}"/>
    <cellStyle name="เซลล์ที่มีการเชื่อมโยง 2" xfId="7686" hidden="1" xr:uid="{00000000-0005-0000-0000-000063640000}"/>
    <cellStyle name="เซลล์ที่มีการเชื่อมโยง 2" xfId="7959" hidden="1" xr:uid="{00000000-0005-0000-0000-000064640000}"/>
    <cellStyle name="เซลล์ที่มีการเชื่อมโยง 2" xfId="7925" hidden="1" xr:uid="{00000000-0005-0000-0000-000065640000}"/>
    <cellStyle name="เซลล์ที่มีการเชื่อมโยง 2" xfId="6184" hidden="1" xr:uid="{00000000-0005-0000-0000-000066640000}"/>
    <cellStyle name="เซลล์ที่มีการเชื่อมโยง 2" xfId="5721" hidden="1" xr:uid="{00000000-0005-0000-0000-000067640000}"/>
    <cellStyle name="เซลล์ที่มีการเชื่อมโยง 2" xfId="7754" hidden="1" xr:uid="{00000000-0005-0000-0000-000068640000}"/>
    <cellStyle name="เซลล์ที่มีการเชื่อมโยง 2" xfId="6614" hidden="1" xr:uid="{00000000-0005-0000-0000-000069640000}"/>
    <cellStyle name="เซลล์ที่มีการเชื่อมโยง 2" xfId="7141" hidden="1" xr:uid="{00000000-0005-0000-0000-00006A640000}"/>
    <cellStyle name="เซลล์ที่มีการเชื่อมโยง 2" xfId="7777" hidden="1" xr:uid="{00000000-0005-0000-0000-00006B640000}"/>
    <cellStyle name="เซลล์ที่มีการเชื่อมโยง 2" xfId="5227" hidden="1" xr:uid="{00000000-0005-0000-0000-00006C640000}"/>
    <cellStyle name="เซลล์ที่มีการเชื่อมโยง 2" xfId="5826" hidden="1" xr:uid="{00000000-0005-0000-0000-00006D640000}"/>
    <cellStyle name="เซลล์ที่มีการเชื่อมโยง 2" xfId="5632" hidden="1" xr:uid="{00000000-0005-0000-0000-00006E640000}"/>
    <cellStyle name="เซลล์ที่มีการเชื่อมโยง 2" xfId="5846" hidden="1" xr:uid="{00000000-0005-0000-0000-00006F640000}"/>
    <cellStyle name="เซลล์ที่มีการเชื่อมโยง 2" xfId="5664" hidden="1" xr:uid="{00000000-0005-0000-0000-000070640000}"/>
    <cellStyle name="เซลล์ที่มีการเชื่อมโยง 2" xfId="6787" hidden="1" xr:uid="{00000000-0005-0000-0000-000071640000}"/>
    <cellStyle name="เซลล์ที่มีการเชื่อมโยง 2" xfId="5902" hidden="1" xr:uid="{00000000-0005-0000-0000-000072640000}"/>
    <cellStyle name="เซลล์ที่มีการเชื่อมโยง 2" xfId="5196" hidden="1" xr:uid="{00000000-0005-0000-0000-000073640000}"/>
    <cellStyle name="เซลล์ที่มีการเชื่อมโยง 2" xfId="7981" hidden="1" xr:uid="{00000000-0005-0000-0000-000074640000}"/>
    <cellStyle name="เซลล์ที่มีการเชื่อมโยง 2" xfId="7982" hidden="1" xr:uid="{00000000-0005-0000-0000-000075640000}"/>
    <cellStyle name="เซลล์ที่มีการเชื่อมโยง 2" xfId="7983" hidden="1" xr:uid="{00000000-0005-0000-0000-000076640000}"/>
    <cellStyle name="เซลล์ที่มีการเชื่อมโยง 2" xfId="7984" hidden="1" xr:uid="{00000000-0005-0000-0000-000077640000}"/>
    <cellStyle name="เซลล์ที่มีการเชื่อมโยง 2" xfId="7986" hidden="1" xr:uid="{00000000-0005-0000-0000-000078640000}"/>
    <cellStyle name="เซลล์ที่มีการเชื่อมโยง 2" xfId="7987" hidden="1" xr:uid="{00000000-0005-0000-0000-000079640000}"/>
    <cellStyle name="เซลล์ที่มีการเชื่อมโยง 2" xfId="7988" hidden="1" xr:uid="{00000000-0005-0000-0000-00007A640000}"/>
    <cellStyle name="เซลล์ที่มีการเชื่อมโยง 2" xfId="7989" hidden="1" xr:uid="{00000000-0005-0000-0000-00007B640000}"/>
    <cellStyle name="เซลล์ที่มีการเชื่อมโยง 2" xfId="8007" hidden="1" xr:uid="{00000000-0005-0000-0000-00007C640000}"/>
    <cellStyle name="เซลล์ที่มีการเชื่อมโยง 2" xfId="8008" hidden="1" xr:uid="{00000000-0005-0000-0000-00007D640000}"/>
    <cellStyle name="เซลล์ที่มีการเชื่อมโยง 2" xfId="8009" hidden="1" xr:uid="{00000000-0005-0000-0000-00007E640000}"/>
    <cellStyle name="เซลล์ที่มีการเชื่อมโยง 2" xfId="8010" hidden="1" xr:uid="{00000000-0005-0000-0000-00007F640000}"/>
    <cellStyle name="เซลล์ที่มีการเชื่อมโยง 2" xfId="6586" hidden="1" xr:uid="{00000000-0005-0000-0000-000080640000}"/>
    <cellStyle name="เซลล์ที่มีการเชื่อมโยง 2" xfId="6689" hidden="1" xr:uid="{00000000-0005-0000-0000-000081640000}"/>
    <cellStyle name="เซลล์ที่มีการเชื่อมโยง 2" xfId="7936" hidden="1" xr:uid="{00000000-0005-0000-0000-000082640000}"/>
    <cellStyle name="เซลล์ที่มีการเชื่อมโยง 2" xfId="7902" hidden="1" xr:uid="{00000000-0005-0000-0000-000083640000}"/>
    <cellStyle name="เซลล์ที่มีการเชื่อมโยง 2" xfId="6916" hidden="1" xr:uid="{00000000-0005-0000-0000-000084640000}"/>
    <cellStyle name="เซลล์ที่มีการเชื่อมโยง 2" xfId="7721" hidden="1" xr:uid="{00000000-0005-0000-0000-000085640000}"/>
    <cellStyle name="เซลล์ที่มีการเชื่อมโยง 2" xfId="5973" hidden="1" xr:uid="{00000000-0005-0000-0000-000086640000}"/>
    <cellStyle name="เซลล์ที่มีการเชื่อมโยง 2" xfId="6230" hidden="1" xr:uid="{00000000-0005-0000-0000-000087640000}"/>
    <cellStyle name="เซลล์ที่มีการเชื่อมโยง 2" xfId="5953" hidden="1" xr:uid="{00000000-0005-0000-0000-000088640000}"/>
    <cellStyle name="เซลล์ที่มีการเชื่อมโยง 2" xfId="5861" hidden="1" xr:uid="{00000000-0005-0000-0000-000089640000}"/>
    <cellStyle name="เซลล์ที่มีการเชื่อมโยง 2" xfId="7101" hidden="1" xr:uid="{00000000-0005-0000-0000-00008A640000}"/>
    <cellStyle name="เซลล์ที่มีการเชื่อมโยง 2" xfId="6806" hidden="1" xr:uid="{00000000-0005-0000-0000-00008B640000}"/>
    <cellStyle name="เซลล์ที่มีการเชื่อมโยง 2" xfId="5074" hidden="1" xr:uid="{00000000-0005-0000-0000-00008C640000}"/>
    <cellStyle name="เซลล์ที่มีการเชื่อมโยง 2" xfId="7841" hidden="1" xr:uid="{00000000-0005-0000-0000-00008D640000}"/>
    <cellStyle name="เซลล์ที่มีการเชื่อมโยง 2" xfId="5770" hidden="1" xr:uid="{00000000-0005-0000-0000-00008E640000}"/>
    <cellStyle name="เซลล์ที่มีการเชื่อมโยง 2" xfId="5832" hidden="1" xr:uid="{00000000-0005-0000-0000-00008F640000}"/>
    <cellStyle name="เซลล์ที่มีการเชื่อมโยง 2" xfId="7994" hidden="1" xr:uid="{00000000-0005-0000-0000-000090640000}"/>
    <cellStyle name="เซลล์ที่มีการเชื่อมโยง 2" xfId="7061" hidden="1" xr:uid="{00000000-0005-0000-0000-000091640000}"/>
    <cellStyle name="เซลล์ที่มีการเชื่อมโยง 2" xfId="5804" hidden="1" xr:uid="{00000000-0005-0000-0000-000092640000}"/>
    <cellStyle name="เซลล์ที่มีการเชื่อมโยง 2" xfId="6189" hidden="1" xr:uid="{00000000-0005-0000-0000-000093640000}"/>
    <cellStyle name="เซลล์ที่มีการเชื่อมโยง 2" xfId="6427" hidden="1" xr:uid="{00000000-0005-0000-0000-000094640000}"/>
    <cellStyle name="เซลล์ที่มีการเชื่อมโยง 2" xfId="6503" hidden="1" xr:uid="{00000000-0005-0000-0000-000095640000}"/>
    <cellStyle name="เซลล์ที่มีการเชื่อมโยง 2" xfId="223" hidden="1" xr:uid="{00000000-0005-0000-0000-000096640000}"/>
    <cellStyle name="เซลล์ที่มีการเชื่อมโยง 2" xfId="6380" hidden="1" xr:uid="{00000000-0005-0000-0000-000097640000}"/>
    <cellStyle name="เซลล์ที่มีการเชื่อมโยง 2" xfId="6319" hidden="1" xr:uid="{00000000-0005-0000-0000-000098640000}"/>
    <cellStyle name="เซลล์ที่มีการเชื่อมโยง 2" xfId="6443" hidden="1" xr:uid="{00000000-0005-0000-0000-000099640000}"/>
    <cellStyle name="เซลล์ที่มีการเชื่อมโยง 2" xfId="5106" hidden="1" xr:uid="{00000000-0005-0000-0000-00009A640000}"/>
    <cellStyle name="เซลล์ที่มีการเชื่อมโยง 2" xfId="6709" hidden="1" xr:uid="{00000000-0005-0000-0000-00009B640000}"/>
    <cellStyle name="เซลล์ที่มีการเชื่อมโยง 2" xfId="7015" hidden="1" xr:uid="{00000000-0005-0000-0000-00009C640000}"/>
    <cellStyle name="เซลล์ที่มีการเชื่อมโยง 2" xfId="6253" hidden="1" xr:uid="{00000000-0005-0000-0000-00009D640000}"/>
    <cellStyle name="เซลล์ที่มีการเชื่อมโยง 2" xfId="5184" hidden="1" xr:uid="{00000000-0005-0000-0000-00009E640000}"/>
    <cellStyle name="เซลล์ที่มีการเชื่อมโยง 2" xfId="5511" hidden="1" xr:uid="{00000000-0005-0000-0000-00009F640000}"/>
    <cellStyle name="เซลล์ที่มีการเชื่อมโยง 2" xfId="6602" hidden="1" xr:uid="{00000000-0005-0000-0000-0000A0640000}"/>
    <cellStyle name="เซลล์ที่มีการเชื่อมโยง 2" xfId="7035" hidden="1" xr:uid="{00000000-0005-0000-0000-0000A1640000}"/>
    <cellStyle name="เซลล์ที่มีการเชื่อมโยง 2" xfId="5916" hidden="1" xr:uid="{00000000-0005-0000-0000-0000A2640000}"/>
    <cellStyle name="เซลล์ที่มีการเชื่อมโยง 2" xfId="7037" hidden="1" xr:uid="{00000000-0005-0000-0000-0000A3640000}"/>
    <cellStyle name="เซลล์ที่มีการเชื่อมโยง 2" xfId="6112" hidden="1" xr:uid="{00000000-0005-0000-0000-0000A4640000}"/>
    <cellStyle name="เซลล์ที่มีการเชื่อมโยง 2" xfId="5724" hidden="1" xr:uid="{00000000-0005-0000-0000-0000A5640000}"/>
    <cellStyle name="เซลล์ที่มีการเชื่อมโยง 2" xfId="6537" hidden="1" xr:uid="{00000000-0005-0000-0000-0000A6640000}"/>
    <cellStyle name="เซลล์ที่มีการเชื่อมโยง 2" xfId="6143" hidden="1" xr:uid="{00000000-0005-0000-0000-0000A7640000}"/>
    <cellStyle name="เซลล์ที่มีการเชื่อมโยง 2" xfId="6792" hidden="1" xr:uid="{00000000-0005-0000-0000-0000A8640000}"/>
    <cellStyle name="เซลล์ที่มีการเชื่อมโยง 2" xfId="7910" hidden="1" xr:uid="{00000000-0005-0000-0000-0000A9640000}"/>
    <cellStyle name="เซลล์ที่มีการเชื่อมโยง 2" xfId="5321" hidden="1" xr:uid="{00000000-0005-0000-0000-0000AA640000}"/>
    <cellStyle name="เซลล์ที่มีการเชื่อมโยง 2" xfId="7845" hidden="1" xr:uid="{00000000-0005-0000-0000-0000AB640000}"/>
    <cellStyle name="เซลล์ที่มีการเชื่อมโยง 2" xfId="5100" hidden="1" xr:uid="{00000000-0005-0000-0000-0000AC640000}"/>
    <cellStyle name="เซลล์ที่มีการเชื่อมโยง 2" xfId="7867" hidden="1" xr:uid="{00000000-0005-0000-0000-0000AD640000}"/>
    <cellStyle name="เซลล์ที่มีการเชื่อมโยง 2" xfId="5485" hidden="1" xr:uid="{00000000-0005-0000-0000-0000AE640000}"/>
    <cellStyle name="เซลล์ที่มีการเชื่อมโยง 2" xfId="7095" hidden="1" xr:uid="{00000000-0005-0000-0000-0000AF640000}"/>
    <cellStyle name="เซลล์ที่มีการเชื่อมโยง 2" xfId="7104" hidden="1" xr:uid="{00000000-0005-0000-0000-0000B0640000}"/>
    <cellStyle name="เซลล์ที่มีการเชื่อมโยง 2" xfId="7944" hidden="1" xr:uid="{00000000-0005-0000-0000-0000B1640000}"/>
    <cellStyle name="เซลล์ที่มีการเชื่อมโยง 2" xfId="5701" hidden="1" xr:uid="{00000000-0005-0000-0000-0000B2640000}"/>
    <cellStyle name="เซลล์ที่มีการเชื่อมโยง 2" xfId="6252" hidden="1" xr:uid="{00000000-0005-0000-0000-0000B3640000}"/>
    <cellStyle name="เซลล์ที่มีการเชื่อมโยง 2" xfId="6678" hidden="1" xr:uid="{00000000-0005-0000-0000-0000B4640000}"/>
    <cellStyle name="เซลล์ที่มีการเชื่อมโยง 2" xfId="7655" hidden="1" xr:uid="{00000000-0005-0000-0000-0000B5640000}"/>
    <cellStyle name="เซลล์ที่มีการเชื่อมโยง 2" xfId="5052" hidden="1" xr:uid="{00000000-0005-0000-0000-0000B6640000}"/>
    <cellStyle name="เซลล์ที่มีการเชื่อมโยง 2" xfId="6424" hidden="1" xr:uid="{00000000-0005-0000-0000-0000B7640000}"/>
    <cellStyle name="เซลล์ที่มีการเชื่อมโยง 2" xfId="6366" hidden="1" xr:uid="{00000000-0005-0000-0000-0000B8640000}"/>
    <cellStyle name="เซลล์ที่มีการเชื่อมโยง 2" xfId="7022" hidden="1" xr:uid="{00000000-0005-0000-0000-0000B9640000}"/>
    <cellStyle name="เซลล์ที่มีการเชื่อมโยง 2" xfId="6121" hidden="1" xr:uid="{00000000-0005-0000-0000-0000BA640000}"/>
    <cellStyle name="เซลล์ที่มีการเชื่อมโยง 2" xfId="6842" hidden="1" xr:uid="{00000000-0005-0000-0000-0000BB640000}"/>
    <cellStyle name="เซลล์ที่มีการเชื่อมโยง 2" xfId="7076" hidden="1" xr:uid="{00000000-0005-0000-0000-0000BC640000}"/>
    <cellStyle name="เซลล์ที่มีการเชื่อมโยง 2" xfId="5820" hidden="1" xr:uid="{00000000-0005-0000-0000-0000BD640000}"/>
    <cellStyle name="เซลล์ที่มีการเชื่อมโยง 2" xfId="5165" hidden="1" xr:uid="{00000000-0005-0000-0000-0000BE640000}"/>
    <cellStyle name="เซลล์ที่มีการเชื่อมโยง 2" xfId="6927" hidden="1" xr:uid="{00000000-0005-0000-0000-0000BF640000}"/>
    <cellStyle name="เซลล์ที่มีการเชื่อมโยง 2" xfId="5105" hidden="1" xr:uid="{00000000-0005-0000-0000-0000C0640000}"/>
    <cellStyle name="เซลล์ที่มีการเชื่อมโยง 2" xfId="7692" hidden="1" xr:uid="{00000000-0005-0000-0000-0000C1640000}"/>
    <cellStyle name="เซลล์ที่มีการเชื่อมโยง 2" xfId="5764" hidden="1" xr:uid="{00000000-0005-0000-0000-0000C2640000}"/>
    <cellStyle name="เซลล์ที่มีการเชื่อมโยง 2" xfId="7059" hidden="1" xr:uid="{00000000-0005-0000-0000-0000C3640000}"/>
    <cellStyle name="เซลล์ที่มีการเชื่อมโยง 2" xfId="6103" hidden="1" xr:uid="{00000000-0005-0000-0000-0000C4640000}"/>
    <cellStyle name="เซลล์ที่มีการเชื่อมโยง 2" xfId="6800" hidden="1" xr:uid="{00000000-0005-0000-0000-0000C5640000}"/>
    <cellStyle name="เซลล์ที่มีการเชื่อมโยง 2" xfId="7678" hidden="1" xr:uid="{00000000-0005-0000-0000-0000C6640000}"/>
    <cellStyle name="เซลล์ที่มีการเชื่อมโยง 2" xfId="5887" hidden="1" xr:uid="{00000000-0005-0000-0000-0000C7640000}"/>
    <cellStyle name="เซลล์ที่มีการเชื่อมโยง 2" xfId="5087" hidden="1" xr:uid="{00000000-0005-0000-0000-0000C8640000}"/>
    <cellStyle name="เซลล์ที่มีการเชื่อมโยง 2" xfId="6100" hidden="1" xr:uid="{00000000-0005-0000-0000-0000C9640000}"/>
    <cellStyle name="เซลล์ที่มีการเชื่อมโยง 2" xfId="7755" hidden="1" xr:uid="{00000000-0005-0000-0000-0000CA640000}"/>
    <cellStyle name="เซลล์ที่มีการเชื่อมโยง 2" xfId="7797" hidden="1" xr:uid="{00000000-0005-0000-0000-0000CB640000}"/>
    <cellStyle name="เซลล์ที่มีการเชื่อมโยง 2" xfId="7793" hidden="1" xr:uid="{00000000-0005-0000-0000-0000CC640000}"/>
    <cellStyle name="เซลล์ที่มีการเชื่อมโยง 2" xfId="7030" hidden="1" xr:uid="{00000000-0005-0000-0000-0000CD640000}"/>
    <cellStyle name="เซลล์ที่มีการเชื่อมโยง 2" xfId="5186" hidden="1" xr:uid="{00000000-0005-0000-0000-0000CE640000}"/>
    <cellStyle name="เซลล์ที่มีการเชื่อมโยง 2" xfId="7689" hidden="1" xr:uid="{00000000-0005-0000-0000-0000CF640000}"/>
    <cellStyle name="เซลล์ที่มีการเชื่อมโยง 2" xfId="6925" hidden="1" xr:uid="{00000000-0005-0000-0000-0000D0640000}"/>
    <cellStyle name="เซลล์ที่มีการเชื่อมโยง 2" xfId="5282" hidden="1" xr:uid="{00000000-0005-0000-0000-0000D1640000}"/>
    <cellStyle name="เซลล์ที่มีการเชื่อมโยง 2" xfId="6270" hidden="1" xr:uid="{00000000-0005-0000-0000-0000D2640000}"/>
    <cellStyle name="เซลล์ที่มีการเชื่อมโยง 2" xfId="7656" hidden="1" xr:uid="{00000000-0005-0000-0000-0000D3640000}"/>
    <cellStyle name="เซลล์ที่มีการเชื่อมโยง 2" xfId="5876" hidden="1" xr:uid="{00000000-0005-0000-0000-0000D4640000}"/>
    <cellStyle name="เซลล์ที่มีการเชื่อมโยง 2" xfId="7894" hidden="1" xr:uid="{00000000-0005-0000-0000-0000D5640000}"/>
    <cellStyle name="เซลล์ที่มีการเชื่อมโยง 2" xfId="6649" hidden="1" xr:uid="{00000000-0005-0000-0000-0000D6640000}"/>
    <cellStyle name="เซลล์ที่มีการเชื่อมโยง 2" xfId="6534" hidden="1" xr:uid="{00000000-0005-0000-0000-0000D7640000}"/>
    <cellStyle name="เซลล์ที่มีการเชื่อมโยง 2" xfId="6010" hidden="1" xr:uid="{00000000-0005-0000-0000-0000D8640000}"/>
    <cellStyle name="เซลล์ที่มีการเชื่อมโยง 2" xfId="6959" hidden="1" xr:uid="{00000000-0005-0000-0000-0000D9640000}"/>
    <cellStyle name="เซลล์ที่มีการเชื่อมโยง 2" xfId="6934" hidden="1" xr:uid="{00000000-0005-0000-0000-0000DA640000}"/>
    <cellStyle name="เซลล์ที่มีการเชื่อมโยง 2" xfId="6945" hidden="1" xr:uid="{00000000-0005-0000-0000-0000DB640000}"/>
    <cellStyle name="เซลล์ที่มีการเชื่อมโยง 2" xfId="5847" hidden="1" xr:uid="{00000000-0005-0000-0000-0000DC640000}"/>
    <cellStyle name="เซลล์ที่มีการเชื่อมโยง 2" xfId="5941" hidden="1" xr:uid="{00000000-0005-0000-0000-0000DD640000}"/>
    <cellStyle name="เซลล์ที่มีการเชื่อมโยง 2" xfId="6628" hidden="1" xr:uid="{00000000-0005-0000-0000-0000DE640000}"/>
    <cellStyle name="เซลล์ที่มีการเชื่อมโยง 2" xfId="6612" hidden="1" xr:uid="{00000000-0005-0000-0000-0000DF640000}"/>
    <cellStyle name="เซลล์ที่มีการเชื่อมโยง 2" xfId="6851" hidden="1" xr:uid="{00000000-0005-0000-0000-0000E0640000}"/>
    <cellStyle name="เซลล์ที่มีการเชื่อมโยง 2" xfId="7048" hidden="1" xr:uid="{00000000-0005-0000-0000-0000E1640000}"/>
    <cellStyle name="เซลล์ที่มีการเชื่อมโยง 2" xfId="5226" hidden="1" xr:uid="{00000000-0005-0000-0000-0000E2640000}"/>
    <cellStyle name="เซลล์ที่มีการเชื่อมโยง 2" xfId="5294" hidden="1" xr:uid="{00000000-0005-0000-0000-0000E3640000}"/>
    <cellStyle name="เซลล์ที่มีการเชื่อมโยง 2" xfId="7021" hidden="1" xr:uid="{00000000-0005-0000-0000-0000E4640000}"/>
    <cellStyle name="เซลล์ที่มีการเชื่อมโยง 2" xfId="5797" hidden="1" xr:uid="{00000000-0005-0000-0000-0000E5640000}"/>
    <cellStyle name="เซลล์ที่มีการเชื่อมโยง 2" xfId="7996" hidden="1" xr:uid="{00000000-0005-0000-0000-0000E6640000}"/>
    <cellStyle name="เซลล์ที่มีการเชื่อมโยง 2" xfId="7971" hidden="1" xr:uid="{00000000-0005-0000-0000-0000E7640000}"/>
    <cellStyle name="เซลล์ที่มีการเชื่อมโยง 2" xfId="6146" hidden="1" xr:uid="{00000000-0005-0000-0000-0000E8640000}"/>
    <cellStyle name="เซลล์ที่มีการเชื่อมโยง 2" xfId="5601" hidden="1" xr:uid="{00000000-0005-0000-0000-0000E9640000}"/>
    <cellStyle name="เซลล์ที่มีการเชื่อมโยง 2" xfId="7026" hidden="1" xr:uid="{00000000-0005-0000-0000-0000EA640000}"/>
    <cellStyle name="เซลล์ที่มีการเชื่อมโยง 2" xfId="7058" hidden="1" xr:uid="{00000000-0005-0000-0000-0000EB640000}"/>
    <cellStyle name="เซลล์ที่มีการเชื่อมโยง 2" xfId="6265" hidden="1" xr:uid="{00000000-0005-0000-0000-0000EC640000}"/>
    <cellStyle name="เซลล์ที่มีการเชื่อมโยง 2" xfId="5055" hidden="1" xr:uid="{00000000-0005-0000-0000-0000ED640000}"/>
    <cellStyle name="เซลล์ที่มีการเชื่อมโยง 2" xfId="7861" hidden="1" xr:uid="{00000000-0005-0000-0000-0000EE640000}"/>
    <cellStyle name="เซลล์ที่มีการเชื่อมโยง 2" xfId="7117" hidden="1" xr:uid="{00000000-0005-0000-0000-0000EF640000}"/>
    <cellStyle name="เซลล์ที่มีการเชื่อมโยง 2" xfId="6127" hidden="1" xr:uid="{00000000-0005-0000-0000-0000F0640000}"/>
    <cellStyle name="เซลล์ที่มีการเชื่อมโยง 2" xfId="5883" hidden="1" xr:uid="{00000000-0005-0000-0000-0000F1640000}"/>
    <cellStyle name="เซลล์ที่มีการเชื่อมโยง 2" xfId="7977" hidden="1" xr:uid="{00000000-0005-0000-0000-0000F2640000}"/>
    <cellStyle name="เซลล์ที่มีการเชื่อมโยง 2" xfId="6644" hidden="1" xr:uid="{00000000-0005-0000-0000-0000F3640000}"/>
    <cellStyle name="เซลล์ที่มีการเชื่อมโยง 2" xfId="6303" hidden="1" xr:uid="{00000000-0005-0000-0000-0000F4640000}"/>
    <cellStyle name="เซลล์ที่มีการเชื่อมโยง 2" xfId="6610" hidden="1" xr:uid="{00000000-0005-0000-0000-0000F5640000}"/>
    <cellStyle name="เซลล์ที่มีการเชื่อมโยง 2" xfId="7937" hidden="1" xr:uid="{00000000-0005-0000-0000-0000F6640000}"/>
    <cellStyle name="เซลล์ที่มีการเชื่อมโยง 2" xfId="7159" hidden="1" xr:uid="{00000000-0005-0000-0000-0000F7640000}"/>
    <cellStyle name="เซลล์ที่มีการเชื่อมโยง 2" xfId="5436" hidden="1" xr:uid="{00000000-0005-0000-0000-0000F8640000}"/>
    <cellStyle name="เซลล์ที่มีการเชื่อมโยง 2" xfId="7034" hidden="1" xr:uid="{00000000-0005-0000-0000-0000F9640000}"/>
    <cellStyle name="เซลล์ที่มีการเชื่อมโยง 2" xfId="5581" hidden="1" xr:uid="{00000000-0005-0000-0000-0000FA640000}"/>
    <cellStyle name="เซลล์ที่มีการเชื่อมโยง 2" xfId="5589" hidden="1" xr:uid="{00000000-0005-0000-0000-0000FB640000}"/>
    <cellStyle name="เซลล์ที่มีการเชื่อมโยง 2" xfId="7854" hidden="1" xr:uid="{00000000-0005-0000-0000-0000FC640000}"/>
    <cellStyle name="เซลล์ที่มีการเชื่อมโยง 2" xfId="7663" hidden="1" xr:uid="{00000000-0005-0000-0000-0000FD640000}"/>
    <cellStyle name="เซลล์ที่มีการเชื่อมโยง 2" xfId="6258" hidden="1" xr:uid="{00000000-0005-0000-0000-0000FE640000}"/>
    <cellStyle name="เซลล์ที่มีการเชื่อมโยง 2" xfId="5775" hidden="1" xr:uid="{00000000-0005-0000-0000-0000FF640000}"/>
    <cellStyle name="เซลล์ที่มีการเชื่อมโยง 2" xfId="5429" hidden="1" xr:uid="{00000000-0005-0000-0000-000000650000}"/>
    <cellStyle name="เซลล์ที่มีการเชื่อมโยง 2" xfId="7906" hidden="1" xr:uid="{00000000-0005-0000-0000-000001650000}"/>
    <cellStyle name="เซลล์ที่มีการเชื่อมโยง 2" xfId="6583" hidden="1" xr:uid="{00000000-0005-0000-0000-000002650000}"/>
    <cellStyle name="เซลล์ที่มีการเชื่อมโยง 2" xfId="5844" hidden="1" xr:uid="{00000000-0005-0000-0000-000003650000}"/>
    <cellStyle name="เซลล์ที่มีการเชื่อมโยง 2" xfId="7139" hidden="1" xr:uid="{00000000-0005-0000-0000-000004650000}"/>
    <cellStyle name="เซลล์ที่มีการเชื่อมโยง 2" xfId="5449" hidden="1" xr:uid="{00000000-0005-0000-0000-000005650000}"/>
    <cellStyle name="เซลล์ที่มีการเชื่อมโยง 2" xfId="6049" hidden="1" xr:uid="{00000000-0005-0000-0000-000006650000}"/>
    <cellStyle name="เซลล์ที่มีการเชื่อมโยง 2" xfId="7052" hidden="1" xr:uid="{00000000-0005-0000-0000-000007650000}"/>
    <cellStyle name="เซลล์ที่มีการเชื่อมโยง 2" xfId="6979" hidden="1" xr:uid="{00000000-0005-0000-0000-000008650000}"/>
    <cellStyle name="เซลล์ที่มีการเชื่อมโยง 2" xfId="5291" hidden="1" xr:uid="{00000000-0005-0000-0000-000009650000}"/>
    <cellStyle name="เซลล์ที่มีการเชื่อมโยง 2" xfId="6409" hidden="1" xr:uid="{00000000-0005-0000-0000-00000A650000}"/>
    <cellStyle name="เซลล์ที่มีการเชื่อมโยง 2" xfId="6466" hidden="1" xr:uid="{00000000-0005-0000-0000-00000B650000}"/>
    <cellStyle name="เซลล์ที่มีการเชื่อมโยง 2" xfId="5736" hidden="1" xr:uid="{00000000-0005-0000-0000-00000C650000}"/>
    <cellStyle name="เซลล์ที่มีการเชื่อมโยง 2" xfId="7665" hidden="1" xr:uid="{00000000-0005-0000-0000-00000D650000}"/>
    <cellStyle name="เซลล์ที่มีการเชื่อมโยง 2" xfId="6929" hidden="1" xr:uid="{00000000-0005-0000-0000-00000E650000}"/>
    <cellStyle name="เซลล์ที่มีการเชื่อมโยง 2" xfId="5796" hidden="1" xr:uid="{00000000-0005-0000-0000-00000F650000}"/>
    <cellStyle name="เซลล์ที่มีการเชื่อมโยง 2" xfId="6109" hidden="1" xr:uid="{00000000-0005-0000-0000-000010650000}"/>
    <cellStyle name="เซลล์ที่มีการเชื่อมโยง 2" xfId="5265" hidden="1" xr:uid="{00000000-0005-0000-0000-000011650000}"/>
    <cellStyle name="เซลล์ที่มีการเชื่อมโยง 2" xfId="6036" hidden="1" xr:uid="{00000000-0005-0000-0000-000012650000}"/>
    <cellStyle name="เซลล์ที่มีการเชื่อมโยง 2" xfId="6139" hidden="1" xr:uid="{00000000-0005-0000-0000-000013650000}"/>
    <cellStyle name="เซลล์ที่มีการเชื่อมโยง 2" xfId="6746" hidden="1" xr:uid="{00000000-0005-0000-0000-000014650000}"/>
    <cellStyle name="เซลล์ที่มีการเชื่อมโยง 2" xfId="6772" hidden="1" xr:uid="{00000000-0005-0000-0000-000015650000}"/>
    <cellStyle name="เซลล์ที่มีการเชื่อมโยง 2" xfId="6559" hidden="1" xr:uid="{00000000-0005-0000-0000-000016650000}"/>
    <cellStyle name="เซลล์ที่มีการเชื่อมโยง 2" xfId="5392" hidden="1" xr:uid="{00000000-0005-0000-0000-000017650000}"/>
    <cellStyle name="เซลล์ที่มีการเชื่อมโยง 2" xfId="5561" hidden="1" xr:uid="{00000000-0005-0000-0000-000018650000}"/>
    <cellStyle name="เซลล์ที่มีการเชื่อมโยง 2" xfId="5822" hidden="1" xr:uid="{00000000-0005-0000-0000-000019650000}"/>
    <cellStyle name="เซลล์ที่มีการเชื่อมโยง 2" xfId="5891" hidden="1" xr:uid="{00000000-0005-0000-0000-00001A650000}"/>
    <cellStyle name="เซลล์ที่มีการเชื่อมโยง 2" xfId="5840" hidden="1" xr:uid="{00000000-0005-0000-0000-00001B650000}"/>
    <cellStyle name="เซลล์ที่มีการเชื่อมโยง 2" xfId="7673" hidden="1" xr:uid="{00000000-0005-0000-0000-00001C650000}"/>
    <cellStyle name="เซลล์ที่มีการเชื่อมโยง 2" xfId="6051" hidden="1" xr:uid="{00000000-0005-0000-0000-00001D650000}"/>
    <cellStyle name="เซลล์ที่มีการเชื่อมโยง 2" xfId="6513" hidden="1" xr:uid="{00000000-0005-0000-0000-00001E650000}"/>
    <cellStyle name="เซลล์ที่มีการเชื่อมโยง 2" xfId="6836" hidden="1" xr:uid="{00000000-0005-0000-0000-00001F650000}"/>
    <cellStyle name="เซลล์ที่มีการเชื่อมโยง 2" xfId="6580" hidden="1" xr:uid="{00000000-0005-0000-0000-000020650000}"/>
    <cellStyle name="เซลล์ที่มีการเชื่อมโยง 2" xfId="7143" hidden="1" xr:uid="{00000000-0005-0000-0000-000021650000}"/>
    <cellStyle name="เซลล์ที่มีการเชื่อมโยง 2" xfId="6249" hidden="1" xr:uid="{00000000-0005-0000-0000-000022650000}"/>
    <cellStyle name="เซลล์ที่มีการเชื่อมโยง 2" xfId="6789" hidden="1" xr:uid="{00000000-0005-0000-0000-000023650000}"/>
    <cellStyle name="เซลล์ที่มีการเชื่อมโยง 2" xfId="8024" hidden="1" xr:uid="{00000000-0005-0000-0000-000024650000}"/>
    <cellStyle name="เซลล์ที่มีการเชื่อมโยง 2" xfId="8025" hidden="1" xr:uid="{00000000-0005-0000-0000-000025650000}"/>
    <cellStyle name="เซลล์ที่มีการเชื่อมโยง 2" xfId="8026" hidden="1" xr:uid="{00000000-0005-0000-0000-000026650000}"/>
    <cellStyle name="เซลล์ที่มีการเชื่อมโยง 2" xfId="8027" hidden="1" xr:uid="{00000000-0005-0000-0000-000027650000}"/>
    <cellStyle name="เซลล์ที่มีการเชื่อมโยง 2" xfId="8030" hidden="1" xr:uid="{00000000-0005-0000-0000-000028650000}"/>
    <cellStyle name="เซลล์ที่มีการเชื่อมโยง 2" xfId="8031" hidden="1" xr:uid="{00000000-0005-0000-0000-000029650000}"/>
    <cellStyle name="เซลล์ที่มีการเชื่อมโยง 2" xfId="8033" hidden="1" xr:uid="{00000000-0005-0000-0000-00002A650000}"/>
    <cellStyle name="เซลล์ที่มีการเชื่อมโยง 2" xfId="8034" hidden="1" xr:uid="{00000000-0005-0000-0000-00002B650000}"/>
    <cellStyle name="เซลล์ที่มีการเชื่อมโยง 2" xfId="8044" hidden="1" xr:uid="{00000000-0005-0000-0000-00002C650000}"/>
    <cellStyle name="เซลล์ที่มีการเชื่อมโยง 2" xfId="8045" hidden="1" xr:uid="{00000000-0005-0000-0000-00002D650000}"/>
    <cellStyle name="เซลล์ที่มีการเชื่อมโยง 2" xfId="8046" hidden="1" xr:uid="{00000000-0005-0000-0000-00002E650000}"/>
    <cellStyle name="เซลล์ที่มีการเชื่อมโยง 2" xfId="8047" hidden="1" xr:uid="{00000000-0005-0000-0000-00002F650000}"/>
    <cellStyle name="เซลล์ที่มีการเชื่อมโยง 2" xfId="6101" hidden="1" xr:uid="{00000000-0005-0000-0000-000030650000}"/>
    <cellStyle name="เซลล์ที่มีการเชื่อมโยง 2" xfId="6768" hidden="1" xr:uid="{00000000-0005-0000-0000-000031650000}"/>
    <cellStyle name="เซลล์ที่มีการเชื่อมโยง 2" xfId="7914" hidden="1" xr:uid="{00000000-0005-0000-0000-000032650000}"/>
    <cellStyle name="เซลล์ที่มีการเชื่อมโยง 2" xfId="5284" hidden="1" xr:uid="{00000000-0005-0000-0000-000033650000}"/>
    <cellStyle name="เซลล์ที่มีการเชื่อมโยง 2" xfId="7083" hidden="1" xr:uid="{00000000-0005-0000-0000-000034650000}"/>
    <cellStyle name="เซลล์ที่มีการเชื่อมโยง 2" xfId="5675" hidden="1" xr:uid="{00000000-0005-0000-0000-000035650000}"/>
    <cellStyle name="เซลล์ที่มีการเชื่อมโยง 2" xfId="5322" hidden="1" xr:uid="{00000000-0005-0000-0000-000036650000}"/>
    <cellStyle name="เซลล์ที่มีการเชื่อมโยง 2" xfId="5685" hidden="1" xr:uid="{00000000-0005-0000-0000-000037650000}"/>
    <cellStyle name="เซลล์ที่มีการเชื่อมโยง 2" xfId="5489" hidden="1" xr:uid="{00000000-0005-0000-0000-000038650000}"/>
    <cellStyle name="เซลล์ที่มีการเชื่อมโยง 2" xfId="5374" hidden="1" xr:uid="{00000000-0005-0000-0000-000039650000}"/>
    <cellStyle name="เซลล์ที่มีการเชื่อมโยง 2" xfId="5085" hidden="1" xr:uid="{00000000-0005-0000-0000-00003A650000}"/>
    <cellStyle name="เซลล์ที่มีการเชื่อมโยง 2" xfId="5384" hidden="1" xr:uid="{00000000-0005-0000-0000-00003B650000}"/>
    <cellStyle name="เซลล์ที่มีการเชื่อมโยง 2" xfId="6073" hidden="1" xr:uid="{00000000-0005-0000-0000-00003C650000}"/>
    <cellStyle name="เซลล์ที่มีการเชื่อมโยง 2" xfId="5488" hidden="1" xr:uid="{00000000-0005-0000-0000-00003D650000}"/>
    <cellStyle name="เซลล์ที่มีการเชื่อมโยง 2" xfId="7816" hidden="1" xr:uid="{00000000-0005-0000-0000-00003E650000}"/>
    <cellStyle name="เซลล์ที่มีการเชื่อมโยง 2" xfId="7704" hidden="1" xr:uid="{00000000-0005-0000-0000-00003F650000}"/>
    <cellStyle name="เซลล์ที่มีการเชื่อมโยง 2" xfId="7681" hidden="1" xr:uid="{00000000-0005-0000-0000-000040650000}"/>
    <cellStyle name="เซลล์ที่มีการเชื่อมโยง 2" xfId="6635" hidden="1" xr:uid="{00000000-0005-0000-0000-000041650000}"/>
    <cellStyle name="เซลล์ที่มีการเชื่อมโยง 2" xfId="5372" hidden="1" xr:uid="{00000000-0005-0000-0000-000042650000}"/>
    <cellStyle name="เซลล์ที่มีการเชื่อมโยง 2" xfId="6515" hidden="1" xr:uid="{00000000-0005-0000-0000-000043650000}"/>
    <cellStyle name="เซลล์ที่มีการเชื่อมโยง 2" xfId="5516" hidden="1" xr:uid="{00000000-0005-0000-0000-000044650000}"/>
    <cellStyle name="เซลล์ที่มีการเชื่อมโยง 2" xfId="5794" hidden="1" xr:uid="{00000000-0005-0000-0000-000045650000}"/>
    <cellStyle name="เซลล์ที่มีการเชื่อมโยง 2" xfId="5720" hidden="1" xr:uid="{00000000-0005-0000-0000-000046650000}"/>
    <cellStyle name="เซลล์ที่มีการเชื่อมโยง 2" xfId="6722" hidden="1" xr:uid="{00000000-0005-0000-0000-000047650000}"/>
    <cellStyle name="เซลล์ที่มีการเชื่อมโยง 2" xfId="6463" hidden="1" xr:uid="{00000000-0005-0000-0000-000048650000}"/>
    <cellStyle name="เซลล์ที่มีการเชื่อมโยง 2" xfId="7992" hidden="1" xr:uid="{00000000-0005-0000-0000-000049650000}"/>
    <cellStyle name="เซลล์ที่มีการเชื่อมโยง 2" xfId="5564" hidden="1" xr:uid="{00000000-0005-0000-0000-00004A650000}"/>
    <cellStyle name="เซลล์ที่มีการเชื่อมโยง 2" xfId="5419" hidden="1" xr:uid="{00000000-0005-0000-0000-00004B650000}"/>
    <cellStyle name="เซลล์ที่มีการเชื่อมโยง 2" xfId="5546" hidden="1" xr:uid="{00000000-0005-0000-0000-00004C650000}"/>
    <cellStyle name="เซลล์ที่มีการเชื่อมโยง 2" xfId="5311" hidden="1" xr:uid="{00000000-0005-0000-0000-00004D650000}"/>
    <cellStyle name="เซลล์ที่มีการเชื่อมโยง 2" xfId="5192" hidden="1" xr:uid="{00000000-0005-0000-0000-00004E650000}"/>
    <cellStyle name="เซลล์ที่มีการเชื่อมโยง 2" xfId="7730" hidden="1" xr:uid="{00000000-0005-0000-0000-00004F650000}"/>
    <cellStyle name="เซลล์ที่มีการเชื่อมโยง 2" xfId="7736" hidden="1" xr:uid="{00000000-0005-0000-0000-000050650000}"/>
    <cellStyle name="เซลล์ที่มีการเชื่อมโยง 2" xfId="7789" hidden="1" xr:uid="{00000000-0005-0000-0000-000051650000}"/>
    <cellStyle name="เซลล์ที่มีการเชื่อมโยง 2" xfId="6404" hidden="1" xr:uid="{00000000-0005-0000-0000-000052650000}"/>
    <cellStyle name="เซลล์ที่มีการเชื่อมโยง 2" xfId="5168" hidden="1" xr:uid="{00000000-0005-0000-0000-000053650000}"/>
    <cellStyle name="เซลล์ที่มีการเชื่อมโยง 2" xfId="6816" hidden="1" xr:uid="{00000000-0005-0000-0000-000054650000}"/>
    <cellStyle name="เซลล์ที่มีการเชื่อมโยง 2" xfId="5180" hidden="1" xr:uid="{00000000-0005-0000-0000-000055650000}"/>
    <cellStyle name="เซลล์ที่มีการเชื่อมโยง 2" xfId="5299" hidden="1" xr:uid="{00000000-0005-0000-0000-000056650000}"/>
    <cellStyle name="เซลล์ที่มีการเชื่อมโยง 2" xfId="7051" hidden="1" xr:uid="{00000000-0005-0000-0000-000057650000}"/>
    <cellStyle name="เซลล์ที่มีการเชื่อมโยง 2" xfId="5326" hidden="1" xr:uid="{00000000-0005-0000-0000-000058650000}"/>
    <cellStyle name="เซลล์ที่มีการเชื่อมโยง 2" xfId="6507" hidden="1" xr:uid="{00000000-0005-0000-0000-000059650000}"/>
    <cellStyle name="เซลล์ที่มีการเชื่อมโยง 2" xfId="7676" hidden="1" xr:uid="{00000000-0005-0000-0000-00005A650000}"/>
    <cellStyle name="เซลล์ที่มีการเชื่อมโยง 2" xfId="7123" hidden="1" xr:uid="{00000000-0005-0000-0000-00005B650000}"/>
    <cellStyle name="เซลล์ที่มีการเชื่อมโยง 2" xfId="7063" hidden="1" xr:uid="{00000000-0005-0000-0000-00005C650000}"/>
    <cellStyle name="เซลล์ที่มีการเชื่อมโยง 2" xfId="6041" hidden="1" xr:uid="{00000000-0005-0000-0000-00005D650000}"/>
    <cellStyle name="เซลล์ที่มีการเชื่อมโยง 2" xfId="5885" hidden="1" xr:uid="{00000000-0005-0000-0000-00005E650000}"/>
    <cellStyle name="เซลล์ที่มีการเชื่อมโยง 2" xfId="5633" hidden="1" xr:uid="{00000000-0005-0000-0000-00005F650000}"/>
    <cellStyle name="เซลล์ที่มีการเชื่อมโยง 2" xfId="5402" hidden="1" xr:uid="{00000000-0005-0000-0000-000060650000}"/>
    <cellStyle name="เซลล์ที่มีการเชื่อมโยง 2" xfId="6149" hidden="1" xr:uid="{00000000-0005-0000-0000-000061650000}"/>
    <cellStyle name="เซลล์ที่มีการเชื่อมโยง 2" xfId="5058" hidden="1" xr:uid="{00000000-0005-0000-0000-000062650000}"/>
    <cellStyle name="เซลล์ที่มีการเชื่อมโยง 2" xfId="7027" hidden="1" xr:uid="{00000000-0005-0000-0000-000063650000}"/>
    <cellStyle name="เซลล์ที่มีการเชื่อมโยง 2" xfId="5401" hidden="1" xr:uid="{00000000-0005-0000-0000-000064650000}"/>
    <cellStyle name="เซลล์ที่มีการเชื่อมโยง 2" xfId="7020" hidden="1" xr:uid="{00000000-0005-0000-0000-000065650000}"/>
    <cellStyle name="เซลล์ที่มีการเชื่อมโยง 2" xfId="6030" hidden="1" xr:uid="{00000000-0005-0000-0000-000066650000}"/>
    <cellStyle name="เซลล์ที่มีการเชื่อมโยง 2" xfId="7114" hidden="1" xr:uid="{00000000-0005-0000-0000-000067650000}"/>
    <cellStyle name="เซลล์ที่มีการเชื่อมโยง 2" xfId="6917" hidden="1" xr:uid="{00000000-0005-0000-0000-000068650000}"/>
    <cellStyle name="เซลล์ที่มีการเชื่อมโยง 2" xfId="7047" hidden="1" xr:uid="{00000000-0005-0000-0000-000069650000}"/>
    <cellStyle name="เซลล์ที่มีการเชื่อมโยง 2" xfId="7916" hidden="1" xr:uid="{00000000-0005-0000-0000-00006A650000}"/>
    <cellStyle name="เซลล์ที่มีการเชื่อมโยง 2" xfId="5473" hidden="1" xr:uid="{00000000-0005-0000-0000-00006B650000}"/>
    <cellStyle name="เซลล์ที่มีการเชื่อมโยง 2" xfId="6686" hidden="1" xr:uid="{00000000-0005-0000-0000-00006C650000}"/>
    <cellStyle name="เซลล์ที่มีการเชื่อมโยง 2" xfId="5301" hidden="1" xr:uid="{00000000-0005-0000-0000-00006D650000}"/>
    <cellStyle name="เซลล์ที่มีการเชื่อมโยง 2" xfId="6494" hidden="1" xr:uid="{00000000-0005-0000-0000-00006E650000}"/>
    <cellStyle name="เซลล์ที่มีการเชื่อมโยง 2" xfId="8006" hidden="1" xr:uid="{00000000-0005-0000-0000-00006F650000}"/>
    <cellStyle name="เซลล์ที่มีการเชื่อมโยง 2" xfId="8036" hidden="1" xr:uid="{00000000-0005-0000-0000-000070650000}"/>
    <cellStyle name="เซลล์ที่มีการเชื่อมโยง 2" xfId="5788" hidden="1" xr:uid="{00000000-0005-0000-0000-000071650000}"/>
    <cellStyle name="เซลล์ที่มีการเชื่อมโยง 2" xfId="5680" hidden="1" xr:uid="{00000000-0005-0000-0000-000072650000}"/>
    <cellStyle name="เซลล์ที่มีการเชื่อมโยง 2" xfId="5127" hidden="1" xr:uid="{00000000-0005-0000-0000-000073650000}"/>
    <cellStyle name="เซลล์ที่มีการเชื่อมโยง 2" xfId="7890" hidden="1" xr:uid="{00000000-0005-0000-0000-000074650000}"/>
    <cellStyle name="เซลล์ที่มีการเชื่อมโยง 2" xfId="7121" hidden="1" xr:uid="{00000000-0005-0000-0000-000075650000}"/>
    <cellStyle name="เซลล์ที่มีการเชื่อมโยง 2" xfId="5272" hidden="1" xr:uid="{00000000-0005-0000-0000-000076650000}"/>
    <cellStyle name="เซลล์ที่มีการเชื่อมโยง 2" xfId="8037" hidden="1" xr:uid="{00000000-0005-0000-0000-000077650000}"/>
    <cellStyle name="เซลล์ที่มีการเชื่อมโยง 2" xfId="6470" hidden="1" xr:uid="{00000000-0005-0000-0000-000078650000}"/>
    <cellStyle name="เซลล์ที่มีการเชื่อมโยง 2" xfId="6691" hidden="1" xr:uid="{00000000-0005-0000-0000-000079650000}"/>
    <cellStyle name="เซลล์ที่มีการเชื่อมโยง 2" xfId="7012" hidden="1" xr:uid="{00000000-0005-0000-0000-00007A650000}"/>
    <cellStyle name="เซลล์ที่มีการเชื่อมโยง 2" xfId="5327" hidden="1" xr:uid="{00000000-0005-0000-0000-00007B650000}"/>
    <cellStyle name="เซลล์ที่มีการเชื่อมโยง 2" xfId="5103" hidden="1" xr:uid="{00000000-0005-0000-0000-00007C650000}"/>
    <cellStyle name="เซลล์ที่มีการเชื่อมโยง 2" xfId="6807" hidden="1" xr:uid="{00000000-0005-0000-0000-00007D650000}"/>
    <cellStyle name="เซลล์ที่มีการเชื่อมโยง 2" xfId="5985" hidden="1" xr:uid="{00000000-0005-0000-0000-00007E650000}"/>
    <cellStyle name="เซลล์ที่มีการเชื่อมโยง 2" xfId="7757" hidden="1" xr:uid="{00000000-0005-0000-0000-00007F650000}"/>
    <cellStyle name="เซลล์ที่มีการเชื่อมโยง 2" xfId="5594" hidden="1" xr:uid="{00000000-0005-0000-0000-000080650000}"/>
    <cellStyle name="เซลล์ที่มีการเชื่อมโยง 2" xfId="6122" hidden="1" xr:uid="{00000000-0005-0000-0000-000081650000}"/>
    <cellStyle name="เซลล์ที่มีการเชื่อมโยง 2" xfId="5552" hidden="1" xr:uid="{00000000-0005-0000-0000-000082650000}"/>
    <cellStyle name="เซลล์ที่มีการเชื่อมโยง 2" xfId="5741" hidden="1" xr:uid="{00000000-0005-0000-0000-000083650000}"/>
    <cellStyle name="เซลล์ที่มีการเชื่อมโยง 2" xfId="5216" hidden="1" xr:uid="{00000000-0005-0000-0000-000084650000}"/>
    <cellStyle name="เซลล์ที่มีการเชื่อมโยง 2" xfId="5635" hidden="1" xr:uid="{00000000-0005-0000-0000-000085650000}"/>
    <cellStyle name="เซลล์ที่มีการเชื่อมโยง 2" xfId="5961" hidden="1" xr:uid="{00000000-0005-0000-0000-000086650000}"/>
    <cellStyle name="เซลล์ที่มีการเชื่อมโยง 2" xfId="8039" hidden="1" xr:uid="{00000000-0005-0000-0000-000087650000}"/>
    <cellStyle name="เซลล์ที่มีการเชื่อมโยง 2" xfId="5793" hidden="1" xr:uid="{00000000-0005-0000-0000-000088650000}"/>
    <cellStyle name="เซลล์ที่มีการเชื่อมโยง 2" xfId="5134" hidden="1" xr:uid="{00000000-0005-0000-0000-000089650000}"/>
    <cellStyle name="เซลล์ที่มีการเชื่อมโยง 2" xfId="5325" hidden="1" xr:uid="{00000000-0005-0000-0000-00008A650000}"/>
    <cellStyle name="เซลล์ที่มีการเชื่อมโยง 2" xfId="6669" hidden="1" xr:uid="{00000000-0005-0000-0000-00008B650000}"/>
    <cellStyle name="เซลล์ที่มีการเชื่อมโยง 2" xfId="6231" hidden="1" xr:uid="{00000000-0005-0000-0000-00008C650000}"/>
    <cellStyle name="เซลล์ที่มีการเชื่อมโยง 2" xfId="202" hidden="1" xr:uid="{00000000-0005-0000-0000-00008D650000}"/>
    <cellStyle name="เซลล์ที่มีการเชื่อมโยง 2" xfId="5631" hidden="1" xr:uid="{00000000-0005-0000-0000-00008E650000}"/>
    <cellStyle name="เซลล์ที่มีการเชื่อมโยง 2" xfId="8032" hidden="1" xr:uid="{00000000-0005-0000-0000-00008F650000}"/>
    <cellStyle name="เซลล์ที่มีการเชื่อมโยง 2" xfId="7945" hidden="1" xr:uid="{00000000-0005-0000-0000-000090650000}"/>
    <cellStyle name="เซลล์ที่มีการเชื่อมโยง 2" xfId="6708" hidden="1" xr:uid="{00000000-0005-0000-0000-000091650000}"/>
    <cellStyle name="เซลล์ที่มีการเชื่อมโยง 2" xfId="6011" hidden="1" xr:uid="{00000000-0005-0000-0000-000092650000}"/>
    <cellStyle name="เซลล์ที่มีการเชื่อมโยง 2" xfId="5359" hidden="1" xr:uid="{00000000-0005-0000-0000-000093650000}"/>
    <cellStyle name="เซลล์ที่มีการเชื่อมโยง 2" xfId="5230" hidden="1" xr:uid="{00000000-0005-0000-0000-000094650000}"/>
    <cellStyle name="เซลล์ที่มีการเชื่อมโยง 2" xfId="6136" hidden="1" xr:uid="{00000000-0005-0000-0000-000095650000}"/>
    <cellStyle name="เซลล์ที่มีการเชื่อมโยง 2" xfId="5574" hidden="1" xr:uid="{00000000-0005-0000-0000-000096650000}"/>
    <cellStyle name="เซลล์ที่มีการเชื่อมโยง 2" xfId="6660" hidden="1" xr:uid="{00000000-0005-0000-0000-000097650000}"/>
    <cellStyle name="เซลล์ที่มีการเชื่อมโยง 2" xfId="6413" hidden="1" xr:uid="{00000000-0005-0000-0000-000098650000}"/>
    <cellStyle name="เซลล์ที่มีการเชื่อมโยง 2" xfId="6371" hidden="1" xr:uid="{00000000-0005-0000-0000-000099650000}"/>
    <cellStyle name="เซลล์ที่มีการเชื่อมโยง 2" xfId="7698" hidden="1" xr:uid="{00000000-0005-0000-0000-00009A650000}"/>
    <cellStyle name="เซลล์ที่มีการเชื่อมโยง 2" xfId="5225" hidden="1" xr:uid="{00000000-0005-0000-0000-00009B650000}"/>
    <cellStyle name="เซลล์ที่มีการเชื่อมโยง 2" xfId="7876" hidden="1" xr:uid="{00000000-0005-0000-0000-00009C650000}"/>
    <cellStyle name="เซลล์ที่มีการเชื่อมโยง 2" xfId="7087" hidden="1" xr:uid="{00000000-0005-0000-0000-00009D650000}"/>
    <cellStyle name="เซลล์ที่มีการเชื่อมโยง 2" xfId="7839" hidden="1" xr:uid="{00000000-0005-0000-0000-00009E650000}"/>
    <cellStyle name="เซลล์ที่มีการเชื่อมโยง 2" xfId="7748" hidden="1" xr:uid="{00000000-0005-0000-0000-00009F650000}"/>
    <cellStyle name="เซลล์ที่มีการเชื่อมโยง 2" xfId="5203" hidden="1" xr:uid="{00000000-0005-0000-0000-0000A0650000}"/>
    <cellStyle name="เซลล์ที่มีการเชื่อมโยง 2" xfId="7727" hidden="1" xr:uid="{00000000-0005-0000-0000-0000A1650000}"/>
    <cellStyle name="เซลล์ที่มีการเชื่อมโยง 2" xfId="6536" hidden="1" xr:uid="{00000000-0005-0000-0000-0000A2650000}"/>
    <cellStyle name="เซลล์ที่มีการเชื่อมโยง 2" xfId="6711" hidden="1" xr:uid="{00000000-0005-0000-0000-0000A3650000}"/>
    <cellStyle name="เซลล์ที่มีการเชื่อมโยง 2" xfId="7672" hidden="1" xr:uid="{00000000-0005-0000-0000-0000A4650000}"/>
    <cellStyle name="เซลล์ที่มีการเชื่อมโยง 2" xfId="6224" hidden="1" xr:uid="{00000000-0005-0000-0000-0000A5650000}"/>
    <cellStyle name="เซลล์ที่มีการเชื่อมโยง 2" xfId="7972" hidden="1" xr:uid="{00000000-0005-0000-0000-0000A6650000}"/>
    <cellStyle name="เซลล์ที่มีการเชื่อมโยง 2" xfId="5136" hidden="1" xr:uid="{00000000-0005-0000-0000-0000A7650000}"/>
    <cellStyle name="เซลล์ที่มีการเชื่อมโยง 2" xfId="7970" hidden="1" xr:uid="{00000000-0005-0000-0000-0000A8650000}"/>
    <cellStyle name="เซลล์ที่มีการเชื่อมโยง 2" xfId="6467" hidden="1" xr:uid="{00000000-0005-0000-0000-0000A9650000}"/>
    <cellStyle name="เซลล์ที่มีการเชื่อมโยง 2" xfId="7927" hidden="1" xr:uid="{00000000-0005-0000-0000-0000AA650000}"/>
    <cellStyle name="เซลล์ที่มีการเชื่อมโยง 2" xfId="8040" hidden="1" xr:uid="{00000000-0005-0000-0000-0000AB650000}"/>
    <cellStyle name="เซลล์ที่มีการเชื่อมโยง 2" xfId="6687" hidden="1" xr:uid="{00000000-0005-0000-0000-0000AC650000}"/>
    <cellStyle name="เซลล์ที่มีการเชื่อมโยง 2" xfId="6436" hidden="1" xr:uid="{00000000-0005-0000-0000-0000AD650000}"/>
    <cellStyle name="เซลล์ที่มีการเชื่อมโยง 2" xfId="5228" hidden="1" xr:uid="{00000000-0005-0000-0000-0000AE650000}"/>
    <cellStyle name="เซลล์ที่มีการเชื่อมโยง 2" xfId="7960" hidden="1" xr:uid="{00000000-0005-0000-0000-0000AF650000}"/>
    <cellStyle name="เซลล์ที่มีการเชื่อมโยง 2" xfId="5986" hidden="1" xr:uid="{00000000-0005-0000-0000-0000B0650000}"/>
    <cellStyle name="เซลล์ที่มีการเชื่อมโยง 2" xfId="7962" hidden="1" xr:uid="{00000000-0005-0000-0000-0000B1650000}"/>
    <cellStyle name="เซลล์ที่มีการเชื่อมโยง 2" xfId="5707" hidden="1" xr:uid="{00000000-0005-0000-0000-0000B2650000}"/>
    <cellStyle name="เซลล์ที่มีการเชื่อมโยง 2" xfId="5465" hidden="1" xr:uid="{00000000-0005-0000-0000-0000B3650000}"/>
    <cellStyle name="เซลล์ที่มีการเชื่อมโยง 2" xfId="5668" hidden="1" xr:uid="{00000000-0005-0000-0000-0000B4650000}"/>
    <cellStyle name="เซลล์ที่มีการเชื่อมโยง 2" xfId="5083" hidden="1" xr:uid="{00000000-0005-0000-0000-0000B5650000}"/>
    <cellStyle name="เซลล์ที่มีการเชื่อมโยง 2" xfId="7928" hidden="1" xr:uid="{00000000-0005-0000-0000-0000B6650000}"/>
    <cellStyle name="เซลล์ที่มีการเชื่อมโยง 2" xfId="6375" hidden="1" xr:uid="{00000000-0005-0000-0000-0000B7650000}"/>
    <cellStyle name="เซลล์ที่มีการเชื่อมโยง 2" xfId="6500" hidden="1" xr:uid="{00000000-0005-0000-0000-0000B8650000}"/>
    <cellStyle name="เซลล์ที่มีการเชื่อมโยง 2" xfId="6790" hidden="1" xr:uid="{00000000-0005-0000-0000-0000B9650000}"/>
    <cellStyle name="เซลล์ที่มีการเชื่อมโยง 2" xfId="7798" hidden="1" xr:uid="{00000000-0005-0000-0000-0000BA650000}"/>
    <cellStyle name="เซลล์ที่มีการเชื่อมโยง 2" xfId="6747" hidden="1" xr:uid="{00000000-0005-0000-0000-0000BB650000}"/>
    <cellStyle name="เซลล์ที่มีการเชื่อมโยง 2" xfId="207" hidden="1" xr:uid="{00000000-0005-0000-0000-0000BC650000}"/>
    <cellStyle name="เซลล์ที่มีการเชื่อมโยง 2" xfId="7903" hidden="1" xr:uid="{00000000-0005-0000-0000-0000BD650000}"/>
    <cellStyle name="เซลล์ที่มีการเชื่อมโยง 2" xfId="7774" hidden="1" xr:uid="{00000000-0005-0000-0000-0000BE650000}"/>
    <cellStyle name="เซลล์ที่มีการเชื่อมโยง 2" xfId="5462" hidden="1" xr:uid="{00000000-0005-0000-0000-0000BF650000}"/>
    <cellStyle name="เซลล์ที่มีการเชื่อมโยง 2" xfId="6509" hidden="1" xr:uid="{00000000-0005-0000-0000-0000C0650000}"/>
    <cellStyle name="เซลล์ที่มีการเชื่อมโยง 2" xfId="6810" hidden="1" xr:uid="{00000000-0005-0000-0000-0000C1650000}"/>
    <cellStyle name="เซลล์ที่มีการเชื่อมโยง 2" xfId="6694" hidden="1" xr:uid="{00000000-0005-0000-0000-0000C2650000}"/>
    <cellStyle name="เซลล์ที่มีการเชื่อมโยง 2" xfId="5089" hidden="1" xr:uid="{00000000-0005-0000-0000-0000C3650000}"/>
    <cellStyle name="เซลล์ที่มีการเชื่อมโยง 2" xfId="6749" hidden="1" xr:uid="{00000000-0005-0000-0000-0000C4650000}"/>
    <cellStyle name="เซลล์ที่มีการเชื่อมโยง 2" xfId="7001" hidden="1" xr:uid="{00000000-0005-0000-0000-0000C5650000}"/>
    <cellStyle name="เซลล์ที่มีการเชื่อมโยง 2" xfId="6169" hidden="1" xr:uid="{00000000-0005-0000-0000-0000C6650000}"/>
    <cellStyle name="เซลล์ที่มีการเชื่อมโยง 2" xfId="6619" hidden="1" xr:uid="{00000000-0005-0000-0000-0000C7650000}"/>
    <cellStyle name="เซลล์ที่มีการเชื่อมโยง 2" xfId="7853" hidden="1" xr:uid="{00000000-0005-0000-0000-0000C8650000}"/>
    <cellStyle name="เซลล์ที่มีการเชื่อมโยง 2" xfId="7741" hidden="1" xr:uid="{00000000-0005-0000-0000-0000C9650000}"/>
    <cellStyle name="เซลล์ที่มีการเชื่อมโยง 2" xfId="7073" hidden="1" xr:uid="{00000000-0005-0000-0000-0000CA650000}"/>
    <cellStyle name="เซลล์ที่มีการเชื่อมโยง 2" xfId="214" hidden="1" xr:uid="{00000000-0005-0000-0000-0000CB650000}"/>
    <cellStyle name="เซลล์ที่มีการเชื่อมโยง 2" xfId="7115" hidden="1" xr:uid="{00000000-0005-0000-0000-0000CC650000}"/>
    <cellStyle name="เซลล์ที่มีการเชื่อมโยง 2" xfId="5193" hidden="1" xr:uid="{00000000-0005-0000-0000-0000CD650000}"/>
    <cellStyle name="เซลล์ที่มีการเชื่อมโยง 2" xfId="6361" hidden="1" xr:uid="{00000000-0005-0000-0000-0000CE650000}"/>
    <cellStyle name="เซลล์ที่มีการเชื่อมโยง 2" xfId="6825" hidden="1" xr:uid="{00000000-0005-0000-0000-0000CF650000}"/>
    <cellStyle name="เซลล์ที่มีการเชื่อมโยง 2" xfId="7895" hidden="1" xr:uid="{00000000-0005-0000-0000-0000D0650000}"/>
    <cellStyle name="เซลล์ที่มีการเชื่อมโยง 2" xfId="7039" hidden="1" xr:uid="{00000000-0005-0000-0000-0000D1650000}"/>
    <cellStyle name="เซลล์ที่มีการเชื่อมโยง 2" xfId="5514" hidden="1" xr:uid="{00000000-0005-0000-0000-0000D2650000}"/>
    <cellStyle name="เซลล์ที่มีการเชื่อมโยง 2" xfId="6078" hidden="1" xr:uid="{00000000-0005-0000-0000-0000D3650000}"/>
    <cellStyle name="เซลล์ที่มีการเชื่อมโยง 2" xfId="8057" hidden="1" xr:uid="{00000000-0005-0000-0000-0000D4650000}"/>
    <cellStyle name="เซลล์ที่มีการเชื่อมโยง 2" xfId="8058" hidden="1" xr:uid="{00000000-0005-0000-0000-0000D5650000}"/>
    <cellStyle name="เซลล์ที่มีการเชื่อมโยง 2" xfId="8059" hidden="1" xr:uid="{00000000-0005-0000-0000-0000D6650000}"/>
    <cellStyle name="เซลล์ที่มีการเชื่อมโยง 2" xfId="8060" hidden="1" xr:uid="{00000000-0005-0000-0000-0000D7650000}"/>
    <cellStyle name="เซลล์ที่มีการเชื่อมโยง 2" xfId="8061" hidden="1" xr:uid="{00000000-0005-0000-0000-0000D8650000}"/>
    <cellStyle name="เซลล์ที่มีการเชื่อมโยง 2" xfId="8062" hidden="1" xr:uid="{00000000-0005-0000-0000-0000D9650000}"/>
    <cellStyle name="เซลล์ที่มีการเชื่อมโยง 2" xfId="8063" hidden="1" xr:uid="{00000000-0005-0000-0000-0000DA650000}"/>
    <cellStyle name="เซลล์ที่มีการเชื่อมโยง 2" xfId="8064" hidden="1" xr:uid="{00000000-0005-0000-0000-0000DB650000}"/>
    <cellStyle name="เซลล์ที่มีการเชื่อมโยง 2" xfId="8073" hidden="1" xr:uid="{00000000-0005-0000-0000-0000DC650000}"/>
    <cellStyle name="เซลล์ที่มีการเชื่อมโยง 2" xfId="8074" hidden="1" xr:uid="{00000000-0005-0000-0000-0000DD650000}"/>
    <cellStyle name="เซลล์ที่มีการเชื่อมโยง 2" xfId="8075" hidden="1" xr:uid="{00000000-0005-0000-0000-0000DE650000}"/>
    <cellStyle name="เซลล์ที่มีการเชื่อมโยง 2" xfId="8076" hidden="1" xr:uid="{00000000-0005-0000-0000-0000DF650000}"/>
    <cellStyle name="เซลล์ที่มีการเชื่อมโยง 2" xfId="5557" hidden="1" xr:uid="{00000000-0005-0000-0000-0000E0650000}"/>
    <cellStyle name="เซลล์ที่มีการเชื่อมโยง 2" xfId="7126" hidden="1" xr:uid="{00000000-0005-0000-0000-0000E1650000}"/>
    <cellStyle name="เซลล์ที่มีการเชื่อมโยง 2" xfId="7668" hidden="1" xr:uid="{00000000-0005-0000-0000-0000E2650000}"/>
    <cellStyle name="เซลล์ที่มีการเชื่อมโยง 2" xfId="6938" hidden="1" xr:uid="{00000000-0005-0000-0000-0000E3650000}"/>
    <cellStyle name="เซลล์ที่มีการเชื่อมโยง 2" xfId="7892" hidden="1" xr:uid="{00000000-0005-0000-0000-0000E4650000}"/>
    <cellStyle name="เซลล์ที่มีการเชื่อมโยง 2" xfId="6419" hidden="1" xr:uid="{00000000-0005-0000-0000-0000E5650000}"/>
    <cellStyle name="เซลล์ที่มีการเชื่อมโยง 2" xfId="7718" hidden="1" xr:uid="{00000000-0005-0000-0000-0000E6650000}"/>
    <cellStyle name="เซลล์ที่มีการเชื่อมโยง 2" xfId="8038" hidden="1" xr:uid="{00000000-0005-0000-0000-0000E7650000}"/>
    <cellStyle name="เซลล์ที่มีการเชื่อมโยง 2" xfId="7913" hidden="1" xr:uid="{00000000-0005-0000-0000-0000E8650000}"/>
    <cellStyle name="เซลล์ที่มีการเชื่อมโยง 2" xfId="6581" hidden="1" xr:uid="{00000000-0005-0000-0000-0000E9650000}"/>
    <cellStyle name="เซลล์ที่มีการเชื่อมโยง 2" xfId="7964" hidden="1" xr:uid="{00000000-0005-0000-0000-0000EA650000}"/>
    <cellStyle name="เซลล์ที่มีการเชื่อมโยง 2" xfId="7014" hidden="1" xr:uid="{00000000-0005-0000-0000-0000EB650000}"/>
    <cellStyle name="เซลล์ที่มีการเชื่อมโยง 2" xfId="7975" hidden="1" xr:uid="{00000000-0005-0000-0000-0000EC650000}"/>
    <cellStyle name="เซลล์ที่มีการเชื่อมโยง 2" xfId="5088" hidden="1" xr:uid="{00000000-0005-0000-0000-0000ED650000}"/>
    <cellStyle name="เซลล์ที่มีการเชื่อมโยง 2" xfId="5398" hidden="1" xr:uid="{00000000-0005-0000-0000-0000EE650000}"/>
    <cellStyle name="เซลล์ที่มีการเชื่อมโยง 2" xfId="6197" hidden="1" xr:uid="{00000000-0005-0000-0000-0000EF650000}"/>
    <cellStyle name="เซลล์ที่มีการเชื่อมโยง 2" xfId="6777" hidden="1" xr:uid="{00000000-0005-0000-0000-0000F0650000}"/>
    <cellStyle name="เซลล์ที่มีการเชื่อมโยง 2" xfId="6514" hidden="1" xr:uid="{00000000-0005-0000-0000-0000F1650000}"/>
    <cellStyle name="เซลล์ที่มีการเชื่อมโยง 2" xfId="7064" hidden="1" xr:uid="{00000000-0005-0000-0000-0000F2650000}"/>
    <cellStyle name="เซลล์ที่มีการเชื่อมโยง 2" xfId="5144" hidden="1" xr:uid="{00000000-0005-0000-0000-0000F3650000}"/>
    <cellStyle name="เซลล์ที่มีการเชื่อมโยง 2" xfId="8014" hidden="1" xr:uid="{00000000-0005-0000-0000-0000F4650000}"/>
    <cellStyle name="เซลล์ที่มีการเชื่อมโยง 2" xfId="7790" hidden="1" xr:uid="{00000000-0005-0000-0000-0000F5650000}"/>
    <cellStyle name="เซลล์ที่มีการเชื่อมโยง 2" xfId="7958" hidden="1" xr:uid="{00000000-0005-0000-0000-0000F6650000}"/>
    <cellStyle name="เซลล์ที่มีการเชื่อมโยง 2" xfId="6524" hidden="1" xr:uid="{00000000-0005-0000-0000-0000F7650000}"/>
    <cellStyle name="เซลล์ที่มีการเชื่อมโยง 2" xfId="7976" hidden="1" xr:uid="{00000000-0005-0000-0000-0000F8650000}"/>
    <cellStyle name="เซลล์ที่มีการเชื่อมโยง 2" xfId="6878" hidden="1" xr:uid="{00000000-0005-0000-0000-0000F9650000}"/>
    <cellStyle name="เซลล์ที่มีการเชื่อมโยง 2" xfId="7809" hidden="1" xr:uid="{00000000-0005-0000-0000-0000FA650000}"/>
    <cellStyle name="เซลล์ที่มีการเชื่อมโยง 2" xfId="7974" hidden="1" xr:uid="{00000000-0005-0000-0000-0000FB650000}"/>
    <cellStyle name="เซลล์ที่มีการเชื่อมโยง 2" xfId="6572" hidden="1" xr:uid="{00000000-0005-0000-0000-0000FC650000}"/>
    <cellStyle name="เซลล์ที่มีการเชื่อมโยง 2" xfId="8028" hidden="1" xr:uid="{00000000-0005-0000-0000-0000FD650000}"/>
    <cellStyle name="เซลล์ที่มีการเชื่อมโยง 2" xfId="5980" hidden="1" xr:uid="{00000000-0005-0000-0000-0000FE650000}"/>
    <cellStyle name="เซลล์ที่มีการเชื่อมโยง 2" xfId="5439" hidden="1" xr:uid="{00000000-0005-0000-0000-0000FF650000}"/>
    <cellStyle name="เซลล์ที่มีการเชื่อมโยง 2" xfId="7662" hidden="1" xr:uid="{00000000-0005-0000-0000-000000660000}"/>
    <cellStyle name="เซลล์ที่มีการเชื่อมโยง 2" xfId="5200" hidden="1" xr:uid="{00000000-0005-0000-0000-000001660000}"/>
    <cellStyle name="เซลล์ที่มีการเชื่อมโยง 2" xfId="7660" hidden="1" xr:uid="{00000000-0005-0000-0000-000002660000}"/>
    <cellStyle name="เซลล์ที่มีการเชื่อมโยง 2" xfId="6663" hidden="1" xr:uid="{00000000-0005-0000-0000-000003660000}"/>
    <cellStyle name="เซลล์ที่มีการเชื่อมโยง 2" xfId="6487" hidden="1" xr:uid="{00000000-0005-0000-0000-000004660000}"/>
    <cellStyle name="เซลล์ที่มีการเชื่อมโยง 2" xfId="5539" hidden="1" xr:uid="{00000000-0005-0000-0000-000005660000}"/>
    <cellStyle name="เซลล์ที่มีการเชื่อมโยง 2" xfId="5671" hidden="1" xr:uid="{00000000-0005-0000-0000-000006660000}"/>
    <cellStyle name="เซลล์ที่มีการเชื่อมโยง 2" xfId="5698" hidden="1" xr:uid="{00000000-0005-0000-0000-000007660000}"/>
    <cellStyle name="เซลล์ที่มีการเชื่อมโยง 2" xfId="7954" hidden="1" xr:uid="{00000000-0005-0000-0000-000008660000}"/>
    <cellStyle name="เซลล์ที่มีการเชื่อมโยง 2" xfId="6645" hidden="1" xr:uid="{00000000-0005-0000-0000-000009660000}"/>
    <cellStyle name="เซลล์ที่มีการเชื่อมโยง 2" xfId="6339" hidden="1" xr:uid="{00000000-0005-0000-0000-00000A660000}"/>
    <cellStyle name="เซลล์ที่มีการเชื่อมโยง 2" xfId="6598" hidden="1" xr:uid="{00000000-0005-0000-0000-00000B660000}"/>
    <cellStyle name="เซลล์ที่มีการเชื่อมโยง 2" xfId="5960" hidden="1" xr:uid="{00000000-0005-0000-0000-00000C660000}"/>
    <cellStyle name="เซลล์ที่มีการเชื่อมโยง 2" xfId="5710" hidden="1" xr:uid="{00000000-0005-0000-0000-00000D660000}"/>
    <cellStyle name="เซลล์ที่มีการเชื่อมโยง 2" xfId="6105" hidden="1" xr:uid="{00000000-0005-0000-0000-00000E660000}"/>
    <cellStyle name="เซลล์ที่มีการเชื่อมโยง 2" xfId="6949" hidden="1" xr:uid="{00000000-0005-0000-0000-00000F660000}"/>
    <cellStyle name="เซลล์ที่มีการเชื่อมโยง 2" xfId="7855" hidden="1" xr:uid="{00000000-0005-0000-0000-000010660000}"/>
    <cellStyle name="เซลล์ที่มีการเชื่อมโยง 2" xfId="8053" hidden="1" xr:uid="{00000000-0005-0000-0000-000011660000}"/>
    <cellStyle name="เซลล์ที่มีการเชื่อมโยง 2" xfId="6302" hidden="1" xr:uid="{00000000-0005-0000-0000-000012660000}"/>
    <cellStyle name="เซลล์ที่มีการเชื่อมโยง 2" xfId="5572" hidden="1" xr:uid="{00000000-0005-0000-0000-000013660000}"/>
    <cellStyle name="เซลล์ที่มีการเชื่อมโยง 2" xfId="7072" hidden="1" xr:uid="{00000000-0005-0000-0000-000014660000}"/>
    <cellStyle name="เซลล์ที่มีการเชื่อมโยง 2" xfId="5386" hidden="1" xr:uid="{00000000-0005-0000-0000-000015660000}"/>
    <cellStyle name="เซลล์ที่มีการเชื่อมโยง 2" xfId="6483" hidden="1" xr:uid="{00000000-0005-0000-0000-000016660000}"/>
    <cellStyle name="เซลล์ที่มีการเชื่อมโยง 2" xfId="6154" hidden="1" xr:uid="{00000000-0005-0000-0000-000017660000}"/>
    <cellStyle name="เซลล์ที่มีการเชื่อมโยง 2" xfId="5862" hidden="1" xr:uid="{00000000-0005-0000-0000-000018660000}"/>
    <cellStyle name="เซลล์ที่มีการเชื่อมโยง 2" xfId="8070" hidden="1" xr:uid="{00000000-0005-0000-0000-000019660000}"/>
    <cellStyle name="เซลล์ที่มีการเชื่อมโยง 2" xfId="5807" hidden="1" xr:uid="{00000000-0005-0000-0000-00001A660000}"/>
    <cellStyle name="เซลล์ที่มีการเชื่อมโยง 2" xfId="5185" hidden="1" xr:uid="{00000000-0005-0000-0000-00001B660000}"/>
    <cellStyle name="เซลล์ที่มีการเชื่อมโยง 2" xfId="6766" hidden="1" xr:uid="{00000000-0005-0000-0000-00001C660000}"/>
    <cellStyle name="เซลล์ที่มีการเชื่อมโยง 2" xfId="5045" hidden="1" xr:uid="{00000000-0005-0000-0000-00001D660000}"/>
    <cellStyle name="เซลล์ที่มีการเชื่อมโยง 2" xfId="8023" hidden="1" xr:uid="{00000000-0005-0000-0000-00001E660000}"/>
    <cellStyle name="เซลล์ที่มีการเชื่อมโยง 2" xfId="8067" hidden="1" xr:uid="{00000000-0005-0000-0000-00001F660000}"/>
    <cellStyle name="เซลล์ที่มีการเชื่อมโยง 2" xfId="5305" hidden="1" xr:uid="{00000000-0005-0000-0000-000020660000}"/>
    <cellStyle name="เซลล์ที่มีการเชื่อมโยง 2" xfId="6237" hidden="1" xr:uid="{00000000-0005-0000-0000-000021660000}"/>
    <cellStyle name="เซลล์ที่มีการเชื่อมโยง 2" xfId="8049" hidden="1" xr:uid="{00000000-0005-0000-0000-000022660000}"/>
    <cellStyle name="เซลล์ที่มีการเชื่อมโยง 2" xfId="6388" hidden="1" xr:uid="{00000000-0005-0000-0000-000023660000}"/>
    <cellStyle name="เซลล์ที่มีการเชื่อมโยง 2" xfId="7875" hidden="1" xr:uid="{00000000-0005-0000-0000-000024660000}"/>
    <cellStyle name="เซลล์ที่มีการเชื่อมโยง 2" xfId="6096" hidden="1" xr:uid="{00000000-0005-0000-0000-000025660000}"/>
    <cellStyle name="เซลล์ที่มีการเชื่อมโยง 2" xfId="6447" hidden="1" xr:uid="{00000000-0005-0000-0000-000026660000}"/>
    <cellStyle name="เซลล์ที่มีการเชื่อมโยง 2" xfId="5313" hidden="1" xr:uid="{00000000-0005-0000-0000-000027660000}"/>
    <cellStyle name="เซลล์ที่มีการเชื่อมโยง 2" xfId="206" hidden="1" xr:uid="{00000000-0005-0000-0000-000028660000}"/>
    <cellStyle name="เซลล์ที่มีการเชื่อมโยง 2" xfId="8068" hidden="1" xr:uid="{00000000-0005-0000-0000-000029660000}"/>
    <cellStyle name="เซลล์ที่มีการเชื่อมโยง 2" xfId="5827" hidden="1" xr:uid="{00000000-0005-0000-0000-00002A660000}"/>
    <cellStyle name="เซลล์ที่มีการเชื่อมโยง 2" xfId="7921" hidden="1" xr:uid="{00000000-0005-0000-0000-00002B660000}"/>
    <cellStyle name="เซลล์ที่มีการเชื่อมโยง 2" xfId="7071" hidden="1" xr:uid="{00000000-0005-0000-0000-00002C660000}"/>
    <cellStyle name="เซลล์ที่มีการเชื่อมโยง 2" xfId="7129" hidden="1" xr:uid="{00000000-0005-0000-0000-00002D660000}"/>
    <cellStyle name="เซลล์ที่มีการเชื่อมโยง 2" xfId="5069" hidden="1" xr:uid="{00000000-0005-0000-0000-00002E660000}"/>
    <cellStyle name="เซลล์ที่มีการเชื่อมโยง 2" xfId="7775" hidden="1" xr:uid="{00000000-0005-0000-0000-00002F660000}"/>
    <cellStyle name="เซลล์ที่มีการเชื่อมโยง 2" xfId="6732" hidden="1" xr:uid="{00000000-0005-0000-0000-000030660000}"/>
    <cellStyle name="เซลล์ที่มีการเชื่อมโยง 2" xfId="8004" hidden="1" xr:uid="{00000000-0005-0000-0000-000031660000}"/>
    <cellStyle name="เซลล์ที่มีการเชื่อมโยง 2" xfId="6748" hidden="1" xr:uid="{00000000-0005-0000-0000-000032660000}"/>
    <cellStyle name="เซลล์ที่มีการเชื่อมโยง 2" xfId="6022" hidden="1" xr:uid="{00000000-0005-0000-0000-000033660000}"/>
    <cellStyle name="เซลล์ที่มีการเชื่อมโยง 2" xfId="5779" hidden="1" xr:uid="{00000000-0005-0000-0000-000034660000}"/>
    <cellStyle name="เซลล์ที่มีการเชื่อมโยง 2" xfId="8066" hidden="1" xr:uid="{00000000-0005-0000-0000-000035660000}"/>
    <cellStyle name="เซลล์ที่มีการเชื่อมโยง 2" xfId="5616" hidden="1" xr:uid="{00000000-0005-0000-0000-000036660000}"/>
    <cellStyle name="เซลล์ที่มีการเชื่อมโยง 2" xfId="6211" hidden="1" xr:uid="{00000000-0005-0000-0000-000037660000}"/>
    <cellStyle name="เซลล์ที่มีการเชื่อมโยง 2" xfId="5843" hidden="1" xr:uid="{00000000-0005-0000-0000-000038660000}"/>
    <cellStyle name="เซลล์ที่มีการเชื่อมโยง 2" xfId="5851" hidden="1" xr:uid="{00000000-0005-0000-0000-000039660000}"/>
    <cellStyle name="เซลล์ที่มีการเชื่อมโยง 2" xfId="8051" hidden="1" xr:uid="{00000000-0005-0000-0000-00003A660000}"/>
    <cellStyle name="เซลล์ที่มีการเชื่อมโยง 2" xfId="6570" hidden="1" xr:uid="{00000000-0005-0000-0000-00003B660000}"/>
    <cellStyle name="เซลล์ที่มีการเชื่อมโยง 2" xfId="5141" hidden="1" xr:uid="{00000000-0005-0000-0000-00003C660000}"/>
    <cellStyle name="เซลล์ที่มีการเชื่อมโยง 2" xfId="7995" hidden="1" xr:uid="{00000000-0005-0000-0000-00003D660000}"/>
    <cellStyle name="เซลล์ที่มีการเชื่อมโยง 2" xfId="8015" hidden="1" xr:uid="{00000000-0005-0000-0000-00003E660000}"/>
    <cellStyle name="เซลล์ที่มีการเชื่อมโยง 2" xfId="8018" hidden="1" xr:uid="{00000000-0005-0000-0000-00003F660000}"/>
    <cellStyle name="เซลล์ที่มีการเชื่อมโยง 2" xfId="6879" hidden="1" xr:uid="{00000000-0005-0000-0000-000040660000}"/>
    <cellStyle name="เซลล์ที่มีการเชื่อมโยง 2" xfId="5137" hidden="1" xr:uid="{00000000-0005-0000-0000-000041660000}"/>
    <cellStyle name="เซลล์ที่มีการเชื่อมโยง 2" xfId="5903" hidden="1" xr:uid="{00000000-0005-0000-0000-000042660000}"/>
    <cellStyle name="เซลล์ที่มีการเชื่อมโยง 2" xfId="5647" hidden="1" xr:uid="{00000000-0005-0000-0000-000043660000}"/>
    <cellStyle name="เซลล์ที่มีการเชื่อมโยง 2" xfId="8042" hidden="1" xr:uid="{00000000-0005-0000-0000-000044660000}"/>
    <cellStyle name="เซลล์ที่มีการเชื่อมโยง 2" xfId="5209" hidden="1" xr:uid="{00000000-0005-0000-0000-000045660000}"/>
    <cellStyle name="เซลล์ที่มีการเชื่อมโยง 2" xfId="6280" hidden="1" xr:uid="{00000000-0005-0000-0000-000046660000}"/>
    <cellStyle name="เซลล์ที่มีการเชื่อมโยง 2" xfId="5487" hidden="1" xr:uid="{00000000-0005-0000-0000-000047660000}"/>
    <cellStyle name="เซลล์ที่มีการเชื่อมโยง 2" xfId="5293" hidden="1" xr:uid="{00000000-0005-0000-0000-000048660000}"/>
    <cellStyle name="เซลล์ที่มีการเชื่อมโยง 2" xfId="5751" hidden="1" xr:uid="{00000000-0005-0000-0000-000049660000}"/>
    <cellStyle name="เซลล์ที่มีการเชื่อมโยง 2" xfId="8054" hidden="1" xr:uid="{00000000-0005-0000-0000-00004A660000}"/>
    <cellStyle name="เซลล์ที่มีการเชื่อมโยง 2" xfId="6307" hidden="1" xr:uid="{00000000-0005-0000-0000-00004B660000}"/>
    <cellStyle name="เซลล์ที่มีการเชื่อมโยง 2" xfId="7761" hidden="1" xr:uid="{00000000-0005-0000-0000-00004C660000}"/>
    <cellStyle name="เซลล์ที่มีการเชื่อมโยง 2" xfId="7920" hidden="1" xr:uid="{00000000-0005-0000-0000-00004D660000}"/>
    <cellStyle name="เซลล์ที่มีการเชื่อมโยง 2" xfId="5800" hidden="1" xr:uid="{00000000-0005-0000-0000-00004E660000}"/>
    <cellStyle name="เซลล์ที่มีการเชื่อมโยง 2" xfId="5050" hidden="1" xr:uid="{00000000-0005-0000-0000-00004F660000}"/>
    <cellStyle name="เซลล์ที่มีการเชื่อมโยง 2" xfId="5692" hidden="1" xr:uid="{00000000-0005-0000-0000-000050660000}"/>
    <cellStyle name="เซลล์ที่มีการเชื่อมโยง 2" xfId="6035" hidden="1" xr:uid="{00000000-0005-0000-0000-000051660000}"/>
    <cellStyle name="เซลล์ที่มีการเชื่อมโยง 2" xfId="5413" hidden="1" xr:uid="{00000000-0005-0000-0000-000052660000}"/>
    <cellStyle name="เซลล์ที่มีการเชื่อมโยง 2" xfId="5874" hidden="1" xr:uid="{00000000-0005-0000-0000-000053660000}"/>
    <cellStyle name="เซลล์ที่มีการเชื่อมโยง 2" xfId="6452" hidden="1" xr:uid="{00000000-0005-0000-0000-000054660000}"/>
    <cellStyle name="เซลล์ที่มีการเชื่อมโยง 2" xfId="7957" hidden="1" xr:uid="{00000000-0005-0000-0000-000055660000}"/>
    <cellStyle name="เซลล์ที่มีการเชื่อมโยง 2" xfId="7745" hidden="1" xr:uid="{00000000-0005-0000-0000-000056660000}"/>
    <cellStyle name="เซลล์ที่มีการเชื่อมโยง 2" xfId="6827" hidden="1" xr:uid="{00000000-0005-0000-0000-000057660000}"/>
    <cellStyle name="เซลล์ที่มีการเชื่อมโยง 2" xfId="7834" hidden="1" xr:uid="{00000000-0005-0000-0000-000058660000}"/>
    <cellStyle name="เซลล์ที่มีการเชื่อมโยง 2" xfId="6932" hidden="1" xr:uid="{00000000-0005-0000-0000-000059660000}"/>
    <cellStyle name="เซลล์ที่มีการเชื่อมโยง 2" xfId="7946" hidden="1" xr:uid="{00000000-0005-0000-0000-00005A660000}"/>
    <cellStyle name="เซลล์ที่มีการเชื่อมโยง 2" xfId="5094" hidden="1" xr:uid="{00000000-0005-0000-0000-00005B660000}"/>
    <cellStyle name="เซลล์ที่มีการเชื่อมโยง 2" xfId="5824" hidden="1" xr:uid="{00000000-0005-0000-0000-00005C660000}"/>
    <cellStyle name="เซลล์ที่มีการเชื่อมโยง 2" xfId="5987" hidden="1" xr:uid="{00000000-0005-0000-0000-00005D660000}"/>
    <cellStyle name="เซลล์ที่มีการเชื่อมโยง 2" xfId="5628" hidden="1" xr:uid="{00000000-0005-0000-0000-00005E660000}"/>
    <cellStyle name="เซลล์ที่มีการเชื่อมโยง 2" xfId="5713" hidden="1" xr:uid="{00000000-0005-0000-0000-00005F660000}"/>
    <cellStyle name="เซลล์ที่มีการเชื่อมโยง 2" xfId="6966" hidden="1" xr:uid="{00000000-0005-0000-0000-000060660000}"/>
    <cellStyle name="เซลล์ที่มีการเชื่อมโยง 2" xfId="5989" hidden="1" xr:uid="{00000000-0005-0000-0000-000061660000}"/>
    <cellStyle name="เซลล์ที่มีการเชื่อมโยง 2" xfId="7860" hidden="1" xr:uid="{00000000-0005-0000-0000-000062660000}"/>
    <cellStyle name="เซลล์ที่มีการเชื่อมโยง 2" xfId="8019" hidden="1" xr:uid="{00000000-0005-0000-0000-000063660000}"/>
    <cellStyle name="เซลล์ที่มีการเชื่อมโยง 2" xfId="5660" hidden="1" xr:uid="{00000000-0005-0000-0000-000064660000}"/>
    <cellStyle name="เซลล์ที่มีการเชื่อมโยง 2" xfId="8003" hidden="1" xr:uid="{00000000-0005-0000-0000-000065660000}"/>
    <cellStyle name="เซลล์ที่มีการเชื่อมโยง 2" xfId="6029" hidden="1" xr:uid="{00000000-0005-0000-0000-000066660000}"/>
    <cellStyle name="เซลล์ที่มีการเชื่อมโยง 2" xfId="7737" hidden="1" xr:uid="{00000000-0005-0000-0000-000067660000}"/>
    <cellStyle name="เซลล์ที่มีการเชื่อมโยง 2" xfId="6552" hidden="1" xr:uid="{00000000-0005-0000-0000-000068660000}"/>
    <cellStyle name="เซลล์ที่มีการเชื่อมโยง 2" xfId="8029" hidden="1" xr:uid="{00000000-0005-0000-0000-000069660000}"/>
    <cellStyle name="เซลล์ที่มีการเชื่อมโยง 2" xfId="7865" hidden="1" xr:uid="{00000000-0005-0000-0000-00006A660000}"/>
    <cellStyle name="เซลล์ที่มีการเชื่อมโยง 2" xfId="5754" hidden="1" xr:uid="{00000000-0005-0000-0000-00006B660000}"/>
    <cellStyle name="เซลล์ที่มีการเชื่อมโยง 2" xfId="6233" hidden="1" xr:uid="{00000000-0005-0000-0000-00006C660000}"/>
    <cellStyle name="เซลล์ที่มีการเชื่อมโยง 2" xfId="6040" hidden="1" xr:uid="{00000000-0005-0000-0000-00006D660000}"/>
    <cellStyle name="เซลล์ที่มีการเชื่อมโยง 2" xfId="6870" hidden="1" xr:uid="{00000000-0005-0000-0000-00006E660000}"/>
    <cellStyle name="เซลล์ที่มีการเชื่อมโยง 2" xfId="6717" hidden="1" xr:uid="{00000000-0005-0000-0000-00006F660000}"/>
    <cellStyle name="เซลล์ที่มีการเชื่อมโยง 2" xfId="6698" hidden="1" xr:uid="{00000000-0005-0000-0000-000070660000}"/>
    <cellStyle name="เซลล์ที่มีการเชื่อมโยง 2" xfId="6877" hidden="1" xr:uid="{00000000-0005-0000-0000-000071660000}"/>
    <cellStyle name="เซลล์ที่มีการเชื่อมโยง 2" xfId="5188" hidden="1" xr:uid="{00000000-0005-0000-0000-000072660000}"/>
    <cellStyle name="เซลล์ที่มีการเชื่อมโยง 2" xfId="8013" hidden="1" xr:uid="{00000000-0005-0000-0000-000073660000}"/>
    <cellStyle name="เซลล์ที่มีการเชื่อมโยง 2" xfId="8069" hidden="1" xr:uid="{00000000-0005-0000-0000-000074660000}"/>
    <cellStyle name="เซลล์ที่มีการเชื่อมโยง 2" xfId="8055" hidden="1" xr:uid="{00000000-0005-0000-0000-000075660000}"/>
    <cellStyle name="เซลล์ที่มีการเชื่อมโยง 2" xfId="5722" hidden="1" xr:uid="{00000000-0005-0000-0000-000076660000}"/>
    <cellStyle name="เซลล์ที่มีการเชื่อมโยง 2" xfId="8012" hidden="1" xr:uid="{00000000-0005-0000-0000-000077660000}"/>
    <cellStyle name="เซลล์ที่มีการเชื่อมโยง 2" xfId="7999" hidden="1" xr:uid="{00000000-0005-0000-0000-000078660000}"/>
    <cellStyle name="เซลล์ที่มีการเชื่อมโยง 2" xfId="6506" hidden="1" xr:uid="{00000000-0005-0000-0000-000079660000}"/>
    <cellStyle name="เซลล์ที่มีการเชื่อมโยง 2" xfId="8011" hidden="1" xr:uid="{00000000-0005-0000-0000-00007A660000}"/>
    <cellStyle name="เซลล์ที่มีการเชื่อมโยง 2" xfId="7862" hidden="1" xr:uid="{00000000-0005-0000-0000-00007B660000}"/>
    <cellStyle name="เซลล์ที่มีการเชื่อมโยง 2" xfId="5120" hidden="1" xr:uid="{00000000-0005-0000-0000-00007C660000}"/>
    <cellStyle name="เซลล์ที่มีการเชื่อมโยง 2" xfId="5626" hidden="1" xr:uid="{00000000-0005-0000-0000-00007D660000}"/>
    <cellStyle name="เซลล์ที่มีการเชื่อมโยง 2" xfId="6730" hidden="1" xr:uid="{00000000-0005-0000-0000-00007E660000}"/>
    <cellStyle name="เซลล์ที่มีการเชื่อมโยง 2" xfId="7956" hidden="1" xr:uid="{00000000-0005-0000-0000-00007F660000}"/>
    <cellStyle name="เซลล์ที่มีการเชื่อมโยง 2" xfId="7116" hidden="1" xr:uid="{00000000-0005-0000-0000-000080660000}"/>
    <cellStyle name="เซลล์ที่มีการเชื่อมโยง 2" xfId="7864" hidden="1" xr:uid="{00000000-0005-0000-0000-000081660000}"/>
    <cellStyle name="เซลล์ที่มีการเชื่อมโยง 2" xfId="6349" hidden="1" xr:uid="{00000000-0005-0000-0000-000082660000}"/>
    <cellStyle name="เซลล์ที่มีการเชื่อมโยง 2" xfId="7130" hidden="1" xr:uid="{00000000-0005-0000-0000-000083660000}"/>
    <cellStyle name="เซลล์ที่มีการเชื่อมโยง 2" xfId="8081" hidden="1" xr:uid="{00000000-0005-0000-0000-000084660000}"/>
    <cellStyle name="เซลล์ที่มีการเชื่อมโยง 2" xfId="8082" hidden="1" xr:uid="{00000000-0005-0000-0000-000085660000}"/>
    <cellStyle name="เซลล์ที่มีการเชื่อมโยง 2" xfId="8083" hidden="1" xr:uid="{00000000-0005-0000-0000-000086660000}"/>
    <cellStyle name="เซลล์ที่มีการเชื่อมโยง 2" xfId="8084" hidden="1" xr:uid="{00000000-0005-0000-0000-000087660000}"/>
    <cellStyle name="เซลล์ที่มีการเชื่อมโยง 2" xfId="8085" hidden="1" xr:uid="{00000000-0005-0000-0000-000088660000}"/>
    <cellStyle name="เซลล์ที่มีการเชื่อมโยง 2" xfId="8086" hidden="1" xr:uid="{00000000-0005-0000-0000-000089660000}"/>
    <cellStyle name="เซลล์ที่มีการเชื่อมโยง 2" xfId="8087" hidden="1" xr:uid="{00000000-0005-0000-0000-00008A660000}"/>
    <cellStyle name="เซลล์ที่มีการเชื่อมโยง 2" xfId="8088" hidden="1" xr:uid="{00000000-0005-0000-0000-00008B660000}"/>
    <cellStyle name="เซลล์ที่มีการเชื่อมโยง 2" xfId="8094" hidden="1" xr:uid="{00000000-0005-0000-0000-00008C660000}"/>
    <cellStyle name="เซลล์ที่มีการเชื่อมโยง 2" xfId="8095" hidden="1" xr:uid="{00000000-0005-0000-0000-00008D660000}"/>
    <cellStyle name="เซลล์ที่มีการเชื่อมโยง 2" xfId="8096" hidden="1" xr:uid="{00000000-0005-0000-0000-00008E660000}"/>
    <cellStyle name="เซลล์ที่มีการเชื่อมโยง 2" xfId="8097" hidden="1" xr:uid="{00000000-0005-0000-0000-00008F660000}"/>
    <cellStyle name="เซลล์ที่มีการเชื่อมโยง 2" xfId="8041" hidden="1" xr:uid="{00000000-0005-0000-0000-000090660000}"/>
    <cellStyle name="เซลล์ที่มีการเชื่อมโยง 2" xfId="5256" hidden="1" xr:uid="{00000000-0005-0000-0000-000091660000}"/>
    <cellStyle name="เซลล์ที่มีการเชื่อมโยง 2" xfId="8005" hidden="1" xr:uid="{00000000-0005-0000-0000-000092660000}"/>
    <cellStyle name="เซลล์ที่มีการเชื่อมโยง 2" xfId="8000" hidden="1" xr:uid="{00000000-0005-0000-0000-000093660000}"/>
    <cellStyle name="เซลล์ที่มีการเชื่อมโยง 2" xfId="6425" hidden="1" xr:uid="{00000000-0005-0000-0000-000094660000}"/>
    <cellStyle name="เซลล์ที่มีการเชื่อมโยง 2" xfId="6658" hidden="1" xr:uid="{00000000-0005-0000-0000-000095660000}"/>
    <cellStyle name="เซลล์ที่มีการเชื่อมโยง 2" xfId="7731" hidden="1" xr:uid="{00000000-0005-0000-0000-000096660000}"/>
    <cellStyle name="เซลล์ที่มีการเชื่อมโยง 2" xfId="5317" hidden="1" xr:uid="{00000000-0005-0000-0000-000097660000}"/>
    <cellStyle name="เซลล์ที่มีการเชื่อมโยง 2" xfId="6871" hidden="1" xr:uid="{00000000-0005-0000-0000-000098660000}"/>
    <cellStyle name="เซลล์ที่มีการเชื่อมโยง 2" xfId="6781" hidden="1" xr:uid="{00000000-0005-0000-0000-000099660000}"/>
    <cellStyle name="เซลล์ที่มีการเชื่อมโยง 2" xfId="7891" hidden="1" xr:uid="{00000000-0005-0000-0000-00009A660000}"/>
    <cellStyle name="เซลล์ที่มีการเชื่อมโยง 2" xfId="5729" hidden="1" xr:uid="{00000000-0005-0000-0000-00009B660000}"/>
    <cellStyle name="เซลล์ที่มีการเชื่อมโยง 2" xfId="5971" hidden="1" xr:uid="{00000000-0005-0000-0000-00009C660000}"/>
    <cellStyle name="เซลล์ที่มีการเชื่อมโยง 2" xfId="7923" hidden="1" xr:uid="{00000000-0005-0000-0000-00009D660000}"/>
    <cellStyle name="เซลล์ที่มีการเชื่อมโยง 2" xfId="5236" hidden="1" xr:uid="{00000000-0005-0000-0000-00009E660000}"/>
    <cellStyle name="เซลล์ที่มีการเชื่อมโยง 2" xfId="7888" hidden="1" xr:uid="{00000000-0005-0000-0000-00009F660000}"/>
    <cellStyle name="เซลล์ที่มีการเชื่อมโยง 2" xfId="7016" hidden="1" xr:uid="{00000000-0005-0000-0000-0000A0660000}"/>
    <cellStyle name="เซลล์ที่มีการเชื่อมโยง 2" xfId="5603" hidden="1" xr:uid="{00000000-0005-0000-0000-0000A1660000}"/>
    <cellStyle name="เซลล์ที่มีการเชื่อมโยง 2" xfId="5943" hidden="1" xr:uid="{00000000-0005-0000-0000-0000A2660000}"/>
    <cellStyle name="เซลล์ที่มีการเชื่อมโยง 2" xfId="6175" hidden="1" xr:uid="{00000000-0005-0000-0000-0000A3660000}"/>
    <cellStyle name="เซลล์ที่มีการเชื่อมโยง 2" xfId="5160" hidden="1" xr:uid="{00000000-0005-0000-0000-0000A4660000}"/>
    <cellStyle name="เซลล์ที่มีการเชื่อมโยง 2" xfId="7997" hidden="1" xr:uid="{00000000-0005-0000-0000-0000A5660000}"/>
    <cellStyle name="เซลล์ที่มีการเชื่อมโยง 2" xfId="6179" hidden="1" xr:uid="{00000000-0005-0000-0000-0000A6660000}"/>
    <cellStyle name="เซลล์ที่มีการเชื่อมโยง 2" xfId="5738" hidden="1" xr:uid="{00000000-0005-0000-0000-0000A7660000}"/>
    <cellStyle name="เซลล์ที่มีการเชื่อมโยง 2" xfId="8071" hidden="1" xr:uid="{00000000-0005-0000-0000-0000A8660000}"/>
    <cellStyle name="เซลล์ที่มีการเชื่อมโยง 2" xfId="6523" hidden="1" xr:uid="{00000000-0005-0000-0000-0000A9660000}"/>
    <cellStyle name="เซลล์ที่มีการเชื่อมโยง 2" xfId="7128" hidden="1" xr:uid="{00000000-0005-0000-0000-0000AA660000}"/>
    <cellStyle name="เซลล์ที่มีการเชื่อมโยง 2" xfId="6120" hidden="1" xr:uid="{00000000-0005-0000-0000-0000AB660000}"/>
    <cellStyle name="เซลล์ที่มีการเชื่อมโยง 2" xfId="6865" hidden="1" xr:uid="{00000000-0005-0000-0000-0000AC660000}"/>
    <cellStyle name="เซลล์ที่มีการเชื่อมโยง 2" xfId="5554" hidden="1" xr:uid="{00000000-0005-0000-0000-0000AD660000}"/>
    <cellStyle name="เซลล์ที่มีการเชื่อมโยง 2" xfId="6574" hidden="1" xr:uid="{00000000-0005-0000-0000-0000AE660000}"/>
    <cellStyle name="เซลล์ที่มีการเชื่อมโยง 2" xfId="7752" hidden="1" xr:uid="{00000000-0005-0000-0000-0000AF660000}"/>
    <cellStyle name="เซลล์ที่มีการเชื่อมโยง 2" xfId="6785" hidden="1" xr:uid="{00000000-0005-0000-0000-0000B0660000}"/>
    <cellStyle name="เซลล์ที่มีการเชื่อมโยง 2" xfId="7680" hidden="1" xr:uid="{00000000-0005-0000-0000-0000B1660000}"/>
    <cellStyle name="เซลล์ที่มีการเชื่อมโยง 2" xfId="7905" hidden="1" xr:uid="{00000000-0005-0000-0000-0000B2660000}"/>
    <cellStyle name="เซลล์ที่มีการเชื่อมโยง 2" xfId="7765" hidden="1" xr:uid="{00000000-0005-0000-0000-0000B3660000}"/>
    <cellStyle name="เซลล์ที่มีการเชื่อมโยง 2" xfId="6475" hidden="1" xr:uid="{00000000-0005-0000-0000-0000B4660000}"/>
    <cellStyle name="เซลล์ที่มีการเชื่อมโยง 2" xfId="5934" hidden="1" xr:uid="{00000000-0005-0000-0000-0000B5660000}"/>
    <cellStyle name="เซลล์ที่มีการเชื่อมโยง 2" xfId="7753" hidden="1" xr:uid="{00000000-0005-0000-0000-0000B6660000}"/>
    <cellStyle name="เซลล์ที่มีการเชื่อมโยง 2" xfId="6437" hidden="1" xr:uid="{00000000-0005-0000-0000-0000B7660000}"/>
    <cellStyle name="เซลล์ที่มีการเชื่อมโยง 2" xfId="6006" hidden="1" xr:uid="{00000000-0005-0000-0000-0000B8660000}"/>
    <cellStyle name="เซลล์ที่มีการเชื่อมโยง 2" xfId="7807" hidden="1" xr:uid="{00000000-0005-0000-0000-0000B9660000}"/>
    <cellStyle name="เซลล์ที่มีการเชื่อมโยง 2" xfId="6579" hidden="1" xr:uid="{00000000-0005-0000-0000-0000BA660000}"/>
    <cellStyle name="เซลล์ที่มีการเชื่อมโยง 2" xfId="7804" hidden="1" xr:uid="{00000000-0005-0000-0000-0000BB660000}"/>
    <cellStyle name="เซลล์ที่มีการเชื่อมโยง 2" xfId="6845" hidden="1" xr:uid="{00000000-0005-0000-0000-0000BC660000}"/>
    <cellStyle name="เซลล์ที่มีการเชื่อมโยง 2" xfId="6650" hidden="1" xr:uid="{00000000-0005-0000-0000-0000BD660000}"/>
    <cellStyle name="เซลล์ที่มีการเชื่อมโยง 2" xfId="6788" hidden="1" xr:uid="{00000000-0005-0000-0000-0000BE660000}"/>
    <cellStyle name="เซลล์ที่มีการเชื่อมโยง 2" xfId="7922" hidden="1" xr:uid="{00000000-0005-0000-0000-0000BF660000}"/>
    <cellStyle name="เซลล์ที่มีการเชื่อมโยง 2" xfId="6285" hidden="1" xr:uid="{00000000-0005-0000-0000-0000C0660000}"/>
    <cellStyle name="เซลล์ที่มีการเชื่อมโยง 2" xfId="8078" hidden="1" xr:uid="{00000000-0005-0000-0000-0000C1660000}"/>
    <cellStyle name="เซลล์ที่มีการเชื่อมโยง 2" xfId="8065" hidden="1" xr:uid="{00000000-0005-0000-0000-0000C2660000}"/>
    <cellStyle name="เซลล์ที่มีการเชื่อมโยง 2" xfId="7978" hidden="1" xr:uid="{00000000-0005-0000-0000-0000C3660000}"/>
    <cellStyle name="เซลล์ที่มีการเชื่อมโยง 2" xfId="5673" hidden="1" xr:uid="{00000000-0005-0000-0000-0000C4660000}"/>
    <cellStyle name="เซลล์ที่มีการเชื่อมโยง 2" xfId="7859" hidden="1" xr:uid="{00000000-0005-0000-0000-0000C5660000}"/>
    <cellStyle name="เซลล์ที่มีการเชื่อมโยง 2" xfId="6728" hidden="1" xr:uid="{00000000-0005-0000-0000-0000C6660000}"/>
    <cellStyle name="เซลล์ที่มีการเชื่อมโยง 2" xfId="7044" hidden="1" xr:uid="{00000000-0005-0000-0000-0000C7660000}"/>
    <cellStyle name="เซลล์ที่มีการเชื่อมโยง 2" xfId="5195" hidden="1" xr:uid="{00000000-0005-0000-0000-0000C8660000}"/>
    <cellStyle name="เซลล์ที่มีการเชื่อมโยง 2" xfId="8093" hidden="1" xr:uid="{00000000-0005-0000-0000-0000C9660000}"/>
    <cellStyle name="เซลล์ที่มีการเชื่อมโยง 2" xfId="6857" hidden="1" xr:uid="{00000000-0005-0000-0000-0000CA660000}"/>
    <cellStyle name="เซลล์ที่มีการเชื่อมโยง 2" xfId="6482" hidden="1" xr:uid="{00000000-0005-0000-0000-0000CB660000}"/>
    <cellStyle name="เซลล์ที่มีการเชื่อมโยง 2" xfId="8016" hidden="1" xr:uid="{00000000-0005-0000-0000-0000CC660000}"/>
    <cellStyle name="เซลล์ที่มีการเชื่อมโยง 2" xfId="7831" hidden="1" xr:uid="{00000000-0005-0000-0000-0000CD660000}"/>
    <cellStyle name="เซลล์ที่มีการเชื่อมโยง 2" xfId="5275" hidden="1" xr:uid="{00000000-0005-0000-0000-0000CE660000}"/>
    <cellStyle name="เซลล์ที่มีการเชื่อมโยง 2" xfId="8090" hidden="1" xr:uid="{00000000-0005-0000-0000-0000CF660000}"/>
    <cellStyle name="เซลล์ที่มีการเชื่อมโยง 2" xfId="5399" hidden="1" xr:uid="{00000000-0005-0000-0000-0000D0660000}"/>
    <cellStyle name="เซลล์ที่มีการเชื่อมโยง 2" xfId="7952" hidden="1" xr:uid="{00000000-0005-0000-0000-0000D1660000}"/>
    <cellStyle name="เซลล์ที่มีการเชื่อมโยง 2" xfId="7010" hidden="1" xr:uid="{00000000-0005-0000-0000-0000D2660000}"/>
    <cellStyle name="เซลล์ที่มีการเชื่อมโยง 2" xfId="5982" hidden="1" xr:uid="{00000000-0005-0000-0000-0000D3660000}"/>
    <cellStyle name="เซลล์ที่มีการเชื่อมโยง 2" xfId="5394" hidden="1" xr:uid="{00000000-0005-0000-0000-0000D4660000}"/>
    <cellStyle name="เซลล์ที่มีการเชื่อมโยง 2" xfId="5696" hidden="1" xr:uid="{00000000-0005-0000-0000-0000D5660000}"/>
    <cellStyle name="เซลล์ที่มีการเชื่อมโยง 2" xfId="6893" hidden="1" xr:uid="{00000000-0005-0000-0000-0000D6660000}"/>
    <cellStyle name="เซลล์ที่มีการเชื่อมโยง 2" xfId="6837" hidden="1" xr:uid="{00000000-0005-0000-0000-0000D7660000}"/>
    <cellStyle name="เซลล์ที่มีการเชื่อมโยง 2" xfId="7919" hidden="1" xr:uid="{00000000-0005-0000-0000-0000D8660000}"/>
    <cellStyle name="เซลล์ที่มีการเชื่อมโยง 2" xfId="8091" hidden="1" xr:uid="{00000000-0005-0000-0000-0000D9660000}"/>
    <cellStyle name="เซลล์ที่มีการเชื่อมโยง 2" xfId="7993" hidden="1" xr:uid="{00000000-0005-0000-0000-0000DA660000}"/>
    <cellStyle name="เซลล์ที่มีการเชื่อมโยง 2" xfId="6875" hidden="1" xr:uid="{00000000-0005-0000-0000-0000DB660000}"/>
    <cellStyle name="เซลล์ที่มีการเชื่อมโยง 2" xfId="6446" hidden="1" xr:uid="{00000000-0005-0000-0000-0000DC660000}"/>
    <cellStyle name="เซลล์ที่มีการเชื่อมโยง 2" xfId="5702" hidden="1" xr:uid="{00000000-0005-0000-0000-0000DD660000}"/>
    <cellStyle name="เซลล์ที่มีการเชื่อมโยง 2" xfId="8048" hidden="1" xr:uid="{00000000-0005-0000-0000-0000DE660000}"/>
    <cellStyle name="เซลล์ที่มีการเชื่อมโยง 2" xfId="7125" hidden="1" xr:uid="{00000000-0005-0000-0000-0000DF660000}"/>
    <cellStyle name="เซลล์ที่มีการเชื่อมโยง 2" xfId="7938" hidden="1" xr:uid="{00000000-0005-0000-0000-0000E0660000}"/>
    <cellStyle name="เซลล์ที่มีการเชื่อมโยง 2" xfId="5142" hidden="1" xr:uid="{00000000-0005-0000-0000-0000E1660000}"/>
    <cellStyle name="เซลล์ที่มีการเชื่อมโยง 2" xfId="8021" hidden="1" xr:uid="{00000000-0005-0000-0000-0000E2660000}"/>
    <cellStyle name="เซลล์ที่มีการเชื่อมโยง 2" xfId="5759" hidden="1" xr:uid="{00000000-0005-0000-0000-0000E3660000}"/>
    <cellStyle name="เซลล์ที่มีการเชื่อมโยง 2" xfId="7733" hidden="1" xr:uid="{00000000-0005-0000-0000-0000E4660000}"/>
    <cellStyle name="เซลล์ที่มีการเชื่อมโยง 2" xfId="8089" hidden="1" xr:uid="{00000000-0005-0000-0000-0000E5660000}"/>
    <cellStyle name="เซลล์ที่มีการเชื่อมโยง 2" xfId="8035" hidden="1" xr:uid="{00000000-0005-0000-0000-0000E6660000}"/>
    <cellStyle name="เซลล์ที่มีการเชื่อมโยง 2" xfId="7666" hidden="1" xr:uid="{00000000-0005-0000-0000-0000E7660000}"/>
    <cellStyle name="เซลล์ที่มีการเชื่อมโยง 2" xfId="5607" hidden="1" xr:uid="{00000000-0005-0000-0000-0000E8660000}"/>
    <cellStyle name="เซลล์ที่มีการเชื่อมโยง 2" xfId="5213" hidden="1" xr:uid="{00000000-0005-0000-0000-0000E9660000}"/>
    <cellStyle name="เซลล์ที่มีการเชื่อมโยง 2" xfId="8077" hidden="1" xr:uid="{00000000-0005-0000-0000-0000EA660000}"/>
    <cellStyle name="เซลล์ที่มีการเชื่อมโยง 2" xfId="7675" hidden="1" xr:uid="{00000000-0005-0000-0000-0000EB660000}"/>
    <cellStyle name="เซลล์ที่มีการเชื่อมโยง 2" xfId="6595" hidden="1" xr:uid="{00000000-0005-0000-0000-0000EC660000}"/>
    <cellStyle name="เซลล์ที่มีการเชื่อมโยง 2" xfId="246" hidden="1" xr:uid="{00000000-0005-0000-0000-0000ED660000}"/>
    <cellStyle name="เซลล์ที่มีการเชื่อมโยง 2" xfId="5444" hidden="1" xr:uid="{00000000-0005-0000-0000-0000EE660000}"/>
    <cellStyle name="เซลล์ที่มีการเชื่อมโยง 2" xfId="7105" hidden="1" xr:uid="{00000000-0005-0000-0000-0000EF660000}"/>
    <cellStyle name="เซลล์ที่มีการเชื่อมโยง 2" xfId="5159" hidden="1" xr:uid="{00000000-0005-0000-0000-0000F0660000}"/>
    <cellStyle name="เซลล์ที่มีการเชื่อมโยง 2" xfId="7897" hidden="1" xr:uid="{00000000-0005-0000-0000-0000F1660000}"/>
    <cellStyle name="เซลล์ที่มีการเชื่อมโยง 2" xfId="7023" hidden="1" xr:uid="{00000000-0005-0000-0000-0000F2660000}"/>
    <cellStyle name="เซลล์ที่มีการเชื่อมโยง 2" xfId="5238" hidden="1" xr:uid="{00000000-0005-0000-0000-0000F3660000}"/>
    <cellStyle name="เซลล์ที่มีการเชื่อมโยง 2" xfId="5735" hidden="1" xr:uid="{00000000-0005-0000-0000-0000F4660000}"/>
    <cellStyle name="เซลล์ที่มีการเชื่อมโยง 2" xfId="7690" hidden="1" xr:uid="{00000000-0005-0000-0000-0000F5660000}"/>
    <cellStyle name="เซลล์ที่มีการเชื่อมโยง 2" xfId="6256" hidden="1" xr:uid="{00000000-0005-0000-0000-0000F6660000}"/>
    <cellStyle name="เซลล์ที่มีการเชื่อมโยง 2" xfId="8002" hidden="1" xr:uid="{00000000-0005-0000-0000-0000F7660000}"/>
    <cellStyle name="เซลล์ที่มีการเชื่อมโยง 2" xfId="5606" hidden="1" xr:uid="{00000000-0005-0000-0000-0000F8660000}"/>
    <cellStyle name="เซลล์ที่มีการเชื่อมโยง 2" xfId="7691" hidden="1" xr:uid="{00000000-0005-0000-0000-0000F9660000}"/>
    <cellStyle name="เซลล์ที่มีการเชื่อมโยง 2" xfId="8079" hidden="1" xr:uid="{00000000-0005-0000-0000-0000FA660000}"/>
    <cellStyle name="เซลล์ที่มีการเชื่อมโยง 2" xfId="5355" hidden="1" xr:uid="{00000000-0005-0000-0000-0000FB660000}"/>
    <cellStyle name="เซลล์ที่มีการเชื่อมโยง 2" xfId="6465" hidden="1" xr:uid="{00000000-0005-0000-0000-0000FC660000}"/>
    <cellStyle name="เซลล์ที่มีการเชื่อมโยง 2" xfId="7794" hidden="1" xr:uid="{00000000-0005-0000-0000-0000FD660000}"/>
    <cellStyle name="เซลล์ที่มีการเชื่อมโยง 2" xfId="5821" hidden="1" xr:uid="{00000000-0005-0000-0000-0000FE660000}"/>
    <cellStyle name="เซลล์ที่มีการเชื่อมโยง 2" xfId="7979" hidden="1" xr:uid="{00000000-0005-0000-0000-0000FF660000}"/>
    <cellStyle name="เซลล์ที่มีการเชื่อมโยง 2" xfId="5335" hidden="1" xr:uid="{00000000-0005-0000-0000-000000670000}"/>
    <cellStyle name="เซลล์ที่มีการเชื่อมโยง 2" xfId="5434" hidden="1" xr:uid="{00000000-0005-0000-0000-000001670000}"/>
    <cellStyle name="เซลล์ที่มีการเชื่อมโยง 2" xfId="7120" hidden="1" xr:uid="{00000000-0005-0000-0000-000002670000}"/>
    <cellStyle name="เซลล์ที่มีการเชื่อมโยง 2" xfId="7850" hidden="1" xr:uid="{00000000-0005-0000-0000-000003670000}"/>
    <cellStyle name="เซลล์ที่มีการเชื่อมโยง 2" xfId="8052" hidden="1" xr:uid="{00000000-0005-0000-0000-000004670000}"/>
    <cellStyle name="เซลล์ที่มีการเชื่อมโยง 2" xfId="5637" hidden="1" xr:uid="{00000000-0005-0000-0000-000005670000}"/>
    <cellStyle name="เซลล์ที่มีการเชื่อมโยง 2" xfId="7840" hidden="1" xr:uid="{00000000-0005-0000-0000-000006670000}"/>
    <cellStyle name="เซลล์ที่มีการเชื่อมโยง 2" xfId="6922" hidden="1" xr:uid="{00000000-0005-0000-0000-000007670000}"/>
    <cellStyle name="เซลล์ที่มีการเชื่อมโยง 2" xfId="7998" hidden="1" xr:uid="{00000000-0005-0000-0000-000008670000}"/>
    <cellStyle name="เซลล์ที่มีการเชื่อมโยง 2" xfId="6539" hidden="1" xr:uid="{00000000-0005-0000-0000-000009670000}"/>
    <cellStyle name="เซลล์ที่มีการเชื่อมโยง 2" xfId="6106" hidden="1" xr:uid="{00000000-0005-0000-0000-00000A670000}"/>
    <cellStyle name="เซลล์ที่มีการเชื่อมโยง 2" xfId="5082" hidden="1" xr:uid="{00000000-0005-0000-0000-00000B670000}"/>
    <cellStyle name="เซลล์ที่มีการเชื่อมโยง 2" xfId="7926" hidden="1" xr:uid="{00000000-0005-0000-0000-00000C670000}"/>
    <cellStyle name="เซลล์ที่มีการเชื่อมโยง 2" xfId="6422" hidden="1" xr:uid="{00000000-0005-0000-0000-00000D670000}"/>
    <cellStyle name="เซลล์ที่มีการเชื่อมโยง 2" xfId="7941" hidden="1" xr:uid="{00000000-0005-0000-0000-00000E670000}"/>
    <cellStyle name="เซลล์ที่มีการเชื่อมโยง 2" xfId="7746" hidden="1" xr:uid="{00000000-0005-0000-0000-00000F670000}"/>
    <cellStyle name="เซลล์ที่มีการเชื่อมโยง 2" xfId="6085" hidden="1" xr:uid="{00000000-0005-0000-0000-000010670000}"/>
    <cellStyle name="เซลล์ที่มีการเชื่อมโยง 2" xfId="6148" hidden="1" xr:uid="{00000000-0005-0000-0000-000011670000}"/>
    <cellStyle name="เซลล์ที่มีการเชื่อมโยง 2" xfId="7883" hidden="1" xr:uid="{00000000-0005-0000-0000-000012670000}"/>
    <cellStyle name="เซลล์ที่มีการเชื่อมโยง 2" xfId="7811" hidden="1" xr:uid="{00000000-0005-0000-0000-000013670000}"/>
    <cellStyle name="เซลล์ที่มีการเชื่อมโยง 2" xfId="7889" hidden="1" xr:uid="{00000000-0005-0000-0000-000014670000}"/>
    <cellStyle name="เซลล์ที่มีการเชื่อมโยง 2" xfId="5649" hidden="1" xr:uid="{00000000-0005-0000-0000-000015670000}"/>
    <cellStyle name="เซลล์ที่มีการเชื่อมโยง 2" xfId="7769" hidden="1" xr:uid="{00000000-0005-0000-0000-000016670000}"/>
    <cellStyle name="เซลล์ที่มีการเชื่อมโยง 2" xfId="5611" hidden="1" xr:uid="{00000000-0005-0000-0000-000017670000}"/>
    <cellStyle name="เซลล์ที่มีการเชื่อมโยง 2" xfId="5865" hidden="1" xr:uid="{00000000-0005-0000-0000-000018670000}"/>
    <cellStyle name="เซลล์ที่มีการเชื่อมโยง 2" xfId="6962" hidden="1" xr:uid="{00000000-0005-0000-0000-000019670000}"/>
    <cellStyle name="เซลล์ที่มีการเชื่อมโยง 2" xfId="5958" hidden="1" xr:uid="{00000000-0005-0000-0000-00001A670000}"/>
    <cellStyle name="เซลล์ที่มีการเชื่อมโยง 2" xfId="5727" hidden="1" xr:uid="{00000000-0005-0000-0000-00001B670000}"/>
    <cellStyle name="เซลล์ที่มีการเชื่อมโยง 2" xfId="7973" hidden="1" xr:uid="{00000000-0005-0000-0000-00001C670000}"/>
    <cellStyle name="เซลล์ที่มีการเชื่อมโยง 2" xfId="7799" hidden="1" xr:uid="{00000000-0005-0000-0000-00001D670000}"/>
    <cellStyle name="เซลล์ที่มีการเชื่อมโยง 2" xfId="5817" hidden="1" xr:uid="{00000000-0005-0000-0000-00001E670000}"/>
    <cellStyle name="เซลล์ที่มีการเชื่อมโยง 2" xfId="6895" hidden="1" xr:uid="{00000000-0005-0000-0000-00001F670000}"/>
    <cellStyle name="เซลล์ที่มีการเชื่อมโยง 2" xfId="5922" hidden="1" xr:uid="{00000000-0005-0000-0000-000020670000}"/>
    <cellStyle name="เซลล์ที่มีการเชื่อมโยง 2" xfId="5959" hidden="1" xr:uid="{00000000-0005-0000-0000-000021670000}"/>
    <cellStyle name="เซลล์ที่มีการเชื่อมโยง 2" xfId="7008" hidden="1" xr:uid="{00000000-0005-0000-0000-000022670000}"/>
    <cellStyle name="เซลล์ที่มีการเชื่อมโยง 2" xfId="5251" hidden="1" xr:uid="{00000000-0005-0000-0000-000023670000}"/>
    <cellStyle name="เซลล์ที่มีการเชื่อมโยง 2" xfId="8092" hidden="1" xr:uid="{00000000-0005-0000-0000-000024670000}"/>
    <cellStyle name="เซลล์ที่มีการเชื่อมโยง 2" xfId="8080" hidden="1" xr:uid="{00000000-0005-0000-0000-000025670000}"/>
    <cellStyle name="เซลล์ที่มีการเชื่อมโยง 2" xfId="5537" hidden="1" xr:uid="{00000000-0005-0000-0000-000026670000}"/>
    <cellStyle name="เซลล์ที่มีการเชื่อมโยง 2" xfId="6955" hidden="1" xr:uid="{00000000-0005-0000-0000-000027670000}"/>
    <cellStyle name="เซลล์ที่มีการเชื่อมโยง 2" xfId="7896" hidden="1" xr:uid="{00000000-0005-0000-0000-000028670000}"/>
    <cellStyle name="เซลล์ที่มีการเชื่อมโยง 2" xfId="5598" hidden="1" xr:uid="{00000000-0005-0000-0000-000029670000}"/>
    <cellStyle name="เซลล์ที่มีการเชื่อมโยง 2" xfId="8022" hidden="1" xr:uid="{00000000-0005-0000-0000-00002A670000}"/>
    <cellStyle name="เซลล์ที่มีการเชื่อมโยง 2" xfId="6978" hidden="1" xr:uid="{00000000-0005-0000-0000-00002B670000}"/>
    <cellStyle name="เซลล์ที่มีการเชื่อมโยง 2" xfId="7759" hidden="1" xr:uid="{00000000-0005-0000-0000-00002C670000}"/>
    <cellStyle name="เซลล์ที่มีการเชื่อมโยง 2" xfId="5259" hidden="1" xr:uid="{00000000-0005-0000-0000-00002D670000}"/>
    <cellStyle name="เซลล์ที่มีการเชื่อมโยง 2" xfId="7828" hidden="1" xr:uid="{00000000-0005-0000-0000-00002E670000}"/>
    <cellStyle name="เซลล์ที่มีการเชื่อมโยง 2" xfId="7728" hidden="1" xr:uid="{00000000-0005-0000-0000-00002F670000}"/>
    <cellStyle name="เซลล์ที่มีการเชื่อมโยง 2" xfId="5241" hidden="1" xr:uid="{00000000-0005-0000-0000-000030670000}"/>
    <cellStyle name="เซลล์ที่มีการเชื่อมโยง 2" xfId="5113" hidden="1" xr:uid="{00000000-0005-0000-0000-000031670000}"/>
    <cellStyle name="เซลล์ที่มีการเชื่อมโยง 2" xfId="5568" hidden="1" xr:uid="{00000000-0005-0000-0000-000032670000}"/>
    <cellStyle name="เซลล์ที่มีการเชื่อมโยง 2" xfId="6382" hidden="1" xr:uid="{00000000-0005-0000-0000-000033670000}"/>
    <cellStyle name="เซลล์ที่มีการเชื่อมโยง 2" xfId="8098" hidden="1" xr:uid="{00000000-0005-0000-0000-000034670000}"/>
    <cellStyle name="เซลล์ที่มีการเชื่อมโยง 2" xfId="8099" hidden="1" xr:uid="{00000000-0005-0000-0000-000035670000}"/>
    <cellStyle name="เซลล์ที่มีการเชื่อมโยง 2" xfId="8100" hidden="1" xr:uid="{00000000-0005-0000-0000-000036670000}"/>
    <cellStyle name="เซลล์ที่มีการเชื่อมโยง 2" xfId="8101" hidden="1" xr:uid="{00000000-0005-0000-0000-000037670000}"/>
    <cellStyle name="เซลล์ที่มีการเชื่อมโยง 2" xfId="8102" hidden="1" xr:uid="{00000000-0005-0000-0000-000038670000}"/>
    <cellStyle name="เซลล์ที่มีการเชื่อมโยง 2" xfId="8103" hidden="1" xr:uid="{00000000-0005-0000-0000-000039670000}"/>
    <cellStyle name="เซลล์ที่มีการเชื่อมโยง 2" xfId="8104" hidden="1" xr:uid="{00000000-0005-0000-0000-00003A670000}"/>
    <cellStyle name="เซลล์ที่มีการเชื่อมโยง 2" xfId="8105" hidden="1" xr:uid="{00000000-0005-0000-0000-00003B670000}"/>
    <cellStyle name="เซลล์ที่มีการเชื่อมโยง 2" xfId="8106" hidden="1" xr:uid="{00000000-0005-0000-0000-00003C670000}"/>
    <cellStyle name="เซลล์ที่มีการเชื่อมโยง 2" xfId="8107" hidden="1" xr:uid="{00000000-0005-0000-0000-00003D670000}"/>
    <cellStyle name="เซลล์ที่มีการเชื่อมโยง 2" xfId="8108" hidden="1" xr:uid="{00000000-0005-0000-0000-00003E670000}"/>
    <cellStyle name="เซลล์ที่มีการเชื่อมโยง 2" xfId="8109" hidden="1" xr:uid="{00000000-0005-0000-0000-00003F670000}"/>
    <cellStyle name="เซลล์ที่มีการเชื่อมโยง 2" xfId="8852" hidden="1" xr:uid="{00000000-0005-0000-0000-000040670000}"/>
    <cellStyle name="เซลล์ที่มีการเชื่อมโยง 2" xfId="8858" hidden="1" xr:uid="{00000000-0005-0000-0000-000041670000}"/>
    <cellStyle name="เซลล์ที่มีการเชื่อมโยง 2" xfId="8860" hidden="1" xr:uid="{00000000-0005-0000-0000-000042670000}"/>
    <cellStyle name="เซลล์ที่มีการเชื่อมโยง 2" xfId="8861" hidden="1" xr:uid="{00000000-0005-0000-0000-000043670000}"/>
    <cellStyle name="เซลล์ที่มีการเชื่อมโยง 2" xfId="8902" hidden="1" xr:uid="{00000000-0005-0000-0000-000044670000}"/>
    <cellStyle name="เซลล์ที่มีการเชื่อมโยง 2" xfId="8905" hidden="1" xr:uid="{00000000-0005-0000-0000-000045670000}"/>
    <cellStyle name="เซลล์ที่มีการเชื่อมโยง 2" xfId="8908" hidden="1" xr:uid="{00000000-0005-0000-0000-000046670000}"/>
    <cellStyle name="เซลล์ที่มีการเชื่อมโยง 2" xfId="8909" hidden="1" xr:uid="{00000000-0005-0000-0000-000047670000}"/>
    <cellStyle name="เซลล์ที่มีการเชื่อมโยง 2" xfId="8928" hidden="1" xr:uid="{00000000-0005-0000-0000-000048670000}"/>
    <cellStyle name="เซลล์ที่มีการเชื่อมโยง 2" xfId="8932" hidden="1" xr:uid="{00000000-0005-0000-0000-000049670000}"/>
    <cellStyle name="เซลล์ที่มีการเชื่อมโยง 2" xfId="8933" hidden="1" xr:uid="{00000000-0005-0000-0000-00004A670000}"/>
    <cellStyle name="เซลล์ที่มีการเชื่อมโยง 2" xfId="8934" hidden="1" xr:uid="{00000000-0005-0000-0000-00004B670000}"/>
    <cellStyle name="เซลล์ที่มีการเชื่อมโยง 2" xfId="8961" hidden="1" xr:uid="{00000000-0005-0000-0000-00004C670000}"/>
    <cellStyle name="เซลล์ที่มีการเชื่อมโยง 2" xfId="8964" hidden="1" xr:uid="{00000000-0005-0000-0000-00004D670000}"/>
    <cellStyle name="เซลล์ที่มีการเชื่อมโยง 2" xfId="8966" hidden="1" xr:uid="{00000000-0005-0000-0000-00004E670000}"/>
    <cellStyle name="เซลล์ที่มีการเชื่อมโยง 2" xfId="8967" hidden="1" xr:uid="{00000000-0005-0000-0000-00004F670000}"/>
    <cellStyle name="เซลล์ที่มีการเชื่อมโยง 2" xfId="9570" hidden="1" xr:uid="{00000000-0005-0000-0000-000050670000}"/>
    <cellStyle name="เซลล์ที่มีการเชื่อมโยง 2" xfId="9577" hidden="1" xr:uid="{00000000-0005-0000-0000-000051670000}"/>
    <cellStyle name="เซลล์ที่มีการเชื่อมโยง 2" xfId="9579" hidden="1" xr:uid="{00000000-0005-0000-0000-000052670000}"/>
    <cellStyle name="เซลล์ที่มีการเชื่อมโยง 2" xfId="9580" hidden="1" xr:uid="{00000000-0005-0000-0000-000053670000}"/>
    <cellStyle name="เซลล์ที่มีการเชื่อมโยง 2" xfId="9621" hidden="1" xr:uid="{00000000-0005-0000-0000-000054670000}"/>
    <cellStyle name="เซลล์ที่มีการเชื่อมโยง 2" xfId="9625" hidden="1" xr:uid="{00000000-0005-0000-0000-000055670000}"/>
    <cellStyle name="เซลล์ที่มีการเชื่อมโยง 2" xfId="9626" hidden="1" xr:uid="{00000000-0005-0000-0000-000056670000}"/>
    <cellStyle name="เซลล์ที่มีการเชื่อมโยง 2" xfId="9627" hidden="1" xr:uid="{00000000-0005-0000-0000-000057670000}"/>
    <cellStyle name="เซลล์ที่มีการเชื่อมโยง 2" xfId="9646" hidden="1" xr:uid="{00000000-0005-0000-0000-000058670000}"/>
    <cellStyle name="เซลล์ที่มีการเชื่อมโยง 2" xfId="9651" hidden="1" xr:uid="{00000000-0005-0000-0000-000059670000}"/>
    <cellStyle name="เซลล์ที่มีการเชื่อมโยง 2" xfId="9653" hidden="1" xr:uid="{00000000-0005-0000-0000-00005A670000}"/>
    <cellStyle name="เซลล์ที่มีการเชื่อมโยง 2" xfId="9654" hidden="1" xr:uid="{00000000-0005-0000-0000-00005B670000}"/>
    <cellStyle name="เซลล์ที่มีการเชื่อมโยง 2" xfId="9682" hidden="1" xr:uid="{00000000-0005-0000-0000-00005C670000}"/>
    <cellStyle name="เซลล์ที่มีการเชื่อมโยง 2" xfId="9685" hidden="1" xr:uid="{00000000-0005-0000-0000-00005D670000}"/>
    <cellStyle name="เซลล์ที่มีการเชื่อมโยง 2" xfId="9687" hidden="1" xr:uid="{00000000-0005-0000-0000-00005E670000}"/>
    <cellStyle name="เซลล์ที่มีการเชื่อมโยง 2" xfId="9688" hidden="1" xr:uid="{00000000-0005-0000-0000-00005F670000}"/>
    <cellStyle name="เซลล์ที่มีการเชื่อมโยง 2" xfId="9809" hidden="1" xr:uid="{00000000-0005-0000-0000-000060670000}"/>
    <cellStyle name="เซลล์ที่มีการเชื่อมโยง 2" xfId="9814" hidden="1" xr:uid="{00000000-0005-0000-0000-000061670000}"/>
    <cellStyle name="เซลล์ที่มีการเชื่อมโยง 2" xfId="9817" hidden="1" xr:uid="{00000000-0005-0000-0000-000062670000}"/>
    <cellStyle name="เซลล์ที่มีการเชื่อมโยง 2" xfId="9818" hidden="1" xr:uid="{00000000-0005-0000-0000-000063670000}"/>
    <cellStyle name="เซลล์ที่มีการเชื่อมโยง 2" xfId="9851" hidden="1" xr:uid="{00000000-0005-0000-0000-000064670000}"/>
    <cellStyle name="เซลล์ที่มีการเชื่อมโยง 2" xfId="9853" hidden="1" xr:uid="{00000000-0005-0000-0000-000065670000}"/>
    <cellStyle name="เซลล์ที่มีการเชื่อมโยง 2" xfId="9856" hidden="1" xr:uid="{00000000-0005-0000-0000-000066670000}"/>
    <cellStyle name="เซลล์ที่มีการเชื่อมโยง 2" xfId="9857" hidden="1" xr:uid="{00000000-0005-0000-0000-000067670000}"/>
    <cellStyle name="เซลล์ที่มีการเชื่อมโยง 2" xfId="9871" hidden="1" xr:uid="{00000000-0005-0000-0000-000068670000}"/>
    <cellStyle name="เซลล์ที่มีการเชื่อมโยง 2" xfId="9875" hidden="1" xr:uid="{00000000-0005-0000-0000-000069670000}"/>
    <cellStyle name="เซลล์ที่มีการเชื่อมโยง 2" xfId="9878" hidden="1" xr:uid="{00000000-0005-0000-0000-00006A670000}"/>
    <cellStyle name="เซลล์ที่มีการเชื่อมโยง 2" xfId="9879" hidden="1" xr:uid="{00000000-0005-0000-0000-00006B670000}"/>
    <cellStyle name="เซลล์ที่มีการเชื่อมโยง 2" xfId="9905" hidden="1" xr:uid="{00000000-0005-0000-0000-00006C670000}"/>
    <cellStyle name="เซลล์ที่มีการเชื่อมโยง 2" xfId="9906" hidden="1" xr:uid="{00000000-0005-0000-0000-00006D670000}"/>
    <cellStyle name="เซลล์ที่มีการเชื่อมโยง 2" xfId="9908" hidden="1" xr:uid="{00000000-0005-0000-0000-00006E670000}"/>
    <cellStyle name="เซลล์ที่มีการเชื่อมโยง 2" xfId="9909" hidden="1" xr:uid="{00000000-0005-0000-0000-00006F670000}"/>
    <cellStyle name="เซลล์ที่มีการเชื่อมโยง 2" xfId="10009" hidden="1" xr:uid="{00000000-0005-0000-0000-000070670000}"/>
    <cellStyle name="เซลล์ที่มีการเชื่อมโยง 2" xfId="10014" hidden="1" xr:uid="{00000000-0005-0000-0000-000071670000}"/>
    <cellStyle name="เซลล์ที่มีการเชื่อมโยง 2" xfId="10018" hidden="1" xr:uid="{00000000-0005-0000-0000-000072670000}"/>
    <cellStyle name="เซลล์ที่มีการเชื่อมโยง 2" xfId="10019" hidden="1" xr:uid="{00000000-0005-0000-0000-000073670000}"/>
    <cellStyle name="เซลล์ที่มีการเชื่อมโยง 2" xfId="10052" hidden="1" xr:uid="{00000000-0005-0000-0000-000074670000}"/>
    <cellStyle name="เซลล์ที่มีการเชื่อมโยง 2" xfId="10053" hidden="1" xr:uid="{00000000-0005-0000-0000-000075670000}"/>
    <cellStyle name="เซลล์ที่มีการเชื่อมโยง 2" xfId="10055" hidden="1" xr:uid="{00000000-0005-0000-0000-000076670000}"/>
    <cellStyle name="เซลล์ที่มีการเชื่อมโยง 2" xfId="10056" hidden="1" xr:uid="{00000000-0005-0000-0000-000077670000}"/>
    <cellStyle name="เซลล์ที่มีการเชื่อมโยง 2" xfId="10071" hidden="1" xr:uid="{00000000-0005-0000-0000-000078670000}"/>
    <cellStyle name="เซลล์ที่มีการเชื่อมโยง 2" xfId="10076" hidden="1" xr:uid="{00000000-0005-0000-0000-000079670000}"/>
    <cellStyle name="เซลล์ที่มีการเชื่อมโยง 2" xfId="10078" hidden="1" xr:uid="{00000000-0005-0000-0000-00007A670000}"/>
    <cellStyle name="เซลล์ที่มีการเชื่อมโยง 2" xfId="10079" hidden="1" xr:uid="{00000000-0005-0000-0000-00007B670000}"/>
    <cellStyle name="เซลล์ที่มีการเชื่อมโยง 2" xfId="10113" hidden="1" xr:uid="{00000000-0005-0000-0000-00007C670000}"/>
    <cellStyle name="เซลล์ที่มีการเชื่อมโยง 2" xfId="10115" hidden="1" xr:uid="{00000000-0005-0000-0000-00007D670000}"/>
    <cellStyle name="เซลล์ที่มีการเชื่อมโยง 2" xfId="10118" hidden="1" xr:uid="{00000000-0005-0000-0000-00007E670000}"/>
    <cellStyle name="เซลล์ที่มีการเชื่อมโยง 2" xfId="10119" hidden="1" xr:uid="{00000000-0005-0000-0000-00007F670000}"/>
    <cellStyle name="เซลล์ที่มีการเชื่อมโยง 2" xfId="10224" hidden="1" xr:uid="{00000000-0005-0000-0000-000080670000}"/>
    <cellStyle name="เซลล์ที่มีการเชื่อมโยง 2" xfId="10227" hidden="1" xr:uid="{00000000-0005-0000-0000-000081670000}"/>
    <cellStyle name="เซลล์ที่มีการเชื่อมโยง 2" xfId="10231" hidden="1" xr:uid="{00000000-0005-0000-0000-000082670000}"/>
    <cellStyle name="เซลล์ที่มีการเชื่อมโยง 2" xfId="10232" hidden="1" xr:uid="{00000000-0005-0000-0000-000083670000}"/>
    <cellStyle name="เซลล์ที่มีการเชื่อมโยง 2" xfId="10264" hidden="1" xr:uid="{00000000-0005-0000-0000-000084670000}"/>
    <cellStyle name="เซลล์ที่มีการเชื่อมโยง 2" xfId="10267" hidden="1" xr:uid="{00000000-0005-0000-0000-000085670000}"/>
    <cellStyle name="เซลล์ที่มีการเชื่อมโยง 2" xfId="10268" hidden="1" xr:uid="{00000000-0005-0000-0000-000086670000}"/>
    <cellStyle name="เซลล์ที่มีการเชื่อมโยง 2" xfId="10269" hidden="1" xr:uid="{00000000-0005-0000-0000-000087670000}"/>
    <cellStyle name="เซลล์ที่มีการเชื่อมโยง 2" xfId="10283" hidden="1" xr:uid="{00000000-0005-0000-0000-000088670000}"/>
    <cellStyle name="เซลล์ที่มีการเชื่อมโยง 2" xfId="10288" hidden="1" xr:uid="{00000000-0005-0000-0000-000089670000}"/>
    <cellStyle name="เซลล์ที่มีการเชื่อมโยง 2" xfId="10290" hidden="1" xr:uid="{00000000-0005-0000-0000-00008A670000}"/>
    <cellStyle name="เซลล์ที่มีการเชื่อมโยง 2" xfId="10291" hidden="1" xr:uid="{00000000-0005-0000-0000-00008B670000}"/>
    <cellStyle name="เซลล์ที่มีการเชื่อมโยง 2" xfId="10318" hidden="1" xr:uid="{00000000-0005-0000-0000-00008C670000}"/>
    <cellStyle name="เซลล์ที่มีการเชื่อมโยง 2" xfId="10320" hidden="1" xr:uid="{00000000-0005-0000-0000-00008D670000}"/>
    <cellStyle name="เซลล์ที่มีการเชื่อมโยง 2" xfId="10322" hidden="1" xr:uid="{00000000-0005-0000-0000-00008E670000}"/>
    <cellStyle name="เซลล์ที่มีการเชื่อมโยง 2" xfId="10323" hidden="1" xr:uid="{00000000-0005-0000-0000-00008F670000}"/>
    <cellStyle name="เซลล์ที่มีการเชื่อมโยง 2" xfId="10422" hidden="1" xr:uid="{00000000-0005-0000-0000-000090670000}"/>
    <cellStyle name="เซลล์ที่มีการเชื่อมโยง 2" xfId="10426" hidden="1" xr:uid="{00000000-0005-0000-0000-000091670000}"/>
    <cellStyle name="เซลล์ที่มีการเชื่อมโยง 2" xfId="10429" hidden="1" xr:uid="{00000000-0005-0000-0000-000092670000}"/>
    <cellStyle name="เซลล์ที่มีการเชื่อมโยง 2" xfId="10430" hidden="1" xr:uid="{00000000-0005-0000-0000-000093670000}"/>
    <cellStyle name="เซลล์ที่มีการเชื่อมโยง 2" xfId="10463" hidden="1" xr:uid="{00000000-0005-0000-0000-000094670000}"/>
    <cellStyle name="เซลล์ที่มีการเชื่อมโยง 2" xfId="10465" hidden="1" xr:uid="{00000000-0005-0000-0000-000095670000}"/>
    <cellStyle name="เซลล์ที่มีการเชื่อมโยง 2" xfId="10467" hidden="1" xr:uid="{00000000-0005-0000-0000-000096670000}"/>
    <cellStyle name="เซลล์ที่มีการเชื่อมโยง 2" xfId="10468" hidden="1" xr:uid="{00000000-0005-0000-0000-000097670000}"/>
    <cellStyle name="เซลล์ที่มีการเชื่อมโยง 2" xfId="10481" hidden="1" xr:uid="{00000000-0005-0000-0000-000098670000}"/>
    <cellStyle name="เซลล์ที่มีการเชื่อมโยง 2" xfId="10485" hidden="1" xr:uid="{00000000-0005-0000-0000-000099670000}"/>
    <cellStyle name="เซลล์ที่มีการเชื่อมโยง 2" xfId="10486" hidden="1" xr:uid="{00000000-0005-0000-0000-00009A670000}"/>
    <cellStyle name="เซลล์ที่มีการเชื่อมโยง 2" xfId="10487" hidden="1" xr:uid="{00000000-0005-0000-0000-00009B670000}"/>
    <cellStyle name="เซลล์ที่มีการเชื่อมโยง 2" xfId="10507" hidden="1" xr:uid="{00000000-0005-0000-0000-00009C670000}"/>
    <cellStyle name="เซลล์ที่มีการเชื่อมโยง 2" xfId="10509" hidden="1" xr:uid="{00000000-0005-0000-0000-00009D670000}"/>
    <cellStyle name="เซลล์ที่มีการเชื่อมโยง 2" xfId="10511" hidden="1" xr:uid="{00000000-0005-0000-0000-00009E670000}"/>
    <cellStyle name="เซลล์ที่มีการเชื่อมโยง 2" xfId="10512" hidden="1" xr:uid="{00000000-0005-0000-0000-00009F670000}"/>
    <cellStyle name="เซลล์ที่มีการเชื่อมโยง 2" xfId="10604" hidden="1" xr:uid="{00000000-0005-0000-0000-0000A0670000}"/>
    <cellStyle name="เซลล์ที่มีการเชื่อมโยง 2" xfId="10608" hidden="1" xr:uid="{00000000-0005-0000-0000-0000A1670000}"/>
    <cellStyle name="เซลล์ที่มีการเชื่อมโยง 2" xfId="10611" hidden="1" xr:uid="{00000000-0005-0000-0000-0000A2670000}"/>
    <cellStyle name="เซลล์ที่มีการเชื่อมโยง 2" xfId="10612" hidden="1" xr:uid="{00000000-0005-0000-0000-0000A3670000}"/>
    <cellStyle name="เซลล์ที่มีการเชื่อมโยง 2" xfId="10639" hidden="1" xr:uid="{00000000-0005-0000-0000-0000A4670000}"/>
    <cellStyle name="เซลล์ที่มีการเชื่อมโยง 2" xfId="10640" hidden="1" xr:uid="{00000000-0005-0000-0000-0000A5670000}"/>
    <cellStyle name="เซลล์ที่มีการเชื่อมโยง 2" xfId="10642" hidden="1" xr:uid="{00000000-0005-0000-0000-0000A6670000}"/>
    <cellStyle name="เซลล์ที่มีการเชื่อมโยง 2" xfId="10643" hidden="1" xr:uid="{00000000-0005-0000-0000-0000A7670000}"/>
    <cellStyle name="เซลล์ที่มีการเชื่อมโยง 2" xfId="10653" hidden="1" xr:uid="{00000000-0005-0000-0000-0000A8670000}"/>
    <cellStyle name="เซลล์ที่มีการเชื่อมโยง 2" xfId="10655" hidden="1" xr:uid="{00000000-0005-0000-0000-0000A9670000}"/>
    <cellStyle name="เซลล์ที่มีการเชื่อมโยง 2" xfId="10656" hidden="1" xr:uid="{00000000-0005-0000-0000-0000AA670000}"/>
    <cellStyle name="เซลล์ที่มีการเชื่อมโยง 2" xfId="10657" hidden="1" xr:uid="{00000000-0005-0000-0000-0000AB670000}"/>
    <cellStyle name="เซลล์ที่มีการเชื่อมโยง 2" xfId="10674" hidden="1" xr:uid="{00000000-0005-0000-0000-0000AC670000}"/>
    <cellStyle name="เซลล์ที่มีการเชื่อมโยง 2" xfId="10677" hidden="1" xr:uid="{00000000-0005-0000-0000-0000AD670000}"/>
    <cellStyle name="เซลล์ที่มีการเชื่อมโยง 2" xfId="10679" hidden="1" xr:uid="{00000000-0005-0000-0000-0000AE670000}"/>
    <cellStyle name="เซลล์ที่มีการเชื่อมโยง 2" xfId="10680" hidden="1" xr:uid="{00000000-0005-0000-0000-0000AF670000}"/>
    <cellStyle name="เซลล์ที่มีการเชื่อมโยง 2" xfId="10757" hidden="1" xr:uid="{00000000-0005-0000-0000-0000B0670000}"/>
    <cellStyle name="เซลล์ที่มีการเชื่อมโยง 2" xfId="10761" hidden="1" xr:uid="{00000000-0005-0000-0000-0000B1670000}"/>
    <cellStyle name="เซลล์ที่มีการเชื่อมโยง 2" xfId="10764" hidden="1" xr:uid="{00000000-0005-0000-0000-0000B2670000}"/>
    <cellStyle name="เซลล์ที่มีการเชื่อมโยง 2" xfId="10765" hidden="1" xr:uid="{00000000-0005-0000-0000-0000B3670000}"/>
    <cellStyle name="เซลล์ที่มีการเชื่อมโยง 2" xfId="10787" hidden="1" xr:uid="{00000000-0005-0000-0000-0000B4670000}"/>
    <cellStyle name="เซลล์ที่มีการเชื่อมโยง 2" xfId="10789" hidden="1" xr:uid="{00000000-0005-0000-0000-0000B5670000}"/>
    <cellStyle name="เซลล์ที่มีการเชื่อมโยง 2" xfId="10791" hidden="1" xr:uid="{00000000-0005-0000-0000-0000B6670000}"/>
    <cellStyle name="เซลล์ที่มีการเชื่อมโยง 2" xfId="10792" hidden="1" xr:uid="{00000000-0005-0000-0000-0000B7670000}"/>
    <cellStyle name="เซลล์ที่มีการเชื่อมโยง 2" xfId="10801" hidden="1" xr:uid="{00000000-0005-0000-0000-0000B8670000}"/>
    <cellStyle name="เซลล์ที่มีการเชื่อมโยง 2" xfId="10804" hidden="1" xr:uid="{00000000-0005-0000-0000-0000B9670000}"/>
    <cellStyle name="เซลล์ที่มีการเชื่อมโยง 2" xfId="10805" hidden="1" xr:uid="{00000000-0005-0000-0000-0000BA670000}"/>
    <cellStyle name="เซลล์ที่มีการเชื่อมโยง 2" xfId="10806" hidden="1" xr:uid="{00000000-0005-0000-0000-0000BB670000}"/>
    <cellStyle name="เซลล์ที่มีการเชื่อมโยง 2" xfId="10818" hidden="1" xr:uid="{00000000-0005-0000-0000-0000BC670000}"/>
    <cellStyle name="เซลล์ที่มีการเชื่อมโยง 2" xfId="10819" hidden="1" xr:uid="{00000000-0005-0000-0000-0000BD670000}"/>
    <cellStyle name="เซลล์ที่มีการเชื่อมโยง 2" xfId="10820" hidden="1" xr:uid="{00000000-0005-0000-0000-0000BE670000}"/>
    <cellStyle name="เซลล์ที่มีการเชื่อมโยง 2" xfId="10821" hidden="1" xr:uid="{00000000-0005-0000-0000-0000BF670000}"/>
    <cellStyle name="เซลล์ที่มีการเชื่อมโยง 2" xfId="10900" hidden="1" xr:uid="{00000000-0005-0000-0000-0000C0670000}"/>
    <cellStyle name="เซลล์ที่มีการเชื่อมโยง 2" xfId="10903" hidden="1" xr:uid="{00000000-0005-0000-0000-0000C1670000}"/>
    <cellStyle name="เซลล์ที่มีการเชื่อมโยง 2" xfId="10904" hidden="1" xr:uid="{00000000-0005-0000-0000-0000C2670000}"/>
    <cellStyle name="เซลล์ที่มีการเชื่อมโยง 2" xfId="10905" hidden="1" xr:uid="{00000000-0005-0000-0000-0000C3670000}"/>
    <cellStyle name="เซลล์ที่มีการเชื่อมโยง 2" xfId="10928" hidden="1" xr:uid="{00000000-0005-0000-0000-0000C4670000}"/>
    <cellStyle name="เซลล์ที่มีการเชื่อมโยง 2" xfId="10929" hidden="1" xr:uid="{00000000-0005-0000-0000-0000C5670000}"/>
    <cellStyle name="เซลล์ที่มีการเชื่อมโยง 2" xfId="10930" hidden="1" xr:uid="{00000000-0005-0000-0000-0000C6670000}"/>
    <cellStyle name="เซลล์ที่มีการเชื่อมโยง 2" xfId="10931" hidden="1" xr:uid="{00000000-0005-0000-0000-0000C7670000}"/>
    <cellStyle name="เซลล์ที่มีการเชื่อมโยง 2" xfId="10935" hidden="1" xr:uid="{00000000-0005-0000-0000-0000C8670000}"/>
    <cellStyle name="เซลล์ที่มีการเชื่อมโยง 2" xfId="10938" hidden="1" xr:uid="{00000000-0005-0000-0000-0000C9670000}"/>
    <cellStyle name="เซลล์ที่มีการเชื่อมโยง 2" xfId="10939" hidden="1" xr:uid="{00000000-0005-0000-0000-0000CA670000}"/>
    <cellStyle name="เซลล์ที่มีการเชื่อมโยง 2" xfId="10940" hidden="1" xr:uid="{00000000-0005-0000-0000-0000CB670000}"/>
    <cellStyle name="เซลล์ที่มีการเชื่อมโยง 2" xfId="10951" hidden="1" xr:uid="{00000000-0005-0000-0000-0000CC670000}"/>
    <cellStyle name="เซลล์ที่มีการเชื่อมโยง 2" xfId="10952" hidden="1" xr:uid="{00000000-0005-0000-0000-0000CD670000}"/>
    <cellStyle name="เซลล์ที่มีการเชื่อมโยง 2" xfId="10953" hidden="1" xr:uid="{00000000-0005-0000-0000-0000CE670000}"/>
    <cellStyle name="เซลล์ที่มีการเชื่อมโยง 2" xfId="10954" hidden="1" xr:uid="{00000000-0005-0000-0000-0000CF670000}"/>
    <cellStyle name="เซลล์ที่มีการเชื่อมโยง 2" xfId="11169" hidden="1" xr:uid="{00000000-0005-0000-0000-0000D0670000}"/>
    <cellStyle name="เซลล์ที่มีการเชื่อมโยง 2" xfId="11171" hidden="1" xr:uid="{00000000-0005-0000-0000-0000D1670000}"/>
    <cellStyle name="เซลล์ที่มีการเชื่อมโยง 2" xfId="11173" hidden="1" xr:uid="{00000000-0005-0000-0000-0000D2670000}"/>
    <cellStyle name="เซลล์ที่มีการเชื่อมโยง 2" xfId="11174" hidden="1" xr:uid="{00000000-0005-0000-0000-0000D3670000}"/>
    <cellStyle name="เซลล์ที่มีการเชื่อมโยง 2" xfId="11202" hidden="1" xr:uid="{00000000-0005-0000-0000-0000D4670000}"/>
    <cellStyle name="เซลล์ที่มีการเชื่อมโยง 2" xfId="11203" hidden="1" xr:uid="{00000000-0005-0000-0000-0000D5670000}"/>
    <cellStyle name="เซลล์ที่มีการเชื่อมโยง 2" xfId="11204" hidden="1" xr:uid="{00000000-0005-0000-0000-0000D6670000}"/>
    <cellStyle name="เซลล์ที่มีการเชื่อมโยง 2" xfId="11205" hidden="1" xr:uid="{00000000-0005-0000-0000-0000D7670000}"/>
    <cellStyle name="เซลล์ที่มีการเชื่อมโยง 2" xfId="11211" hidden="1" xr:uid="{00000000-0005-0000-0000-0000D8670000}"/>
    <cellStyle name="เซลล์ที่มีการเชื่อมโยง 2" xfId="11214" hidden="1" xr:uid="{00000000-0005-0000-0000-0000D9670000}"/>
    <cellStyle name="เซลล์ที่มีการเชื่อมโยง 2" xfId="11215" hidden="1" xr:uid="{00000000-0005-0000-0000-0000DA670000}"/>
    <cellStyle name="เซลล์ที่มีการเชื่อมโยง 2" xfId="11216" hidden="1" xr:uid="{00000000-0005-0000-0000-0000DB670000}"/>
    <cellStyle name="เซลล์ที่มีการเชื่อมโยง 2" xfId="11226" hidden="1" xr:uid="{00000000-0005-0000-0000-0000DC670000}"/>
    <cellStyle name="เซลล์ที่มีการเชื่อมโยง 2" xfId="11227" hidden="1" xr:uid="{00000000-0005-0000-0000-0000DD670000}"/>
    <cellStyle name="เซลล์ที่มีการเชื่อมโยง 2" xfId="11228" hidden="1" xr:uid="{00000000-0005-0000-0000-0000DE670000}"/>
    <cellStyle name="เซลล์ที่มีการเชื่อมโยง 2" xfId="11229" hidden="1" xr:uid="{00000000-0005-0000-0000-0000DF670000}"/>
    <cellStyle name="เซลล์ที่มีการเชื่อมโยง 2" xfId="11584" hidden="1" xr:uid="{00000000-0005-0000-0000-0000E0670000}"/>
    <cellStyle name="เซลล์ที่มีการเชื่อมโยง 2" xfId="11587" hidden="1" xr:uid="{00000000-0005-0000-0000-0000E1670000}"/>
    <cellStyle name="เซลล์ที่มีการเชื่อมโยง 2" xfId="11589" hidden="1" xr:uid="{00000000-0005-0000-0000-0000E2670000}"/>
    <cellStyle name="เซลล์ที่มีการเชื่อมโยง 2" xfId="11590" hidden="1" xr:uid="{00000000-0005-0000-0000-0000E3670000}"/>
    <cellStyle name="เซลล์ที่มีการเชื่อมโยง 2" xfId="11619" hidden="1" xr:uid="{00000000-0005-0000-0000-0000E4670000}"/>
    <cellStyle name="เซลล์ที่มีการเชื่อมโยง 2" xfId="11621" hidden="1" xr:uid="{00000000-0005-0000-0000-0000E5670000}"/>
    <cellStyle name="เซลล์ที่มีการเชื่อมโยง 2" xfId="11623" hidden="1" xr:uid="{00000000-0005-0000-0000-0000E6670000}"/>
    <cellStyle name="เซลล์ที่มีการเชื่อมโยง 2" xfId="11624" hidden="1" xr:uid="{00000000-0005-0000-0000-0000E7670000}"/>
    <cellStyle name="เซลล์ที่มีการเชื่อมโยง 2" xfId="11635" hidden="1" xr:uid="{00000000-0005-0000-0000-0000E8670000}"/>
    <cellStyle name="เซลล์ที่มีการเชื่อมโยง 2" xfId="11639" hidden="1" xr:uid="{00000000-0005-0000-0000-0000E9670000}"/>
    <cellStyle name="เซลล์ที่มีการเชื่อมโยง 2" xfId="11640" hidden="1" xr:uid="{00000000-0005-0000-0000-0000EA670000}"/>
    <cellStyle name="เซลล์ที่มีการเชื่อมโยง 2" xfId="11641" hidden="1" xr:uid="{00000000-0005-0000-0000-0000EB670000}"/>
    <cellStyle name="เซลล์ที่มีการเชื่อมโยง 2" xfId="11658" hidden="1" xr:uid="{00000000-0005-0000-0000-0000EC670000}"/>
    <cellStyle name="เซลล์ที่มีการเชื่อมโยง 2" xfId="11661" hidden="1" xr:uid="{00000000-0005-0000-0000-0000ED670000}"/>
    <cellStyle name="เซลล์ที่มีการเชื่อมโยง 2" xfId="11662" hidden="1" xr:uid="{00000000-0005-0000-0000-0000EE670000}"/>
    <cellStyle name="เซลล์ที่มีการเชื่อมโยง 2" xfId="11663" hidden="1" xr:uid="{00000000-0005-0000-0000-0000EF670000}"/>
    <cellStyle name="เซลล์ที่มีการเชื่อมโยง 2" xfId="12017" hidden="1" xr:uid="{00000000-0005-0000-0000-0000F0670000}"/>
    <cellStyle name="เซลล์ที่มีการเชื่อมโยง 2" xfId="12020" hidden="1" xr:uid="{00000000-0005-0000-0000-0000F1670000}"/>
    <cellStyle name="เซลล์ที่มีการเชื่อมโยง 2" xfId="12022" hidden="1" xr:uid="{00000000-0005-0000-0000-0000F2670000}"/>
    <cellStyle name="เซลล์ที่มีการเชื่อมโยง 2" xfId="12023" hidden="1" xr:uid="{00000000-0005-0000-0000-0000F3670000}"/>
    <cellStyle name="เซลล์ที่มีการเชื่อมโยง 2" xfId="12043" hidden="1" xr:uid="{00000000-0005-0000-0000-0000F4670000}"/>
    <cellStyle name="เซลล์ที่มีการเชื่อมโยง 2" xfId="12046" hidden="1" xr:uid="{00000000-0005-0000-0000-0000F5670000}"/>
    <cellStyle name="เซลล์ที่มีการเชื่อมโยง 2" xfId="12047" hidden="1" xr:uid="{00000000-0005-0000-0000-0000F6670000}"/>
    <cellStyle name="เซลล์ที่มีการเชื่อมโยง 2" xfId="12048" hidden="1" xr:uid="{00000000-0005-0000-0000-0000F7670000}"/>
    <cellStyle name="เซลล์ที่มีการเชื่อมโยง 2" xfId="12062" hidden="1" xr:uid="{00000000-0005-0000-0000-0000F8670000}"/>
    <cellStyle name="เซลล์ที่มีการเชื่อมโยง 2" xfId="12064" hidden="1" xr:uid="{00000000-0005-0000-0000-0000F9670000}"/>
    <cellStyle name="เซลล์ที่มีการเชื่อมโยง 2" xfId="12065" hidden="1" xr:uid="{00000000-0005-0000-0000-0000FA670000}"/>
    <cellStyle name="เซลล์ที่มีการเชื่อมโยง 2" xfId="12066" hidden="1" xr:uid="{00000000-0005-0000-0000-0000FB670000}"/>
    <cellStyle name="เซลล์ที่มีการเชื่อมโยง 2" xfId="12081" hidden="1" xr:uid="{00000000-0005-0000-0000-0000FC670000}"/>
    <cellStyle name="เซลล์ที่มีการเชื่อมโยง 2" xfId="12082" hidden="1" xr:uid="{00000000-0005-0000-0000-0000FD670000}"/>
    <cellStyle name="เซลล์ที่มีการเชื่อมโยง 2" xfId="12084" hidden="1" xr:uid="{00000000-0005-0000-0000-0000FE670000}"/>
    <cellStyle name="เซลล์ที่มีการเชื่อมโยง 2" xfId="12085" hidden="1" xr:uid="{00000000-0005-0000-0000-0000FF670000}"/>
    <cellStyle name="เซลล์ที่มีการเชื่อมโยง 2" xfId="12148" hidden="1" xr:uid="{00000000-0005-0000-0000-000000680000}"/>
    <cellStyle name="เซลล์ที่มีการเชื่อมโยง 2" xfId="12153" hidden="1" xr:uid="{00000000-0005-0000-0000-000001680000}"/>
    <cellStyle name="เซลล์ที่มีการเชื่อมโยง 2" xfId="12155" hidden="1" xr:uid="{00000000-0005-0000-0000-000002680000}"/>
    <cellStyle name="เซลล์ที่มีการเชื่อมโยง 2" xfId="12156" hidden="1" xr:uid="{00000000-0005-0000-0000-000003680000}"/>
    <cellStyle name="เซลล์ที่มีการเชื่อมโยง 2" xfId="12182" hidden="1" xr:uid="{00000000-0005-0000-0000-000004680000}"/>
    <cellStyle name="เซลล์ที่มีการเชื่อมโยง 2" xfId="12184" hidden="1" xr:uid="{00000000-0005-0000-0000-000005680000}"/>
    <cellStyle name="เซลล์ที่มีการเชื่อมโยง 2" xfId="12185" hidden="1" xr:uid="{00000000-0005-0000-0000-000006680000}"/>
    <cellStyle name="เซลล์ที่มีการเชื่อมโยง 2" xfId="12186" hidden="1" xr:uid="{00000000-0005-0000-0000-000007680000}"/>
    <cellStyle name="เซลล์ที่มีการเชื่อมโยง 2" xfId="12194" hidden="1" xr:uid="{00000000-0005-0000-0000-000008680000}"/>
    <cellStyle name="เซลล์ที่มีการเชื่อมโยง 2" xfId="12196" hidden="1" xr:uid="{00000000-0005-0000-0000-000009680000}"/>
    <cellStyle name="เซลล์ที่มีการเชื่อมโยง 2" xfId="12198" hidden="1" xr:uid="{00000000-0005-0000-0000-00000A680000}"/>
    <cellStyle name="เซลล์ที่มีการเชื่อมโยง 2" xfId="12199" hidden="1" xr:uid="{00000000-0005-0000-0000-00000B680000}"/>
    <cellStyle name="เซลล์ที่มีการเชื่อมโยง 2" xfId="12215" hidden="1" xr:uid="{00000000-0005-0000-0000-00000C680000}"/>
    <cellStyle name="เซลล์ที่มีการเชื่อมโยง 2" xfId="12216" hidden="1" xr:uid="{00000000-0005-0000-0000-00000D680000}"/>
    <cellStyle name="เซลล์ที่มีการเชื่อมโยง 2" xfId="12218" hidden="1" xr:uid="{00000000-0005-0000-0000-00000E680000}"/>
    <cellStyle name="เซลล์ที่มีการเชื่อมโยง 2" xfId="12219" hidden="1" xr:uid="{00000000-0005-0000-0000-00000F680000}"/>
    <cellStyle name="เซลล์ที่มีการเชื่อมโยง 2" xfId="12278" hidden="1" xr:uid="{00000000-0005-0000-0000-000010680000}"/>
    <cellStyle name="เซลล์ที่มีการเชื่อมโยง 2" xfId="12282" hidden="1" xr:uid="{00000000-0005-0000-0000-000011680000}"/>
    <cellStyle name="เซลล์ที่มีการเชื่อมโยง 2" xfId="12284" hidden="1" xr:uid="{00000000-0005-0000-0000-000012680000}"/>
    <cellStyle name="เซลล์ที่มีการเชื่อมโยง 2" xfId="12285" hidden="1" xr:uid="{00000000-0005-0000-0000-000013680000}"/>
    <cellStyle name="เซลล์ที่มีการเชื่อมโยง 2" xfId="12306" hidden="1" xr:uid="{00000000-0005-0000-0000-000014680000}"/>
    <cellStyle name="เซลล์ที่มีการเชื่อมโยง 2" xfId="12308" hidden="1" xr:uid="{00000000-0005-0000-0000-000015680000}"/>
    <cellStyle name="เซลล์ที่มีการเชื่อมโยง 2" xfId="12310" hidden="1" xr:uid="{00000000-0005-0000-0000-000016680000}"/>
    <cellStyle name="เซลล์ที่มีการเชื่อมโยง 2" xfId="12311" hidden="1" xr:uid="{00000000-0005-0000-0000-000017680000}"/>
    <cellStyle name="เซลล์ที่มีการเชื่อมโยง 2" xfId="12318" hidden="1" xr:uid="{00000000-0005-0000-0000-000018680000}"/>
    <cellStyle name="เซลล์ที่มีการเชื่อมโยง 2" xfId="12321" hidden="1" xr:uid="{00000000-0005-0000-0000-000019680000}"/>
    <cellStyle name="เซลล์ที่มีการเชื่อมโยง 2" xfId="12322" hidden="1" xr:uid="{00000000-0005-0000-0000-00001A680000}"/>
    <cellStyle name="เซลล์ที่มีการเชื่อมโยง 2" xfId="12323" hidden="1" xr:uid="{00000000-0005-0000-0000-00001B680000}"/>
    <cellStyle name="เซลล์ที่มีการเชื่อมโยง 2" xfId="12336" hidden="1" xr:uid="{00000000-0005-0000-0000-00001C680000}"/>
    <cellStyle name="เซลล์ที่มีการเชื่อมโยง 2" xfId="12337" hidden="1" xr:uid="{00000000-0005-0000-0000-00001D680000}"/>
    <cellStyle name="เซลล์ที่มีการเชื่อมโยง 2" xfId="12340" hidden="1" xr:uid="{00000000-0005-0000-0000-00001E680000}"/>
    <cellStyle name="เซลล์ที่มีการเชื่อมโยง 2" xfId="12341" hidden="1" xr:uid="{00000000-0005-0000-0000-00001F680000}"/>
    <cellStyle name="เซลล์ที่มีการเชื่อมโยง 2" xfId="12393" hidden="1" xr:uid="{00000000-0005-0000-0000-000020680000}"/>
    <cellStyle name="เซลล์ที่มีการเชื่อมโยง 2" xfId="12397" hidden="1" xr:uid="{00000000-0005-0000-0000-000021680000}"/>
    <cellStyle name="เซลล์ที่มีการเชื่อมโยง 2" xfId="12399" hidden="1" xr:uid="{00000000-0005-0000-0000-000022680000}"/>
    <cellStyle name="เซลล์ที่มีการเชื่อมโยง 2" xfId="12400" hidden="1" xr:uid="{00000000-0005-0000-0000-000023680000}"/>
    <cellStyle name="เซลล์ที่มีการเชื่อมโยง 2" xfId="12419" hidden="1" xr:uid="{00000000-0005-0000-0000-000024680000}"/>
    <cellStyle name="เซลล์ที่มีการเชื่อมโยง 2" xfId="12421" hidden="1" xr:uid="{00000000-0005-0000-0000-000025680000}"/>
    <cellStyle name="เซลล์ที่มีการเชื่อมโยง 2" xfId="12422" hidden="1" xr:uid="{00000000-0005-0000-0000-000026680000}"/>
    <cellStyle name="เซลล์ที่มีการเชื่อมโยง 2" xfId="12423" hidden="1" xr:uid="{00000000-0005-0000-0000-000027680000}"/>
    <cellStyle name="เซลล์ที่มีการเชื่อมโยง 2" xfId="12430" hidden="1" xr:uid="{00000000-0005-0000-0000-000028680000}"/>
    <cellStyle name="เซลล์ที่มีการเชื่อมโยง 2" xfId="12432" hidden="1" xr:uid="{00000000-0005-0000-0000-000029680000}"/>
    <cellStyle name="เซลล์ที่มีการเชื่อมโยง 2" xfId="12433" hidden="1" xr:uid="{00000000-0005-0000-0000-00002A680000}"/>
    <cellStyle name="เซลล์ที่มีการเชื่อมโยง 2" xfId="12434" hidden="1" xr:uid="{00000000-0005-0000-0000-00002B680000}"/>
    <cellStyle name="เซลล์ที่มีการเชื่อมโยง 2" xfId="12446" hidden="1" xr:uid="{00000000-0005-0000-0000-00002C680000}"/>
    <cellStyle name="เซลล์ที่มีการเชื่อมโยง 2" xfId="12448" hidden="1" xr:uid="{00000000-0005-0000-0000-00002D680000}"/>
    <cellStyle name="เซลล์ที่มีการเชื่อมโยง 2" xfId="12449" hidden="1" xr:uid="{00000000-0005-0000-0000-00002E680000}"/>
    <cellStyle name="เซลล์ที่มีการเชื่อมโยง 2" xfId="12450" hidden="1" xr:uid="{00000000-0005-0000-0000-00002F680000}"/>
    <cellStyle name="เซลล์ที่มีการเชื่อมโยง 2" xfId="12502" hidden="1" xr:uid="{00000000-0005-0000-0000-000030680000}"/>
    <cellStyle name="เซลล์ที่มีการเชื่อมโยง 2" xfId="12507" hidden="1" xr:uid="{00000000-0005-0000-0000-000031680000}"/>
    <cellStyle name="เซลล์ที่มีการเชื่อมโยง 2" xfId="12510" hidden="1" xr:uid="{00000000-0005-0000-0000-000032680000}"/>
    <cellStyle name="เซลล์ที่มีการเชื่อมโยง 2" xfId="12511" hidden="1" xr:uid="{00000000-0005-0000-0000-000033680000}"/>
    <cellStyle name="เซลล์ที่มีการเชื่อมโยง 2" xfId="12531" hidden="1" xr:uid="{00000000-0005-0000-0000-000034680000}"/>
    <cellStyle name="เซลล์ที่มีการเชื่อมโยง 2" xfId="12532" hidden="1" xr:uid="{00000000-0005-0000-0000-000035680000}"/>
    <cellStyle name="เซลล์ที่มีการเชื่อมโยง 2" xfId="12533" hidden="1" xr:uid="{00000000-0005-0000-0000-000036680000}"/>
    <cellStyle name="เซลล์ที่มีการเชื่อมโยง 2" xfId="12534" hidden="1" xr:uid="{00000000-0005-0000-0000-000037680000}"/>
    <cellStyle name="เซลล์ที่มีการเชื่อมโยง 2" xfId="12540" hidden="1" xr:uid="{00000000-0005-0000-0000-000038680000}"/>
    <cellStyle name="เซลล์ที่มีการเชื่อมโยง 2" xfId="12542" hidden="1" xr:uid="{00000000-0005-0000-0000-000039680000}"/>
    <cellStyle name="เซลล์ที่มีการเชื่อมโยง 2" xfId="12544" hidden="1" xr:uid="{00000000-0005-0000-0000-00003A680000}"/>
    <cellStyle name="เซลล์ที่มีการเชื่อมโยง 2" xfId="12545" hidden="1" xr:uid="{00000000-0005-0000-0000-00003B680000}"/>
    <cellStyle name="เซลล์ที่มีการเชื่อมโยง 2" xfId="12558" hidden="1" xr:uid="{00000000-0005-0000-0000-00003C680000}"/>
    <cellStyle name="เซลล์ที่มีการเชื่อมโยง 2" xfId="12559" hidden="1" xr:uid="{00000000-0005-0000-0000-00003D680000}"/>
    <cellStyle name="เซลล์ที่มีการเชื่อมโยง 2" xfId="12560" hidden="1" xr:uid="{00000000-0005-0000-0000-00003E680000}"/>
    <cellStyle name="เซลล์ที่มีการเชื่อมโยง 2" xfId="12561" hidden="1" xr:uid="{00000000-0005-0000-0000-00003F680000}"/>
    <cellStyle name="เซลล์ที่มีการเชื่อมโยง 2" xfId="12610" hidden="1" xr:uid="{00000000-0005-0000-0000-000040680000}"/>
    <cellStyle name="เซลล์ที่มีการเชื่อมโยง 2" xfId="12613" hidden="1" xr:uid="{00000000-0005-0000-0000-000041680000}"/>
    <cellStyle name="เซลล์ที่มีการเชื่อมโยง 2" xfId="12614" hidden="1" xr:uid="{00000000-0005-0000-0000-000042680000}"/>
    <cellStyle name="เซลล์ที่มีการเชื่อมโยง 2" xfId="12615" hidden="1" xr:uid="{00000000-0005-0000-0000-000043680000}"/>
    <cellStyle name="เซลล์ที่มีการเชื่อมโยง 2" xfId="12634" hidden="1" xr:uid="{00000000-0005-0000-0000-000044680000}"/>
    <cellStyle name="เซลล์ที่มีการเชื่อมโยง 2" xfId="12635" hidden="1" xr:uid="{00000000-0005-0000-0000-000045680000}"/>
    <cellStyle name="เซลล์ที่มีการเชื่อมโยง 2" xfId="12636" hidden="1" xr:uid="{00000000-0005-0000-0000-000046680000}"/>
    <cellStyle name="เซลล์ที่มีการเชื่อมโยง 2" xfId="12637" hidden="1" xr:uid="{00000000-0005-0000-0000-000047680000}"/>
    <cellStyle name="เซลล์ที่มีการเชื่อมโยง 2" xfId="12640" hidden="1" xr:uid="{00000000-0005-0000-0000-000048680000}"/>
    <cellStyle name="เซลล์ที่มีการเชื่อมโยง 2" xfId="12641" hidden="1" xr:uid="{00000000-0005-0000-0000-000049680000}"/>
    <cellStyle name="เซลล์ที่มีการเชื่อมโยง 2" xfId="12642" hidden="1" xr:uid="{00000000-0005-0000-0000-00004A680000}"/>
    <cellStyle name="เซลล์ที่มีการเชื่อมโยง 2" xfId="12643" hidden="1" xr:uid="{00000000-0005-0000-0000-00004B680000}"/>
    <cellStyle name="เซลล์ที่มีการเชื่อมโยง 2" xfId="12651" hidden="1" xr:uid="{00000000-0005-0000-0000-00004C680000}"/>
    <cellStyle name="เซลล์ที่มีการเชื่อมโยง 2" xfId="12653" hidden="1" xr:uid="{00000000-0005-0000-0000-00004D680000}"/>
    <cellStyle name="เซลล์ที่มีการเชื่อมโยง 2" xfId="12654" hidden="1" xr:uid="{00000000-0005-0000-0000-00004E680000}"/>
    <cellStyle name="เซลล์ที่มีการเชื่อมโยง 2" xfId="12655" hidden="1" xr:uid="{00000000-0005-0000-0000-00004F680000}"/>
    <cellStyle name="เซลล์ที่มีการเชื่อมโยง 2" xfId="12700" hidden="1" xr:uid="{00000000-0005-0000-0000-000050680000}"/>
    <cellStyle name="เซลล์ที่มีการเชื่อมโยง 2" xfId="12702" hidden="1" xr:uid="{00000000-0005-0000-0000-000051680000}"/>
    <cellStyle name="เซลล์ที่มีการเชื่อมโยง 2" xfId="12704" hidden="1" xr:uid="{00000000-0005-0000-0000-000052680000}"/>
    <cellStyle name="เซลล์ที่มีการเชื่อมโยง 2" xfId="12705" hidden="1" xr:uid="{00000000-0005-0000-0000-000053680000}"/>
    <cellStyle name="เซลล์ที่มีการเชื่อมโยง 2" xfId="12717" hidden="1" xr:uid="{00000000-0005-0000-0000-000054680000}"/>
    <cellStyle name="เซลล์ที่มีการเชื่อมโยง 2" xfId="12718" hidden="1" xr:uid="{00000000-0005-0000-0000-000055680000}"/>
    <cellStyle name="เซลล์ที่มีการเชื่อมโยง 2" xfId="12719" hidden="1" xr:uid="{00000000-0005-0000-0000-000056680000}"/>
    <cellStyle name="เซลล์ที่มีการเชื่อมโยง 2" xfId="12720" hidden="1" xr:uid="{00000000-0005-0000-0000-000057680000}"/>
    <cellStyle name="เซลล์ที่มีการเชื่อมโยง 2" xfId="12724" hidden="1" xr:uid="{00000000-0005-0000-0000-000058680000}"/>
    <cellStyle name="เซลล์ที่มีการเชื่อมโยง 2" xfId="12726" hidden="1" xr:uid="{00000000-0005-0000-0000-000059680000}"/>
    <cellStyle name="เซลล์ที่มีการเชื่อมโยง 2" xfId="12727" hidden="1" xr:uid="{00000000-0005-0000-0000-00005A680000}"/>
    <cellStyle name="เซลล์ที่มีการเชื่อมโยง 2" xfId="12728" hidden="1" xr:uid="{00000000-0005-0000-0000-00005B680000}"/>
    <cellStyle name="เซลล์ที่มีการเชื่อมโยง 2" xfId="12737" hidden="1" xr:uid="{00000000-0005-0000-0000-00005C680000}"/>
    <cellStyle name="เซลล์ที่มีการเชื่อมโยง 2" xfId="12738" hidden="1" xr:uid="{00000000-0005-0000-0000-00005D680000}"/>
    <cellStyle name="เซลล์ที่มีการเชื่อมโยง 2" xfId="12739" hidden="1" xr:uid="{00000000-0005-0000-0000-00005E680000}"/>
    <cellStyle name="เซลล์ที่มีการเชื่อมโยง 2" xfId="12740" hidden="1" xr:uid="{00000000-0005-0000-0000-00005F680000}"/>
    <cellStyle name="เซลล์ที่มีการเชื่อมโยง 2" xfId="12794" hidden="1" xr:uid="{00000000-0005-0000-0000-000060680000}"/>
    <cellStyle name="เซลล์ที่มีการเชื่อมโยง 2" xfId="12797" hidden="1" xr:uid="{00000000-0005-0000-0000-000061680000}"/>
    <cellStyle name="เซลล์ที่มีการเชื่อมโยง 2" xfId="12799" hidden="1" xr:uid="{00000000-0005-0000-0000-000062680000}"/>
    <cellStyle name="เซลล์ที่มีการเชื่อมโยง 2" xfId="12800" hidden="1" xr:uid="{00000000-0005-0000-0000-000063680000}"/>
    <cellStyle name="เซลล์ที่มีการเชื่อมโยง 2" xfId="12811" hidden="1" xr:uid="{00000000-0005-0000-0000-000064680000}"/>
    <cellStyle name="เซลล์ที่มีการเชื่อมโยง 2" xfId="12812" hidden="1" xr:uid="{00000000-0005-0000-0000-000065680000}"/>
    <cellStyle name="เซลล์ที่มีการเชื่อมโยง 2" xfId="12813" hidden="1" xr:uid="{00000000-0005-0000-0000-000066680000}"/>
    <cellStyle name="เซลล์ที่มีการเชื่อมโยง 2" xfId="12814" hidden="1" xr:uid="{00000000-0005-0000-0000-000067680000}"/>
    <cellStyle name="เซลล์ที่มีการเชื่อมโยง 2" xfId="12817" hidden="1" xr:uid="{00000000-0005-0000-0000-000068680000}"/>
    <cellStyle name="เซลล์ที่มีการเชื่อมโยง 2" xfId="12818" hidden="1" xr:uid="{00000000-0005-0000-0000-000069680000}"/>
    <cellStyle name="เซลล์ที่มีการเชื่อมโยง 2" xfId="12819" hidden="1" xr:uid="{00000000-0005-0000-0000-00006A680000}"/>
    <cellStyle name="เซลล์ที่มีการเชื่อมโยง 2" xfId="12820" hidden="1" xr:uid="{00000000-0005-0000-0000-00006B680000}"/>
    <cellStyle name="เซลล์ที่มีการเชื่อมโยง 2" xfId="12827" hidden="1" xr:uid="{00000000-0005-0000-0000-00006C680000}"/>
    <cellStyle name="เซลล์ที่มีการเชื่อมโยง 2" xfId="12828" hidden="1" xr:uid="{00000000-0005-0000-0000-00006D680000}"/>
    <cellStyle name="เซลล์ที่มีการเชื่อมโยง 2" xfId="12829" hidden="1" xr:uid="{00000000-0005-0000-0000-00006E680000}"/>
    <cellStyle name="เซลล์ที่มีการเชื่อมโยง 2" xfId="12830" hidden="1" xr:uid="{00000000-0005-0000-0000-00006F680000}"/>
    <cellStyle name="เซลล์ที่มีการเชื่อมโยง 2" xfId="12938" hidden="1" xr:uid="{00000000-0005-0000-0000-000070680000}"/>
    <cellStyle name="เซลล์ที่มีการเชื่อมโยง 2" xfId="12940" hidden="1" xr:uid="{00000000-0005-0000-0000-000071680000}"/>
    <cellStyle name="เซลล์ที่มีการเชื่อมโยง 2" xfId="12943" hidden="1" xr:uid="{00000000-0005-0000-0000-000072680000}"/>
    <cellStyle name="เซลล์ที่มีการเชื่อมโยง 2" xfId="12944" hidden="1" xr:uid="{00000000-0005-0000-0000-000073680000}"/>
    <cellStyle name="เซลล์ที่มีการเชื่อมโยง 2" xfId="12959" hidden="1" xr:uid="{00000000-0005-0000-0000-000074680000}"/>
    <cellStyle name="เซลล์ที่มีการเชื่อมโยง 2" xfId="12960" hidden="1" xr:uid="{00000000-0005-0000-0000-000075680000}"/>
    <cellStyle name="เซลล์ที่มีการเชื่อมโยง 2" xfId="12961" hidden="1" xr:uid="{00000000-0005-0000-0000-000076680000}"/>
    <cellStyle name="เซลล์ที่มีการเชื่อมโยง 2" xfId="12962" hidden="1" xr:uid="{00000000-0005-0000-0000-000077680000}"/>
    <cellStyle name="เซลล์ที่มีการเชื่อมโยง 2" xfId="12966" hidden="1" xr:uid="{00000000-0005-0000-0000-000078680000}"/>
    <cellStyle name="เซลล์ที่มีการเชื่อมโยง 2" xfId="12968" hidden="1" xr:uid="{00000000-0005-0000-0000-000079680000}"/>
    <cellStyle name="เซลล์ที่มีการเชื่อมโยง 2" xfId="12969" hidden="1" xr:uid="{00000000-0005-0000-0000-00007A680000}"/>
    <cellStyle name="เซลล์ที่มีการเชื่อมโยง 2" xfId="12970" hidden="1" xr:uid="{00000000-0005-0000-0000-00007B680000}"/>
    <cellStyle name="เซลล์ที่มีการเชื่อมโยง 2" xfId="12976" hidden="1" xr:uid="{00000000-0005-0000-0000-00007C680000}"/>
    <cellStyle name="เซลล์ที่มีการเชื่อมโยง 2" xfId="12977" hidden="1" xr:uid="{00000000-0005-0000-0000-00007D680000}"/>
    <cellStyle name="เซลล์ที่มีการเชื่อมโยง 2" xfId="12978" hidden="1" xr:uid="{00000000-0005-0000-0000-00007E680000}"/>
    <cellStyle name="เซลล์ที่มีการเชื่อมโยง 2" xfId="12979" hidden="1" xr:uid="{00000000-0005-0000-0000-00007F680000}"/>
    <cellStyle name="เซลล์ที่มีการเชื่อมโยง 2" xfId="12638" hidden="1" xr:uid="{00000000-0005-0000-0000-000080680000}"/>
    <cellStyle name="เซลล์ที่มีการเชื่อมโยง 2" xfId="11659" hidden="1" xr:uid="{00000000-0005-0000-0000-000081680000}"/>
    <cellStyle name="เซลล์ที่มีการเชื่อมโยง 2" xfId="12307" hidden="1" xr:uid="{00000000-0005-0000-0000-000082680000}"/>
    <cellStyle name="เซลล์ที่มีการเชื่อมโยง 2" xfId="12183" hidden="1" xr:uid="{00000000-0005-0000-0000-000083680000}"/>
    <cellStyle name="เซลล์ที่มีการเชื่อมโยง 2" xfId="12189" hidden="1" xr:uid="{00000000-0005-0000-0000-000084680000}"/>
    <cellStyle name="เซลล์ที่มีการเชื่อมโยง 2" xfId="11503" hidden="1" xr:uid="{00000000-0005-0000-0000-000085680000}"/>
    <cellStyle name="เซลล์ที่มีการเชื่อมโยง 2" xfId="12612" hidden="1" xr:uid="{00000000-0005-0000-0000-000086680000}"/>
    <cellStyle name="เซลล์ที่มีการเชื่อมโยง 2" xfId="12505" hidden="1" xr:uid="{00000000-0005-0000-0000-000087680000}"/>
    <cellStyle name="เซลล์ที่มีการเชื่อมโยง 2" xfId="11664" hidden="1" xr:uid="{00000000-0005-0000-0000-000088680000}"/>
    <cellStyle name="เซลล์ที่มีการเชื่อมโยง 2" xfId="12444" hidden="1" xr:uid="{00000000-0005-0000-0000-000089680000}"/>
    <cellStyle name="เซลล์ที่มีการเชื่อมโยง 2" xfId="12975" hidden="1" xr:uid="{00000000-0005-0000-0000-00008A680000}"/>
    <cellStyle name="เซลล์ที่มีการเชื่อมโยง 2" xfId="11657" hidden="1" xr:uid="{00000000-0005-0000-0000-00008B680000}"/>
    <cellStyle name="เซลล์ที่มีการเชื่อมโยง 2" xfId="12357" hidden="1" xr:uid="{00000000-0005-0000-0000-00008C680000}"/>
    <cellStyle name="เซลล์ที่มีการเชื่อมโยง 2" xfId="12916" hidden="1" xr:uid="{00000000-0005-0000-0000-00008D680000}"/>
    <cellStyle name="เซลล์ที่มีการเชื่อมโยง 2" xfId="12619" hidden="1" xr:uid="{00000000-0005-0000-0000-00008E680000}"/>
    <cellStyle name="เซลล์ที่มีการเชื่อมโยง 2" xfId="12514" hidden="1" xr:uid="{00000000-0005-0000-0000-00008F680000}"/>
    <cellStyle name="เซลล์ที่มีการเชื่อมโยง 2" xfId="12039" hidden="1" xr:uid="{00000000-0005-0000-0000-000090680000}"/>
    <cellStyle name="เซลล์ที่มีการเชื่อมโยง 2" xfId="12120" hidden="1" xr:uid="{00000000-0005-0000-0000-000091680000}"/>
    <cellStyle name="เซลล์ที่มีการเชื่อมโยง 2" xfId="12657" hidden="1" xr:uid="{00000000-0005-0000-0000-000092680000}"/>
    <cellStyle name="เซลล์ที่มีการเชื่อมโยง 2" xfId="12551" hidden="1" xr:uid="{00000000-0005-0000-0000-000093680000}"/>
    <cellStyle name="เซลล์ที่มีการเชื่อมโยง 2" xfId="11798" hidden="1" xr:uid="{00000000-0005-0000-0000-000094680000}"/>
    <cellStyle name="เซลล์ที่มีการเชื่อมโยง 2" xfId="12841" hidden="1" xr:uid="{00000000-0005-0000-0000-000095680000}"/>
    <cellStyle name="เซลล์ที่มีการเชื่อมโยง 2" xfId="12680" hidden="1" xr:uid="{00000000-0005-0000-0000-000096680000}"/>
    <cellStyle name="เซลล์ที่มีการเชื่อมโยง 2" xfId="12343" hidden="1" xr:uid="{00000000-0005-0000-0000-000097680000}"/>
    <cellStyle name="เซลล์ที่มีการเชื่อมโยง 2" xfId="12034" hidden="1" xr:uid="{00000000-0005-0000-0000-000098680000}"/>
    <cellStyle name="เซลล์ที่มีการเชื่อมโยง 2" xfId="12491" hidden="1" xr:uid="{00000000-0005-0000-0000-000099680000}"/>
    <cellStyle name="เซลล์ที่มีการเชื่อมโยง 2" xfId="12135" hidden="1" xr:uid="{00000000-0005-0000-0000-00009A680000}"/>
    <cellStyle name="เซลล์ที่มีการเชื่อมโยง 2" xfId="11998" hidden="1" xr:uid="{00000000-0005-0000-0000-00009B680000}"/>
    <cellStyle name="เซลล์ที่มีการเชื่อมโยง 2" xfId="11630" hidden="1" xr:uid="{00000000-0005-0000-0000-00009C680000}"/>
    <cellStyle name="เซลล์ที่มีการเชื่อมโยง 2" xfId="12632" hidden="1" xr:uid="{00000000-0005-0000-0000-00009D680000}"/>
    <cellStyle name="เซลล์ที่มีการเชื่อมโยง 2" xfId="12174" hidden="1" xr:uid="{00000000-0005-0000-0000-00009E680000}"/>
    <cellStyle name="เซลล์ที่มีการเชื่อมโยง 2" xfId="12040" hidden="1" xr:uid="{00000000-0005-0000-0000-00009F680000}"/>
    <cellStyle name="เซลล์ที่มีการเชื่อมโยง 2" xfId="11356" hidden="1" xr:uid="{00000000-0005-0000-0000-0000A0680000}"/>
    <cellStyle name="เซลล์ที่มีการเชื่อมโยง 2" xfId="11392" hidden="1" xr:uid="{00000000-0005-0000-0000-0000A1680000}"/>
    <cellStyle name="เซลล์ที่มีการเชื่อมโยง 2" xfId="11237" hidden="1" xr:uid="{00000000-0005-0000-0000-0000A2680000}"/>
    <cellStyle name="เซลล์ที่มีการเชื่อมโยง 2" xfId="12831" hidden="1" xr:uid="{00000000-0005-0000-0000-0000A3680000}"/>
    <cellStyle name="เซลล์ที่มีการเชื่อมโยง 2" xfId="12920" hidden="1" xr:uid="{00000000-0005-0000-0000-0000A4680000}"/>
    <cellStyle name="เซลล์ที่มีการเชื่อมโยง 2" xfId="11768" hidden="1" xr:uid="{00000000-0005-0000-0000-0000A5680000}"/>
    <cellStyle name="เซลล์ที่มีการเชื่อมโยง 2" xfId="11811" hidden="1" xr:uid="{00000000-0005-0000-0000-0000A6680000}"/>
    <cellStyle name="เซลล์ที่มีการเชื่อมโยง 2" xfId="11797" hidden="1" xr:uid="{00000000-0005-0000-0000-0000A7680000}"/>
    <cellStyle name="เซลล์ที่มีการเชื่อมโยง 2" xfId="12563" hidden="1" xr:uid="{00000000-0005-0000-0000-0000A8680000}"/>
    <cellStyle name="เซลล์ที่มีการเชื่อมโยง 2" xfId="11904" hidden="1" xr:uid="{00000000-0005-0000-0000-0000A9680000}"/>
    <cellStyle name="เซลล์ที่มีการเชื่อมโยง 2" xfId="11477" hidden="1" xr:uid="{00000000-0005-0000-0000-0000AA680000}"/>
    <cellStyle name="เซลล์ที่มีการเชื่อมโยง 2" xfId="11461" hidden="1" xr:uid="{00000000-0005-0000-0000-0000AB680000}"/>
    <cellStyle name="เซลล์ที่มีการเชื่อมโยง 2" xfId="11866" hidden="1" xr:uid="{00000000-0005-0000-0000-0000AC680000}"/>
    <cellStyle name="เซลล์ที่มีการเชื่อมโยง 2" xfId="11950" hidden="1" xr:uid="{00000000-0005-0000-0000-0000AD680000}"/>
    <cellStyle name="เซลล์ที่มีการเชื่อมโยง 2" xfId="12898" hidden="1" xr:uid="{00000000-0005-0000-0000-0000AE680000}"/>
    <cellStyle name="เซลล์ที่มีการเชื่อมโยง 2" xfId="12752" hidden="1" xr:uid="{00000000-0005-0000-0000-0000AF680000}"/>
    <cellStyle name="เซลล์ที่มีการเชื่อมโยง 2" xfId="11466" hidden="1" xr:uid="{00000000-0005-0000-0000-0000B0680000}"/>
    <cellStyle name="เซลล์ที่มีการเชื่อมโยง 2" xfId="11745" hidden="1" xr:uid="{00000000-0005-0000-0000-0000B1680000}"/>
    <cellStyle name="เซลล์ที่มีการเชื่อมโยง 2" xfId="11612" hidden="1" xr:uid="{00000000-0005-0000-0000-0000B2680000}"/>
    <cellStyle name="เซลล์ที่มีการเชื่อมโยง 2" xfId="11349" hidden="1" xr:uid="{00000000-0005-0000-0000-0000B3680000}"/>
    <cellStyle name="เซลล์ที่มีการเชื่อมโยง 2" xfId="12599" hidden="1" xr:uid="{00000000-0005-0000-0000-0000B4680000}"/>
    <cellStyle name="เซลล์ที่มีการเชื่อมโยง 2" xfId="12140" hidden="1" xr:uid="{00000000-0005-0000-0000-0000B5680000}"/>
    <cellStyle name="เซลล์ที่มีการเชื่อมโยง 2" xfId="11571" hidden="1" xr:uid="{00000000-0005-0000-0000-0000B6680000}"/>
    <cellStyle name="เซลล์ที่มีการเชื่อมโยง 2" xfId="11479" hidden="1" xr:uid="{00000000-0005-0000-0000-0000B7680000}"/>
    <cellStyle name="เซลล์ที่มีการเชื่อมโยง 2" xfId="12072" hidden="1" xr:uid="{00000000-0005-0000-0000-0000B8680000}"/>
    <cellStyle name="เซลล์ที่มีการเชื่อมโยง 2" xfId="11705" hidden="1" xr:uid="{00000000-0005-0000-0000-0000B9680000}"/>
    <cellStyle name="เซลล์ที่มีการเชื่อมโยง 2" xfId="11552" hidden="1" xr:uid="{00000000-0005-0000-0000-0000BA680000}"/>
    <cellStyle name="เซลล์ที่มีการเชื่อมโยง 2" xfId="12896" hidden="1" xr:uid="{00000000-0005-0000-0000-0000BB680000}"/>
    <cellStyle name="เซลล์ที่มีการเชื่อมโยง 2" xfId="11977" hidden="1" xr:uid="{00000000-0005-0000-0000-0000BC680000}"/>
    <cellStyle name="เซลล์ที่มีการเชื่อมโยง 2" xfId="11702" hidden="1" xr:uid="{00000000-0005-0000-0000-0000BD680000}"/>
    <cellStyle name="เซลล์ที่มีการเชื่อมโยง 2" xfId="12904" hidden="1" xr:uid="{00000000-0005-0000-0000-0000BE680000}"/>
    <cellStyle name="เซลล์ที่มีการเชื่อมโยง 2" xfId="12755" hidden="1" xr:uid="{00000000-0005-0000-0000-0000BF680000}"/>
    <cellStyle name="เซลล์ที่มีการเชื่อมโยง 2" xfId="11499" hidden="1" xr:uid="{00000000-0005-0000-0000-0000C0680000}"/>
    <cellStyle name="เซลล์ที่มีการเชื่อมโยง 2" xfId="11880" hidden="1" xr:uid="{00000000-0005-0000-0000-0000C1680000}"/>
    <cellStyle name="เซลล์ที่มีการเชื่อมโยง 2" xfId="12733" hidden="1" xr:uid="{00000000-0005-0000-0000-0000C2680000}"/>
    <cellStyle name="เซลล์ที่มีการเชื่อมโยง 2" xfId="12650" hidden="1" xr:uid="{00000000-0005-0000-0000-0000C3680000}"/>
    <cellStyle name="เซลล์ที่มีการเชื่อมโยง 2" xfId="11684" hidden="1" xr:uid="{00000000-0005-0000-0000-0000C4680000}"/>
    <cellStyle name="เซลล์ที่มีการเชื่อมโยง 2" xfId="12895" hidden="1" xr:uid="{00000000-0005-0000-0000-0000C5680000}"/>
    <cellStyle name="เซลล์ที่มีการเชื่อมโยง 2" xfId="11513" hidden="1" xr:uid="{00000000-0005-0000-0000-0000C6680000}"/>
    <cellStyle name="เซลล์ที่มีการเชื่อมโยง 2" xfId="11727" hidden="1" xr:uid="{00000000-0005-0000-0000-0000C7680000}"/>
    <cellStyle name="เซลล์ที่มีการเชื่อมโยง 2" xfId="12892" hidden="1" xr:uid="{00000000-0005-0000-0000-0000C8680000}"/>
    <cellStyle name="เซลล์ที่มีการเชื่อมโยง 2" xfId="12509" hidden="1" xr:uid="{00000000-0005-0000-0000-0000C9680000}"/>
    <cellStyle name="เซลล์ที่มีการเชื่อมโยง 2" xfId="12154" hidden="1" xr:uid="{00000000-0005-0000-0000-0000CA680000}"/>
    <cellStyle name="เซลล์ที่มีการเชื่อมโยง 2" xfId="12021" hidden="1" xr:uid="{00000000-0005-0000-0000-0000CB680000}"/>
    <cellStyle name="เซลล์ที่มีการเชื่อมโยง 2" xfId="11763" hidden="1" xr:uid="{00000000-0005-0000-0000-0000CC680000}"/>
    <cellStyle name="เซลล์ที่มีการเชื่อมโยง 2" xfId="11549" hidden="1" xr:uid="{00000000-0005-0000-0000-0000CD680000}"/>
    <cellStyle name="เซลล์ที่มีการเชื่อมโยง 2" xfId="12328" hidden="1" xr:uid="{00000000-0005-0000-0000-0000CE680000}"/>
    <cellStyle name="เซลล์ที่มีการเชื่อมโยง 2" xfId="11464" hidden="1" xr:uid="{00000000-0005-0000-0000-0000CF680000}"/>
    <cellStyle name="เซลล์ที่มีการเชื่อมโยง 2" xfId="12742" hidden="1" xr:uid="{00000000-0005-0000-0000-0000D0680000}"/>
    <cellStyle name="เซลล์ที่มีการเชื่อมโยง 2" xfId="11791" hidden="1" xr:uid="{00000000-0005-0000-0000-0000D1680000}"/>
    <cellStyle name="เซลล์ที่มีการเชื่อมโยง 2" xfId="12116" hidden="1" xr:uid="{00000000-0005-0000-0000-0000D2680000}"/>
    <cellStyle name="เซลล์ที่มีการเชื่อมโยง 2" xfId="12002" hidden="1" xr:uid="{00000000-0005-0000-0000-0000D3680000}"/>
    <cellStyle name="เซลล์ที่มีการเชื่อมโยง 2" xfId="12109" hidden="1" xr:uid="{00000000-0005-0000-0000-0000D4680000}"/>
    <cellStyle name="เซลล์ที่มีการเชื่อมโยง 2" xfId="11542" hidden="1" xr:uid="{00000000-0005-0000-0000-0000D5680000}"/>
    <cellStyle name="เซลล์ที่มีการเชื่อมโยง 2" xfId="12461" hidden="1" xr:uid="{00000000-0005-0000-0000-0000D6680000}"/>
    <cellStyle name="เซลล์ที่มีการเชื่อมโยง 2" xfId="12353" hidden="1" xr:uid="{00000000-0005-0000-0000-0000D7680000}"/>
    <cellStyle name="เซลล์ที่มีการเชื่อมโยง 2" xfId="12791" hidden="1" xr:uid="{00000000-0005-0000-0000-0000D8680000}"/>
    <cellStyle name="เซลล์ที่มีการเชื่อมโยง 2" xfId="12390" hidden="1" xr:uid="{00000000-0005-0000-0000-0000D9680000}"/>
    <cellStyle name="เซลล์ที่มีการเชื่อมโยง 2" xfId="12012" hidden="1" xr:uid="{00000000-0005-0000-0000-0000DA680000}"/>
    <cellStyle name="เซลล์ที่มีการเชื่อมโยง 2" xfId="12934" hidden="1" xr:uid="{00000000-0005-0000-0000-0000DB680000}"/>
    <cellStyle name="เซลล์ที่มีการเชื่อมโยง 2" xfId="11531" hidden="1" xr:uid="{00000000-0005-0000-0000-0000DC680000}"/>
    <cellStyle name="เซลล์ที่มีการเชื่อมโยง 2" xfId="12388" hidden="1" xr:uid="{00000000-0005-0000-0000-0000DD680000}"/>
    <cellStyle name="เซลล์ที่มีการเชื่อมโยง 2" xfId="11967" hidden="1" xr:uid="{00000000-0005-0000-0000-0000DE680000}"/>
    <cellStyle name="เซลล์ที่มีการเชื่อมโยง 2" xfId="12061" hidden="1" xr:uid="{00000000-0005-0000-0000-0000DF680000}"/>
    <cellStyle name="เซลล์ที่มีการเชื่อมโยง 2" xfId="12000" hidden="1" xr:uid="{00000000-0005-0000-0000-0000E0680000}"/>
    <cellStyle name="เซลล์ที่มีการเชื่อมโยง 2" xfId="12060" hidden="1" xr:uid="{00000000-0005-0000-0000-0000E1680000}"/>
    <cellStyle name="เซลล์ที่มีการเชื่อมโยง 2" xfId="11921" hidden="1" xr:uid="{00000000-0005-0000-0000-0000E2680000}"/>
    <cellStyle name="เซลล์ที่มีการเชื่อมโยง 2" xfId="12877" hidden="1" xr:uid="{00000000-0005-0000-0000-0000E3680000}"/>
    <cellStyle name="เซลล์ที่มีการเชื่อมโยง 2" xfId="12454" hidden="1" xr:uid="{00000000-0005-0000-0000-0000E4680000}"/>
    <cellStyle name="เซลล์ที่มีการเชื่อมโยง 2" xfId="12344" hidden="1" xr:uid="{00000000-0005-0000-0000-0000E5680000}"/>
    <cellStyle name="เซลล์ที่มีการเชื่อมโยง 2" xfId="12036" hidden="1" xr:uid="{00000000-0005-0000-0000-0000E6680000}"/>
    <cellStyle name="เซลล์ที่มีการเชื่อมโยง 2" xfId="11750" hidden="1" xr:uid="{00000000-0005-0000-0000-0000E7680000}"/>
    <cellStyle name="เซลล์ที่มีการเชื่อมโยง 2" xfId="11747" hidden="1" xr:uid="{00000000-0005-0000-0000-0000E8680000}"/>
    <cellStyle name="เซลล์ที่มีการเชื่อมโยง 2" xfId="12032" hidden="1" xr:uid="{00000000-0005-0000-0000-0000E9680000}"/>
    <cellStyle name="เซลล์ที่มีการเชื่อมโยง 2" xfId="11723" hidden="1" xr:uid="{00000000-0005-0000-0000-0000EA680000}"/>
    <cellStyle name="เซลล์ที่มีการเชื่อมโยง 2" xfId="11935" hidden="1" xr:uid="{00000000-0005-0000-0000-0000EB680000}"/>
    <cellStyle name="เซลล์ที่มีการเชื่อมโยง 2" xfId="12203" hidden="1" xr:uid="{00000000-0005-0000-0000-0000EC680000}"/>
    <cellStyle name="เซลล์ที่มีการเชื่อมโยง 2" xfId="12845" hidden="1" xr:uid="{00000000-0005-0000-0000-0000ED680000}"/>
    <cellStyle name="เซลล์ที่มีการเชื่อมโยง 2" xfId="11841" hidden="1" xr:uid="{00000000-0005-0000-0000-0000EE680000}"/>
    <cellStyle name="เซลล์ที่มีการเชื่อมโยง 2" xfId="11824" hidden="1" xr:uid="{00000000-0005-0000-0000-0000EF680000}"/>
    <cellStyle name="เซลล์ที่มีการเชื่อมโยง 2" xfId="11654" hidden="1" xr:uid="{00000000-0005-0000-0000-0000F0680000}"/>
    <cellStyle name="เซลล์ที่มีการเชื่อมโยง 2" xfId="12470" hidden="1" xr:uid="{00000000-0005-0000-0000-0000F1680000}"/>
    <cellStyle name="เซลล์ที่มีการเชื่อมโยง 2" xfId="11978" hidden="1" xr:uid="{00000000-0005-0000-0000-0000F2680000}"/>
    <cellStyle name="เซลล์ที่มีการเชื่อมโยง 2" xfId="12921" hidden="1" xr:uid="{00000000-0005-0000-0000-0000F3680000}"/>
    <cellStyle name="เซลล์ที่มีการเชื่อมโยง 2" xfId="12059" hidden="1" xr:uid="{00000000-0005-0000-0000-0000F4680000}"/>
    <cellStyle name="เซลล์ที่มีการเชื่อมโยง 2" xfId="12839" hidden="1" xr:uid="{00000000-0005-0000-0000-0000F5680000}"/>
    <cellStyle name="เซลล์ที่มีการเชื่อมโยง 2" xfId="12190" hidden="1" xr:uid="{00000000-0005-0000-0000-0000F6680000}"/>
    <cellStyle name="เซลล์ที่มีการเชื่อมโยง 2" xfId="12224" hidden="1" xr:uid="{00000000-0005-0000-0000-0000F7680000}"/>
    <cellStyle name="เซลล์ที่มีการเชื่อมโยง 2" xfId="12795" hidden="1" xr:uid="{00000000-0005-0000-0000-0000F8680000}"/>
    <cellStyle name="เซลล์ที่มีการเชื่อมโยง 2" xfId="12503" hidden="1" xr:uid="{00000000-0005-0000-0000-0000F9680000}"/>
    <cellStyle name="เซลล์ที่มีการเชื่อมโยง 2" xfId="12394" hidden="1" xr:uid="{00000000-0005-0000-0000-0000FA680000}"/>
    <cellStyle name="เซลล์ที่มีการเชื่อมโยง 2" xfId="12279" hidden="1" xr:uid="{00000000-0005-0000-0000-0000FB680000}"/>
    <cellStyle name="เซลล์ที่มีการเชื่อมโยง 2" xfId="11896" hidden="1" xr:uid="{00000000-0005-0000-0000-0000FC680000}"/>
    <cellStyle name="เซลล์ที่มีการเชื่อมโยง 2" xfId="12872" hidden="1" xr:uid="{00000000-0005-0000-0000-0000FD680000}"/>
    <cellStyle name="เซลล์ที่มีการเชื่อมโยง 2" xfId="11456" hidden="1" xr:uid="{00000000-0005-0000-0000-0000FE680000}"/>
    <cellStyle name="เซลล์ที่มีการเชื่อมโยง 2" xfId="12741" hidden="1" xr:uid="{00000000-0005-0000-0000-0000FF680000}"/>
    <cellStyle name="เซลล์ที่มีการเชื่อมโยง 2" xfId="12624" hidden="1" xr:uid="{00000000-0005-0000-0000-000000690000}"/>
    <cellStyle name="เซลล์ที่มีการเชื่อมโยง 2" xfId="11933" hidden="1" xr:uid="{00000000-0005-0000-0000-000001690000}"/>
    <cellStyle name="เซลล์ที่มีการเชื่อมโยง 2" xfId="12768" hidden="1" xr:uid="{00000000-0005-0000-0000-000002690000}"/>
    <cellStyle name="เซลล์ที่มีการเชื่อมโยง 2" xfId="12669" hidden="1" xr:uid="{00000000-0005-0000-0000-000003690000}"/>
    <cellStyle name="เซลล์ที่มีการเชื่อมโยง 2" xfId="11337" hidden="1" xr:uid="{00000000-0005-0000-0000-000004690000}"/>
    <cellStyle name="เซลล์ที่มีการเชื่อมโยง 2" xfId="11336" hidden="1" xr:uid="{00000000-0005-0000-0000-000005690000}"/>
    <cellStyle name="เซลล์ที่มีการเชื่อมโยง 2" xfId="11335" hidden="1" xr:uid="{00000000-0005-0000-0000-000006690000}"/>
    <cellStyle name="เซลล์ที่มีการเชื่อมโยง 2" xfId="11334" hidden="1" xr:uid="{00000000-0005-0000-0000-000007690000}"/>
    <cellStyle name="เซลล์ที่มีการเชื่อมโยง 2" xfId="11333" hidden="1" xr:uid="{00000000-0005-0000-0000-000008690000}"/>
    <cellStyle name="เซลล์ที่มีการเชื่อมโยง 2" xfId="11331" hidden="1" xr:uid="{00000000-0005-0000-0000-000009690000}"/>
    <cellStyle name="เซลล์ที่มีการเชื่อมโยง 2" xfId="11330" hidden="1" xr:uid="{00000000-0005-0000-0000-00000A690000}"/>
    <cellStyle name="เซลล์ที่มีการเชื่อมโยง 2" xfId="11329" hidden="1" xr:uid="{00000000-0005-0000-0000-00000B690000}"/>
    <cellStyle name="เซลล์ที่มีการเชื่อมโยง 2" xfId="11317" hidden="1" xr:uid="{00000000-0005-0000-0000-00000C690000}"/>
    <cellStyle name="เซลล์ที่มีการเชื่อมโยง 2" xfId="11316" hidden="1" xr:uid="{00000000-0005-0000-0000-00000D690000}"/>
    <cellStyle name="เซลล์ที่มีการเชื่อมโยง 2" xfId="11315" hidden="1" xr:uid="{00000000-0005-0000-0000-00000E690000}"/>
    <cellStyle name="เซลล์ที่มีการเชื่อมโยง 2" xfId="11314" hidden="1" xr:uid="{00000000-0005-0000-0000-00000F690000}"/>
    <cellStyle name="เซลล์ที่มีการเชื่อมโยง 2" xfId="13015" hidden="1" xr:uid="{00000000-0005-0000-0000-000010690000}"/>
    <cellStyle name="เซลล์ที่มีการเชื่อมโยง 2" xfId="13016" hidden="1" xr:uid="{00000000-0005-0000-0000-000011690000}"/>
    <cellStyle name="เซลล์ที่มีการเชื่อมโยง 2" xfId="13018" hidden="1" xr:uid="{00000000-0005-0000-0000-000012690000}"/>
    <cellStyle name="เซลล์ที่มีการเชื่อมโยง 2" xfId="13019" hidden="1" xr:uid="{00000000-0005-0000-0000-000013690000}"/>
    <cellStyle name="เซลล์ที่มีการเชื่อมโยง 2" xfId="13031" hidden="1" xr:uid="{00000000-0005-0000-0000-000014690000}"/>
    <cellStyle name="เซลล์ที่มีการเชื่อมโยง 2" xfId="13032" hidden="1" xr:uid="{00000000-0005-0000-0000-000015690000}"/>
    <cellStyle name="เซลล์ที่มีการเชื่อมโยง 2" xfId="13033" hidden="1" xr:uid="{00000000-0005-0000-0000-000016690000}"/>
    <cellStyle name="เซลล์ที่มีการเชื่อมโยง 2" xfId="13034" hidden="1" xr:uid="{00000000-0005-0000-0000-000017690000}"/>
    <cellStyle name="เซลล์ที่มีการเชื่อมโยง 2" xfId="13036" hidden="1" xr:uid="{00000000-0005-0000-0000-000018690000}"/>
    <cellStyle name="เซลล์ที่มีการเชื่อมโยง 2" xfId="13037" hidden="1" xr:uid="{00000000-0005-0000-0000-000019690000}"/>
    <cellStyle name="เซลล์ที่มีการเชื่อมโยง 2" xfId="13038" hidden="1" xr:uid="{00000000-0005-0000-0000-00001A690000}"/>
    <cellStyle name="เซลล์ที่มีการเชื่อมโยง 2" xfId="13039" hidden="1" xr:uid="{00000000-0005-0000-0000-00001B690000}"/>
    <cellStyle name="เซลล์ที่มีการเชื่อมโยง 2" xfId="13049" hidden="1" xr:uid="{00000000-0005-0000-0000-00001C690000}"/>
    <cellStyle name="เซลล์ที่มีการเชื่อมโยง 2" xfId="13050" hidden="1" xr:uid="{00000000-0005-0000-0000-00001D690000}"/>
    <cellStyle name="เซลล์ที่มีการเชื่อมโยง 2" xfId="13051" hidden="1" xr:uid="{00000000-0005-0000-0000-00001E690000}"/>
    <cellStyle name="เซลล์ที่มีการเชื่อมโยง 2" xfId="13052" hidden="1" xr:uid="{00000000-0005-0000-0000-00001F690000}"/>
    <cellStyle name="เซลล์ที่มีการเชื่อมโยง 2" xfId="11532" hidden="1" xr:uid="{00000000-0005-0000-0000-000020690000}"/>
    <cellStyle name="เซลล์ที่มีการเชื่อมโยง 2" xfId="11258" hidden="1" xr:uid="{00000000-0005-0000-0000-000021690000}"/>
    <cellStyle name="เซลล์ที่มีการเชื่อมโยง 2" xfId="11484" hidden="1" xr:uid="{00000000-0005-0000-0000-000022690000}"/>
    <cellStyle name="เซลล์ที่มีการเชื่อมโยง 2" xfId="11698" hidden="1" xr:uid="{00000000-0005-0000-0000-000023690000}"/>
    <cellStyle name="เซลล์ที่มีการเชื่อมโยง 2" xfId="11475" hidden="1" xr:uid="{00000000-0005-0000-0000-000024690000}"/>
    <cellStyle name="เซลล์ที่มีการเชื่อมโยง 2" xfId="11909" hidden="1" xr:uid="{00000000-0005-0000-0000-000025690000}"/>
    <cellStyle name="เซลล์ที่มีการเชื่อมโยง 2" xfId="11955" hidden="1" xr:uid="{00000000-0005-0000-0000-000026690000}"/>
    <cellStyle name="เซลล์ที่มีการเชื่อมโยง 2" xfId="11517" hidden="1" xr:uid="{00000000-0005-0000-0000-000027690000}"/>
    <cellStyle name="เซลล์ที่มีการเชื่อมโยง 2" xfId="12426" hidden="1" xr:uid="{00000000-0005-0000-0000-000028690000}"/>
    <cellStyle name="เซลล์ที่มีการเชื่อมโยง 2" xfId="12238" hidden="1" xr:uid="{00000000-0005-0000-0000-000029690000}"/>
    <cellStyle name="เซลล์ที่มีการเชื่อมโยง 2" xfId="13035" hidden="1" xr:uid="{00000000-0005-0000-0000-00002A690000}"/>
    <cellStyle name="เซลล์ที่มีการเชื่อมโยง 2" xfId="12623" hidden="1" xr:uid="{00000000-0005-0000-0000-00002B690000}"/>
    <cellStyle name="เซลล์ที่มีการเชื่อมโยง 2" xfId="11653" hidden="1" xr:uid="{00000000-0005-0000-0000-00002C690000}"/>
    <cellStyle name="เซลล์ที่มีการเชื่อมโยง 2" xfId="13023" hidden="1" xr:uid="{00000000-0005-0000-0000-00002D690000}"/>
    <cellStyle name="เซลล์ที่มีการเชื่อมโยง 2" xfId="12408" hidden="1" xr:uid="{00000000-0005-0000-0000-00002E690000}"/>
    <cellStyle name="เซลล์ที่มีการเชื่อมโยง 2" xfId="12744" hidden="1" xr:uid="{00000000-0005-0000-0000-00002F690000}"/>
    <cellStyle name="เซลล์ที่มีการเชื่อมโยง 2" xfId="12440" hidden="1" xr:uid="{00000000-0005-0000-0000-000030690000}"/>
    <cellStyle name="เซลล์ที่มีการเชื่อมโยง 2" xfId="12276" hidden="1" xr:uid="{00000000-0005-0000-0000-000031690000}"/>
    <cellStyle name="เซลล์ที่มีการเชื่อมโยง 2" xfId="11286" hidden="1" xr:uid="{00000000-0005-0000-0000-000032690000}"/>
    <cellStyle name="เซลล์ที่มีการเชื่อมโยง 2" xfId="12063" hidden="1" xr:uid="{00000000-0005-0000-0000-000033690000}"/>
    <cellStyle name="เซลล์ที่มีการเชื่อมโยง 2" xfId="11652" hidden="1" xr:uid="{00000000-0005-0000-0000-000034690000}"/>
    <cellStyle name="เซลล์ที่มีการเชื่อมโยง 2" xfId="11604" hidden="1" xr:uid="{00000000-0005-0000-0000-000035690000}"/>
    <cellStyle name="เซลล์ที่มีการเชื่อมโยง 2" xfId="12887" hidden="1" xr:uid="{00000000-0005-0000-0000-000036690000}"/>
    <cellStyle name="เซลล์ที่มีการเชื่อมโยง 2" xfId="12425" hidden="1" xr:uid="{00000000-0005-0000-0000-000037690000}"/>
    <cellStyle name="เซลล์ที่มีการเชื่อมโยง 2" xfId="11690" hidden="1" xr:uid="{00000000-0005-0000-0000-000038690000}"/>
    <cellStyle name="เซลล์ที่มีการเชื่อมโยง 2" xfId="12360" hidden="1" xr:uid="{00000000-0005-0000-0000-000039690000}"/>
    <cellStyle name="เซลล์ที่มีการเชื่อมโยง 2" xfId="12286" hidden="1" xr:uid="{00000000-0005-0000-0000-00003A690000}"/>
    <cellStyle name="เซลล์ที่มีการเชื่อมโยง 2" xfId="12067" hidden="1" xr:uid="{00000000-0005-0000-0000-00003B690000}"/>
    <cellStyle name="เซลล์ที่มีการเชื่อมโยง 2" xfId="12725" hidden="1" xr:uid="{00000000-0005-0000-0000-00003C690000}"/>
    <cellStyle name="เซลล์ที่มีการเชื่อมโยง 2" xfId="12786" hidden="1" xr:uid="{00000000-0005-0000-0000-00003D690000}"/>
    <cellStyle name="เซลล์ที่มีการเชื่อมโยง 2" xfId="11359" hidden="1" xr:uid="{00000000-0005-0000-0000-00003E690000}"/>
    <cellStyle name="เซลล์ที่มีการเชื่อมโยง 2" xfId="11837" hidden="1" xr:uid="{00000000-0005-0000-0000-00003F690000}"/>
    <cellStyle name="เซลล์ที่มีการเชื่อมโยง 2" xfId="11310" hidden="1" xr:uid="{00000000-0005-0000-0000-000040690000}"/>
    <cellStyle name="เซลล์ที่มีการเชื่อมโยง 2" xfId="12122" hidden="1" xr:uid="{00000000-0005-0000-0000-000041690000}"/>
    <cellStyle name="เซลล์ที่มีการเชื่อมโยง 2" xfId="12479" hidden="1" xr:uid="{00000000-0005-0000-0000-000042690000}"/>
    <cellStyle name="เซลล์ที่มีการเชื่อมโยง 2" xfId="11719" hidden="1" xr:uid="{00000000-0005-0000-0000-000043690000}"/>
    <cellStyle name="เซลล์ที่มีการเชื่อมโยง 2" xfId="12679" hidden="1" xr:uid="{00000000-0005-0000-0000-000044690000}"/>
    <cellStyle name="เซลล์ที่มีการเชื่อมโยง 2" xfId="12071" hidden="1" xr:uid="{00000000-0005-0000-0000-000045690000}"/>
    <cellStyle name="เซลล์ที่มีการเชื่อมโยง 2" xfId="12078" hidden="1" xr:uid="{00000000-0005-0000-0000-000046690000}"/>
    <cellStyle name="เซลล์ที่มีการเชื่อมโยง 2" xfId="11911" hidden="1" xr:uid="{00000000-0005-0000-0000-000047690000}"/>
    <cellStyle name="เซลล์ที่มีการเชื่อมโยง 2" xfId="11644" hidden="1" xr:uid="{00000000-0005-0000-0000-000048690000}"/>
    <cellStyle name="เซลล์ที่มีการเชื่อมโยง 2" xfId="12175" hidden="1" xr:uid="{00000000-0005-0000-0000-000049690000}"/>
    <cellStyle name="เซลล์ที่มีการเชื่อมโยง 2" xfId="8145" hidden="1" xr:uid="{00000000-0005-0000-0000-00004A690000}"/>
    <cellStyle name="เซลล์ที่มีการเชื่อมโยง 2" xfId="11852" hidden="1" xr:uid="{00000000-0005-0000-0000-00004B690000}"/>
    <cellStyle name="เซลล์ที่มีการเชื่อมโยง 2" xfId="11833" hidden="1" xr:uid="{00000000-0005-0000-0000-00004C690000}"/>
    <cellStyle name="เซลล์ที่มีการเชื่อมโยง 2" xfId="11962" hidden="1" xr:uid="{00000000-0005-0000-0000-00004D690000}"/>
    <cellStyle name="เซลล์ที่มีการเชื่อมโยง 2" xfId="11991" hidden="1" xr:uid="{00000000-0005-0000-0000-00004E690000}"/>
    <cellStyle name="เซลล์ที่มีการเชื่อมโยง 2" xfId="12435" hidden="1" xr:uid="{00000000-0005-0000-0000-00004F690000}"/>
    <cellStyle name="เซลล์ที่มีการเชื่อมโยง 2" xfId="11980" hidden="1" xr:uid="{00000000-0005-0000-0000-000050690000}"/>
    <cellStyle name="เซลล์ที่มีการเชื่อมโยง 2" xfId="12604" hidden="1" xr:uid="{00000000-0005-0000-0000-000051690000}"/>
    <cellStyle name="เซลล์ที่มีการเชื่อมโยง 2" xfId="12588" hidden="1" xr:uid="{00000000-0005-0000-0000-000052690000}"/>
    <cellStyle name="เซลล์ที่มีการเชื่อมโยง 2" xfId="11856" hidden="1" xr:uid="{00000000-0005-0000-0000-000053690000}"/>
    <cellStyle name="เซลล์ที่มีการเชื่อมโยง 2" xfId="11344" hidden="1" xr:uid="{00000000-0005-0000-0000-000054690000}"/>
    <cellStyle name="เซลล์ที่มีการเชื่อมโยง 2" xfId="12162" hidden="1" xr:uid="{00000000-0005-0000-0000-000055690000}"/>
    <cellStyle name="เซลล์ที่มีการเชื่อมโยง 2" xfId="11808" hidden="1" xr:uid="{00000000-0005-0000-0000-000056690000}"/>
    <cellStyle name="เซลล์ที่มีการเชื่อมโยง 2" xfId="11303" hidden="1" xr:uid="{00000000-0005-0000-0000-000057690000}"/>
    <cellStyle name="เซลล์ที่มีการเชื่อมโยง 2" xfId="12981" hidden="1" xr:uid="{00000000-0005-0000-0000-000058690000}"/>
    <cellStyle name="เซลล์ที่มีการเชื่อมโยง 2" xfId="11817" hidden="1" xr:uid="{00000000-0005-0000-0000-000059690000}"/>
    <cellStyle name="เซลล์ที่มีการเชื่อมโยง 2" xfId="11984" hidden="1" xr:uid="{00000000-0005-0000-0000-00005A690000}"/>
    <cellStyle name="เซลล์ที่มีการเชื่อมโยง 2" xfId="11534" hidden="1" xr:uid="{00000000-0005-0000-0000-00005B690000}"/>
    <cellStyle name="เซลล์ที่มีการเชื่อมโยง 2" xfId="12495" hidden="1" xr:uid="{00000000-0005-0000-0000-00005C690000}"/>
    <cellStyle name="เซลล์ที่มีการเชื่อมโยง 2" xfId="12243" hidden="1" xr:uid="{00000000-0005-0000-0000-00005D690000}"/>
    <cellStyle name="เซลล์ที่มีการเชื่อมโยง 2" xfId="12097" hidden="1" xr:uid="{00000000-0005-0000-0000-00005E690000}"/>
    <cellStyle name="เซลล์ที่มีการเชื่อมโยง 2" xfId="11906" hidden="1" xr:uid="{00000000-0005-0000-0000-00005F690000}"/>
    <cellStyle name="เซลล์ที่มีการเชื่อมโยง 2" xfId="11393" hidden="1" xr:uid="{00000000-0005-0000-0000-000060690000}"/>
    <cellStyle name="เซลล์ที่มีการเชื่อมโยง 2" xfId="12332" hidden="1" xr:uid="{00000000-0005-0000-0000-000061690000}"/>
    <cellStyle name="เซลล์ที่มีการเชื่อมโยง 2" xfId="11861" hidden="1" xr:uid="{00000000-0005-0000-0000-000062690000}"/>
    <cellStyle name="เซลล์ที่มีการเชื่อมโยง 2" xfId="11577" hidden="1" xr:uid="{00000000-0005-0000-0000-000063690000}"/>
    <cellStyle name="เซลล์ที่มีการเชื่อมโยง 2" xfId="11625" hidden="1" xr:uid="{00000000-0005-0000-0000-000064690000}"/>
    <cellStyle name="เซลล์ที่มีการเชื่อมโยง 2" xfId="11827" hidden="1" xr:uid="{00000000-0005-0000-0000-000065690000}"/>
    <cellStyle name="เซลล์ที่มีการเชื่อมโยง 2" xfId="11628" hidden="1" xr:uid="{00000000-0005-0000-0000-000066690000}"/>
    <cellStyle name="เซลล์ที่มีการเชื่อมโยง 2" xfId="11380" hidden="1" xr:uid="{00000000-0005-0000-0000-000067690000}"/>
    <cellStyle name="เซลล์ที่มีการเชื่อมโยง 2" xfId="12709" hidden="1" xr:uid="{00000000-0005-0000-0000-000068690000}"/>
    <cellStyle name="เซลล์ที่มีการเชื่อมโยง 2" xfId="12420" hidden="1" xr:uid="{00000000-0005-0000-0000-000069690000}"/>
    <cellStyle name="เซลล์ที่มีการเชื่อมโยง 2" xfId="12486" hidden="1" xr:uid="{00000000-0005-0000-0000-00006A690000}"/>
    <cellStyle name="เซลล์ที่มีการเชื่อมโยง 2" xfId="12706" hidden="1" xr:uid="{00000000-0005-0000-0000-00006B690000}"/>
    <cellStyle name="เซลล์ที่มีการเชื่อมโยง 2" xfId="12376" hidden="1" xr:uid="{00000000-0005-0000-0000-00006C690000}"/>
    <cellStyle name="เซลล์ที่มีการเชื่อมโยง 2" xfId="12849" hidden="1" xr:uid="{00000000-0005-0000-0000-00006D690000}"/>
    <cellStyle name="เซลล์ที่มีการเชื่อมโยง 2" xfId="11530" hidden="1" xr:uid="{00000000-0005-0000-0000-00006E690000}"/>
    <cellStyle name="เซลล์ที่มีการเชื่อมโยง 2" xfId="11711" hidden="1" xr:uid="{00000000-0005-0000-0000-00006F690000}"/>
    <cellStyle name="เซลล์ที่มีการเชื่อมโยง 2" xfId="12775" hidden="1" xr:uid="{00000000-0005-0000-0000-000070690000}"/>
    <cellStyle name="เซลล์ที่มีการเชื่อมโยง 2" xfId="12473" hidden="1" xr:uid="{00000000-0005-0000-0000-000071690000}"/>
    <cellStyle name="เซลล์ที่มีการเชื่อมโยง 2" xfId="11633" hidden="1" xr:uid="{00000000-0005-0000-0000-000072690000}"/>
    <cellStyle name="เซลล์ที่มีการเชื่อมโยง 2" xfId="12974" hidden="1" xr:uid="{00000000-0005-0000-0000-000073690000}"/>
    <cellStyle name="เซลล์ที่มีการเชื่อมโยง 2" xfId="11533" hidden="1" xr:uid="{00000000-0005-0000-0000-000074690000}"/>
    <cellStyle name="เซลล์ที่มีการเชื่อมโยง 2" xfId="11990" hidden="1" xr:uid="{00000000-0005-0000-0000-000075690000}"/>
    <cellStyle name="เซลล์ที่มีการเชื่อมโยง 2" xfId="11340" hidden="1" xr:uid="{00000000-0005-0000-0000-000076690000}"/>
    <cellStyle name="เซลล์ที่มีการเชื่อมโยง 2" xfId="11674" hidden="1" xr:uid="{00000000-0005-0000-0000-000077690000}"/>
    <cellStyle name="เซลล์ที่มีการเชื่อมโยง 2" xfId="12223" hidden="1" xr:uid="{00000000-0005-0000-0000-000078690000}"/>
    <cellStyle name="เซลล์ที่มีการเชื่อมโยง 2" xfId="12606" hidden="1" xr:uid="{00000000-0005-0000-0000-000079690000}"/>
    <cellStyle name="เซลล์ที่มีการเชื่อมโยง 2" xfId="12220" hidden="1" xr:uid="{00000000-0005-0000-0000-00007A690000}"/>
    <cellStyle name="เซลล์ที่มีการเชื่อมโยง 2" xfId="12690" hidden="1" xr:uid="{00000000-0005-0000-0000-00007B690000}"/>
    <cellStyle name="เซลล์ที่มีการเชื่อมโยง 2" xfId="12952" hidden="1" xr:uid="{00000000-0005-0000-0000-00007C690000}"/>
    <cellStyle name="เซลล์ที่มีการเชื่อมโยง 2" xfId="12146" hidden="1" xr:uid="{00000000-0005-0000-0000-00007D690000}"/>
    <cellStyle name="เซลล์ที่มีการเชื่อมโยง 2" xfId="11352" hidden="1" xr:uid="{00000000-0005-0000-0000-00007E690000}"/>
    <cellStyle name="เซลล์ที่มีการเชื่อมโยง 2" xfId="11793" hidden="1" xr:uid="{00000000-0005-0000-0000-00007F690000}"/>
    <cellStyle name="เซลล์ที่มีการเชื่อมโยง 2" xfId="12463" hidden="1" xr:uid="{00000000-0005-0000-0000-000080690000}"/>
    <cellStyle name="เซลล์ที่มีการเชื่อมโยง 2" xfId="12714" hidden="1" xr:uid="{00000000-0005-0000-0000-000081690000}"/>
    <cellStyle name="เซลล์ที่มีการเชื่อมโยง 2" xfId="12687" hidden="1" xr:uid="{00000000-0005-0000-0000-000082690000}"/>
    <cellStyle name="เซลล์ที่มีการเชื่อมโยง 2" xfId="12980" hidden="1" xr:uid="{00000000-0005-0000-0000-000083690000}"/>
    <cellStyle name="เซลล์ที่มีการเชื่อมโยง 2" xfId="11582" hidden="1" xr:uid="{00000000-0005-0000-0000-000084690000}"/>
    <cellStyle name="เซลล์ที่มีการเชื่อมโยง 2" xfId="12757" hidden="1" xr:uid="{00000000-0005-0000-0000-000085690000}"/>
    <cellStyle name="เซลล์ที่มีการเชื่อมโยง 2" xfId="11473" hidden="1" xr:uid="{00000000-0005-0000-0000-000086690000}"/>
    <cellStyle name="เซลล์ที่มีการเชื่อมโยง 2" xfId="11636" hidden="1" xr:uid="{00000000-0005-0000-0000-000087690000}"/>
    <cellStyle name="เซลล์ที่มีการเชื่อมโยง 2" xfId="11296" hidden="1" xr:uid="{00000000-0005-0000-0000-000088690000}"/>
    <cellStyle name="เซลล์ที่มีการเชื่อมโยง 2" xfId="12288" hidden="1" xr:uid="{00000000-0005-0000-0000-000089690000}"/>
    <cellStyle name="เซลล์ที่มีการเชื่อมโยง 2" xfId="11399" hidden="1" xr:uid="{00000000-0005-0000-0000-00008A690000}"/>
    <cellStyle name="เซลล์ที่มีการเชื่อมโยง 2" xfId="11398" hidden="1" xr:uid="{00000000-0005-0000-0000-00008B690000}"/>
    <cellStyle name="เซลล์ที่มีการเชื่อมโยง 2" xfId="11453" hidden="1" xr:uid="{00000000-0005-0000-0000-00008C690000}"/>
    <cellStyle name="เซลล์ที่มีการเชื่อมโยง 2" xfId="11268" hidden="1" xr:uid="{00000000-0005-0000-0000-00008D690000}"/>
    <cellStyle name="เซลล์ที่มีการเชื่อมโยง 2" xfId="11642" hidden="1" xr:uid="{00000000-0005-0000-0000-00008E690000}"/>
    <cellStyle name="เซลล์ที่มีการเชื่อมโยง 2" xfId="11592" hidden="1" xr:uid="{00000000-0005-0000-0000-00008F690000}"/>
    <cellStyle name="เซลล์ที่มีการเชื่อมโยง 2" xfId="13001" hidden="1" xr:uid="{00000000-0005-0000-0000-000090690000}"/>
    <cellStyle name="เซลล์ที่มีการเชื่อมโยง 2" xfId="12766" hidden="1" xr:uid="{00000000-0005-0000-0000-000091690000}"/>
    <cellStyle name="เซลล์ที่มีการเชื่อมโยง 2" xfId="12874" hidden="1" xr:uid="{00000000-0005-0000-0000-000092690000}"/>
    <cellStyle name="เซลล์ที่มีการเชื่อมโยง 2" xfId="13029" hidden="1" xr:uid="{00000000-0005-0000-0000-000093690000}"/>
    <cellStyle name="เซลล์ที่มีการเชื่อมโยง 2" xfId="11995" hidden="1" xr:uid="{00000000-0005-0000-0000-000094690000}"/>
    <cellStyle name="เซลล์ที่มีการเชื่อมโยง 2" xfId="11972" hidden="1" xr:uid="{00000000-0005-0000-0000-000095690000}"/>
    <cellStyle name="เซลล์ที่มีการเชื่อมโยง 2" xfId="11692" hidden="1" xr:uid="{00000000-0005-0000-0000-000096690000}"/>
    <cellStyle name="เซลล์ที่มีการเชื่อมโยง 2" xfId="12520" hidden="1" xr:uid="{00000000-0005-0000-0000-000097690000}"/>
    <cellStyle name="เซลล์ที่มีการเชื่อมโยง 2" xfId="12108" hidden="1" xr:uid="{00000000-0005-0000-0000-000098690000}"/>
    <cellStyle name="เซลล์ที่มีการเชื่อมโยง 2" xfId="12873" hidden="1" xr:uid="{00000000-0005-0000-0000-000099690000}"/>
    <cellStyle name="เซลล์ที่มีการเชื่อมโยง 2" xfId="11956" hidden="1" xr:uid="{00000000-0005-0000-0000-00009A690000}"/>
    <cellStyle name="เซลล์ที่มีการเชื่อมโยง 2" xfId="11627" hidden="1" xr:uid="{00000000-0005-0000-0000-00009B690000}"/>
    <cellStyle name="เซลล์ที่มีการเชื่อมโยง 2" xfId="11772" hidden="1" xr:uid="{00000000-0005-0000-0000-00009C690000}"/>
    <cellStyle name="เซลล์ที่มีการเชื่อมโยง 2" xfId="11304" hidden="1" xr:uid="{00000000-0005-0000-0000-00009D690000}"/>
    <cellStyle name="เซลล์ที่มีการเชื่อมโยง 2" xfId="12622" hidden="1" xr:uid="{00000000-0005-0000-0000-00009E690000}"/>
    <cellStyle name="เซลล์ที่มีการเชื่อมโยง 2" xfId="11298" hidden="1" xr:uid="{00000000-0005-0000-0000-00009F690000}"/>
    <cellStyle name="เซลล์ที่มีการเชื่อมโยง 2" xfId="12894" hidden="1" xr:uid="{00000000-0005-0000-0000-0000A0690000}"/>
    <cellStyle name="เซลล์ที่มีการเชื่อมโยง 2" xfId="12506" hidden="1" xr:uid="{00000000-0005-0000-0000-0000A1690000}"/>
    <cellStyle name="เซลล์ที่มีการเชื่อมโยง 2" xfId="11300" hidden="1" xr:uid="{00000000-0005-0000-0000-0000A2690000}"/>
    <cellStyle name="เซลล์ที่มีการเชื่อมโยง 2" xfId="12414" hidden="1" xr:uid="{00000000-0005-0000-0000-0000A3690000}"/>
    <cellStyle name="เซลล์ที่มีการเชื่อมโยง 2" xfId="11486" hidden="1" xr:uid="{00000000-0005-0000-0000-0000A4690000}"/>
    <cellStyle name="เซลล์ที่มีการเชื่อมโยง 2" xfId="12878" hidden="1" xr:uid="{00000000-0005-0000-0000-0000A5690000}"/>
    <cellStyle name="เซลล์ที่มีการเชื่อมโยง 2" xfId="11922" hidden="1" xr:uid="{00000000-0005-0000-0000-0000A6690000}"/>
    <cellStyle name="เซลล์ที่มีการเชื่อมโยง 2" xfId="11742" hidden="1" xr:uid="{00000000-0005-0000-0000-0000A7690000}"/>
    <cellStyle name="เซลล์ที่มีการเชื่อมโยง 2" xfId="11248" hidden="1" xr:uid="{00000000-0005-0000-0000-0000A8690000}"/>
    <cellStyle name="เซลล์ที่มีการเชื่อมโยง 2" xfId="11869" hidden="1" xr:uid="{00000000-0005-0000-0000-0000A9690000}"/>
    <cellStyle name="เซลล์ที่มีการเชื่อมโยง 2" xfId="11913" hidden="1" xr:uid="{00000000-0005-0000-0000-0000AA690000}"/>
    <cellStyle name="เซลล์ที่มีการเชื่อมโยง 2" xfId="12083" hidden="1" xr:uid="{00000000-0005-0000-0000-0000AB690000}"/>
    <cellStyle name="เซลล์ที่มีการเชื่อมโยง 2" xfId="12890" hidden="1" xr:uid="{00000000-0005-0000-0000-0000AC690000}"/>
    <cellStyle name="เซลล์ที่มีการเชื่อมโยง 2" xfId="11937" hidden="1" xr:uid="{00000000-0005-0000-0000-0000AD690000}"/>
    <cellStyle name="เซลล์ที่มีการเชื่อมโยง 2" xfId="11716" hidden="1" xr:uid="{00000000-0005-0000-0000-0000AE690000}"/>
    <cellStyle name="เซลล์ที่มีการเชื่อมโยง 2" xfId="11859" hidden="1" xr:uid="{00000000-0005-0000-0000-0000AF690000}"/>
    <cellStyle name="เซลล์ที่มีการเชื่อมโยง 2" xfId="13105" hidden="1" xr:uid="{00000000-0005-0000-0000-0000B0690000}"/>
    <cellStyle name="เซลล์ที่มีการเชื่อมโยง 2" xfId="13106" hidden="1" xr:uid="{00000000-0005-0000-0000-0000B1690000}"/>
    <cellStyle name="เซลล์ที่มีการเชื่อมโยง 2" xfId="13109" hidden="1" xr:uid="{00000000-0005-0000-0000-0000B2690000}"/>
    <cellStyle name="เซลล์ที่มีการเชื่อมโยง 2" xfId="13110" hidden="1" xr:uid="{00000000-0005-0000-0000-0000B3690000}"/>
    <cellStyle name="เซลล์ที่มีการเชื่อมโยง 2" xfId="13126" hidden="1" xr:uid="{00000000-0005-0000-0000-0000B4690000}"/>
    <cellStyle name="เซลล์ที่มีการเชื่อมโยง 2" xfId="13127" hidden="1" xr:uid="{00000000-0005-0000-0000-0000B5690000}"/>
    <cellStyle name="เซลล์ที่มีการเชื่อมโยง 2" xfId="13128" hidden="1" xr:uid="{00000000-0005-0000-0000-0000B6690000}"/>
    <cellStyle name="เซลล์ที่มีการเชื่อมโยง 2" xfId="13129" hidden="1" xr:uid="{00000000-0005-0000-0000-0000B7690000}"/>
    <cellStyle name="เซลล์ที่มีการเชื่อมโยง 2" xfId="13134" hidden="1" xr:uid="{00000000-0005-0000-0000-0000B8690000}"/>
    <cellStyle name="เซลล์ที่มีการเชื่อมโยง 2" xfId="13136" hidden="1" xr:uid="{00000000-0005-0000-0000-0000B9690000}"/>
    <cellStyle name="เซลล์ที่มีการเชื่อมโยง 2" xfId="13137" hidden="1" xr:uid="{00000000-0005-0000-0000-0000BA690000}"/>
    <cellStyle name="เซลล์ที่มีการเชื่อมโยง 2" xfId="13138" hidden="1" xr:uid="{00000000-0005-0000-0000-0000BB690000}"/>
    <cellStyle name="เซลล์ที่มีการเชื่อมโยง 2" xfId="13147" hidden="1" xr:uid="{00000000-0005-0000-0000-0000BC690000}"/>
    <cellStyle name="เซลล์ที่มีการเชื่อมโยง 2" xfId="13148" hidden="1" xr:uid="{00000000-0005-0000-0000-0000BD690000}"/>
    <cellStyle name="เซลล์ที่มีการเชื่อมโยง 2" xfId="13149" hidden="1" xr:uid="{00000000-0005-0000-0000-0000BE690000}"/>
    <cellStyle name="เซลล์ที่มีการเชื่อมโยง 2" xfId="13150" hidden="1" xr:uid="{00000000-0005-0000-0000-0000BF690000}"/>
    <cellStyle name="เซลล์ที่มีการเชื่อมโยง 2" xfId="12924" hidden="1" xr:uid="{00000000-0005-0000-0000-0000C0690000}"/>
    <cellStyle name="เซลล์ที่มีการเชื่อมโยง 2" xfId="12869" hidden="1" xr:uid="{00000000-0005-0000-0000-0000C1690000}"/>
    <cellStyle name="เซลล์ที่มีการเชื่อมโยง 2" xfId="12555" hidden="1" xr:uid="{00000000-0005-0000-0000-0000C2690000}"/>
    <cellStyle name="เซลล์ที่มีการเชื่อมโยง 2" xfId="12998" hidden="1" xr:uid="{00000000-0005-0000-0000-0000C3690000}"/>
    <cellStyle name="เซลล์ที่มีการเชื่อมโยง 2" xfId="12605" hidden="1" xr:uid="{00000000-0005-0000-0000-0000C4690000}"/>
    <cellStyle name="เซลล์ที่มีการเชื่อมโยง 2" xfId="11983" hidden="1" xr:uid="{00000000-0005-0000-0000-0000C5690000}"/>
    <cellStyle name="เซลล์ที่มีการเชื่อมโยง 2" xfId="11322" hidden="1" xr:uid="{00000000-0005-0000-0000-0000C6690000}"/>
    <cellStyle name="เซลล์ที่มีการเชื่อมโยง 2" xfId="12359" hidden="1" xr:uid="{00000000-0005-0000-0000-0000C7690000}"/>
    <cellStyle name="เซลล์ที่มีการเชื่อมโยง 2" xfId="12188" hidden="1" xr:uid="{00000000-0005-0000-0000-0000C8690000}"/>
    <cellStyle name="เซลล์ที่มีการเชื่อมโยง 2" xfId="12005" hidden="1" xr:uid="{00000000-0005-0000-0000-0000C9690000}"/>
    <cellStyle name="เซลล์ที่มีการเชื่อมโยง 2" xfId="11703" hidden="1" xr:uid="{00000000-0005-0000-0000-0000CA690000}"/>
    <cellStyle name="เซลล์ที่มีการเชื่อมโยง 2" xfId="12134" hidden="1" xr:uid="{00000000-0005-0000-0000-0000CB690000}"/>
    <cellStyle name="เซลล์ที่มีการเชื่อมโยง 2" xfId="11350" hidden="1" xr:uid="{00000000-0005-0000-0000-0000CC690000}"/>
    <cellStyle name="เซลล์ที่มีการเชื่อมโยง 2" xfId="12481" hidden="1" xr:uid="{00000000-0005-0000-0000-0000CD690000}"/>
    <cellStyle name="เซลล์ที่มีการเชื่อมโยง 2" xfId="11596" hidden="1" xr:uid="{00000000-0005-0000-0000-0000CE690000}"/>
    <cellStyle name="เซลล์ที่มีการเชื่อมโยง 2" xfId="12242" hidden="1" xr:uid="{00000000-0005-0000-0000-0000CF690000}"/>
    <cellStyle name="เซลล์ที่มีการเชื่อมโยง 2" xfId="11567" hidden="1" xr:uid="{00000000-0005-0000-0000-0000D0690000}"/>
    <cellStyle name="เซลล์ที่มีการเชื่อมโยง 2" xfId="11255" hidden="1" xr:uid="{00000000-0005-0000-0000-0000D1690000}"/>
    <cellStyle name="เซลล์ที่มีการเชื่อมโยง 2" xfId="11782" hidden="1" xr:uid="{00000000-0005-0000-0000-0000D2690000}"/>
    <cellStyle name="เซลล์ที่มีการเชื่อมโยง 2" xfId="11341" hidden="1" xr:uid="{00000000-0005-0000-0000-0000D3690000}"/>
    <cellStyle name="เซลล์ที่มีการเชื่อมโยง 2" xfId="11810" hidden="1" xr:uid="{00000000-0005-0000-0000-0000D4690000}"/>
    <cellStyle name="เซลล์ที่มีการเชื่อมโยง 2" xfId="12732" hidden="1" xr:uid="{00000000-0005-0000-0000-0000D5690000}"/>
    <cellStyle name="เซลล์ที่มีการเชื่อมโยง 2" xfId="11271" hidden="1" xr:uid="{00000000-0005-0000-0000-0000D6690000}"/>
    <cellStyle name="เซลล์ที่มีการเชื่อมโยง 2" xfId="12683" hidden="1" xr:uid="{00000000-0005-0000-0000-0000D7690000}"/>
    <cellStyle name="เซลล์ที่มีการเชื่อมโยง 2" xfId="12585" hidden="1" xr:uid="{00000000-0005-0000-0000-0000D8690000}"/>
    <cellStyle name="เซลล์ที่มีการเชื่อมโยง 2" xfId="12139" hidden="1" xr:uid="{00000000-0005-0000-0000-0000D9690000}"/>
    <cellStyle name="เซลล์ที่มีการเชื่อมโยง 2" xfId="8151" hidden="1" xr:uid="{00000000-0005-0000-0000-0000DA690000}"/>
    <cellStyle name="เซลล์ที่มีการเชื่อมโยง 2" xfId="11857" hidden="1" xr:uid="{00000000-0005-0000-0000-0000DB690000}"/>
    <cellStyle name="เซลล์ที่มีการเชื่อมโยง 2" xfId="11762" hidden="1" xr:uid="{00000000-0005-0000-0000-0000DC690000}"/>
    <cellStyle name="เซลล์ที่มีการเชื่อมโยง 2" xfId="11263" hidden="1" xr:uid="{00000000-0005-0000-0000-0000DD690000}"/>
    <cellStyle name="เซลล์ที่มีการเชื่อมโยง 2" xfId="12204" hidden="1" xr:uid="{00000000-0005-0000-0000-0000DE690000}"/>
    <cellStyle name="เซลล์ที่มีการเชื่อมโยง 2" xfId="11611" hidden="1" xr:uid="{00000000-0005-0000-0000-0000DF690000}"/>
    <cellStyle name="เซลล์ที่มีการเชื่อมโยง 2" xfId="12356" hidden="1" xr:uid="{00000000-0005-0000-0000-0000E0690000}"/>
    <cellStyle name="เซลล์ที่มีการเชื่อมโยง 2" xfId="11916" hidden="1" xr:uid="{00000000-0005-0000-0000-0000E1690000}"/>
    <cellStyle name="เซลล์ที่มีการเชื่อมโยง 2" xfId="12761" hidden="1" xr:uid="{00000000-0005-0000-0000-0000E2690000}"/>
    <cellStyle name="เซลล์ที่มีการเชื่อมโยง 2" xfId="11595" hidden="1" xr:uid="{00000000-0005-0000-0000-0000E3690000}"/>
    <cellStyle name="เซลล์ที่มีการเชื่อมโยง 2" xfId="11836" hidden="1" xr:uid="{00000000-0005-0000-0000-0000E4690000}"/>
    <cellStyle name="เซลล์ที่มีการเชื่อมโยง 2" xfId="11518" hidden="1" xr:uid="{00000000-0005-0000-0000-0000E5690000}"/>
    <cellStyle name="เซลล์ที่มีการเชื่อมโยง 2" xfId="12050" hidden="1" xr:uid="{00000000-0005-0000-0000-0000E6690000}"/>
    <cellStyle name="เซลล์ที่มีการเชื่อมโยง 2" xfId="12180" hidden="1" xr:uid="{00000000-0005-0000-0000-0000E7690000}"/>
    <cellStyle name="เซลล์ที่มีการเชื่อมโยง 2" xfId="11346" hidden="1" xr:uid="{00000000-0005-0000-0000-0000E8690000}"/>
    <cellStyle name="เซลล์ที่มีการเชื่อมโยง 2" xfId="12925" hidden="1" xr:uid="{00000000-0005-0000-0000-0000E9690000}"/>
    <cellStyle name="เซลล์ที่มีการเชื่อมโยง 2" xfId="12250" hidden="1" xr:uid="{00000000-0005-0000-0000-0000EA690000}"/>
    <cellStyle name="เซลล์ที่มีการเชื่อมโยง 2" xfId="11631" hidden="1" xr:uid="{00000000-0005-0000-0000-0000EB690000}"/>
    <cellStyle name="เซลล์ที่มีการเชื่อมโยง 2" xfId="13061" hidden="1" xr:uid="{00000000-0005-0000-0000-0000EC690000}"/>
    <cellStyle name="เซลล์ที่มีการเชื่อมโยง 2" xfId="11908" hidden="1" xr:uid="{00000000-0005-0000-0000-0000ED690000}"/>
    <cellStyle name="เซลล์ที่มีการเชื่อมโยง 2" xfId="11936" hidden="1" xr:uid="{00000000-0005-0000-0000-0000EE690000}"/>
    <cellStyle name="เซลล์ที่มีการเชื่อมโยง 2" xfId="12126" hidden="1" xr:uid="{00000000-0005-0000-0000-0000EF690000}"/>
    <cellStyle name="เซลล์ที่มีการเชื่อมโยง 2" xfId="12883" hidden="1" xr:uid="{00000000-0005-0000-0000-0000F0690000}"/>
    <cellStyle name="เซลล์ที่มีการเชื่อมโยง 2" xfId="12167" hidden="1" xr:uid="{00000000-0005-0000-0000-0000F1690000}"/>
    <cellStyle name="เซลล์ที่มีการเชื่อมโยง 2" xfId="12456" hidden="1" xr:uid="{00000000-0005-0000-0000-0000F2690000}"/>
    <cellStyle name="เซลล์ที่มีการเชื่อมโยง 2" xfId="12295" hidden="1" xr:uid="{00000000-0005-0000-0000-0000F3690000}"/>
    <cellStyle name="เซลล์ที่มีการเชื่อมโยง 2" xfId="11279" hidden="1" xr:uid="{00000000-0005-0000-0000-0000F4690000}"/>
    <cellStyle name="เซลล์ที่มีการเชื่อมโยง 2" xfId="12269" hidden="1" xr:uid="{00000000-0005-0000-0000-0000F5690000}"/>
    <cellStyle name="เซลล์ที่มีการเชื่อมโยง 2" xfId="11740" hidden="1" xr:uid="{00000000-0005-0000-0000-0000F6690000}"/>
    <cellStyle name="เซลล์ที่มีการเชื่อมโยง 2" xfId="12315" hidden="1" xr:uid="{00000000-0005-0000-0000-0000F7690000}"/>
    <cellStyle name="เซลล์ที่มีการเชื่อมโยง 2" xfId="12173" hidden="1" xr:uid="{00000000-0005-0000-0000-0000F8690000}"/>
    <cellStyle name="เซลล์ที่มีการเชื่อมโยง 2" xfId="11915" hidden="1" xr:uid="{00000000-0005-0000-0000-0000F9690000}"/>
    <cellStyle name="เซลล์ที่มีการเชื่อมโยง 2" xfId="12460" hidden="1" xr:uid="{00000000-0005-0000-0000-0000FA690000}"/>
    <cellStyle name="เซลล์ที่มีการเชื่อมโยง 2" xfId="11695" hidden="1" xr:uid="{00000000-0005-0000-0000-0000FB690000}"/>
    <cellStyle name="เซลล์ที่มีการเชื่อมโยง 2" xfId="11547" hidden="1" xr:uid="{00000000-0005-0000-0000-0000FC690000}"/>
    <cellStyle name="เซลล์ที่มีการเชื่อมโยง 2" xfId="13012" hidden="1" xr:uid="{00000000-0005-0000-0000-0000FD690000}"/>
    <cellStyle name="เซลล์ที่มีการเชื่อมโยง 2" xfId="11254" hidden="1" xr:uid="{00000000-0005-0000-0000-0000FE690000}"/>
    <cellStyle name="เซลล์ที่มีการเชื่อมโยง 2" xfId="11379" hidden="1" xr:uid="{00000000-0005-0000-0000-0000FF690000}"/>
    <cellStyle name="เซลล์ที่มีการเชื่อมโยง 2" xfId="13144" hidden="1" xr:uid="{00000000-0005-0000-0000-0000006A0000}"/>
    <cellStyle name="เซลล์ที่มีการเชื่อมโยง 2" xfId="11384" hidden="1" xr:uid="{00000000-0005-0000-0000-0000016A0000}"/>
    <cellStyle name="เซลล์ที่มีการเชื่อมโยง 2" xfId="11575" hidden="1" xr:uid="{00000000-0005-0000-0000-0000026A0000}"/>
    <cellStyle name="เซลล์ที่มีการเชื่อมโยง 2" xfId="12283" hidden="1" xr:uid="{00000000-0005-0000-0000-0000036A0000}"/>
    <cellStyle name="เซลล์ที่มีการเชื่อมโยง 2" xfId="11878" hidden="1" xr:uid="{00000000-0005-0000-0000-0000046A0000}"/>
    <cellStyle name="เซลล์ที่มีการเชื่อมโยง 2" xfId="11291" hidden="1" xr:uid="{00000000-0005-0000-0000-0000056A0000}"/>
    <cellStyle name="เซลล์ที่มีการเชื่อมโยง 2" xfId="11683" hidden="1" xr:uid="{00000000-0005-0000-0000-0000066A0000}"/>
    <cellStyle name="เซลล์ที่มีการเชื่อมโยง 2" xfId="11383" hidden="1" xr:uid="{00000000-0005-0000-0000-0000076A0000}"/>
    <cellStyle name="เซลล์ที่มีการเชื่อมโยง 2" xfId="12051" hidden="1" xr:uid="{00000000-0005-0000-0000-0000086A0000}"/>
    <cellStyle name="เซลล์ที่มีการเชื่อมโยง 2" xfId="11680" hidden="1" xr:uid="{00000000-0005-0000-0000-0000096A0000}"/>
    <cellStyle name="เซลล์ที่มีการเชื่อมโยง 2" xfId="11892" hidden="1" xr:uid="{00000000-0005-0000-0000-00000A6A0000}"/>
    <cellStyle name="เซลล์ที่มีการเชื่อมโยง 2" xfId="8142" hidden="1" xr:uid="{00000000-0005-0000-0000-00000B6A0000}"/>
    <cellStyle name="เซลล์ที่มีการเชื่อมโยง 2" xfId="12662" hidden="1" xr:uid="{00000000-0005-0000-0000-00000C6A0000}"/>
    <cellStyle name="เซลล์ที่มีการเชื่อมโยง 2" xfId="13100" hidden="1" xr:uid="{00000000-0005-0000-0000-00000D6A0000}"/>
    <cellStyle name="เซลล์ที่มีการเชื่อมโยง 2" xfId="11301" hidden="1" xr:uid="{00000000-0005-0000-0000-00000E6A0000}"/>
    <cellStyle name="เซลล์ที่มีการเชื่อมโยง 2" xfId="12157" hidden="1" xr:uid="{00000000-0005-0000-0000-00000F6A0000}"/>
    <cellStyle name="เซลล์ที่มีการเชื่อมโยง 2" xfId="11903" hidden="1" xr:uid="{00000000-0005-0000-0000-0000106A0000}"/>
    <cellStyle name="เซลล์ที่มีการเชื่อมโยง 2" xfId="11355" hidden="1" xr:uid="{00000000-0005-0000-0000-0000116A0000}"/>
    <cellStyle name="เซลล์ที่มีการเชื่อมโยง 2" xfId="12044" hidden="1" xr:uid="{00000000-0005-0000-0000-0000126A0000}"/>
    <cellStyle name="เซลล์ที่มีการเชื่อมโยง 2" xfId="11853" hidden="1" xr:uid="{00000000-0005-0000-0000-0000136A0000}"/>
    <cellStyle name="เซลล์ที่มีการเชื่อมโยง 2" xfId="11557" hidden="1" xr:uid="{00000000-0005-0000-0000-0000146A0000}"/>
    <cellStyle name="เซลล์ที่มีการเชื่อมโยง 2" xfId="12629" hidden="1" xr:uid="{00000000-0005-0000-0000-0000156A0000}"/>
    <cellStyle name="เซลล์ที่มีการเชื่อมโยง 2" xfId="11389" hidden="1" xr:uid="{00000000-0005-0000-0000-0000166A0000}"/>
    <cellStyle name="เซลล์ที่มีการเชื่อมโยง 2" xfId="13119" hidden="1" xr:uid="{00000000-0005-0000-0000-0000176A0000}"/>
    <cellStyle name="เซลล์ที่มีการเชื่อมโยง 2" xfId="11616" hidden="1" xr:uid="{00000000-0005-0000-0000-0000186A0000}"/>
    <cellStyle name="เซลล์ที่มีการเชื่อมโยง 2" xfId="11482" hidden="1" xr:uid="{00000000-0005-0000-0000-0000196A0000}"/>
    <cellStyle name="เซลล์ที่มีการเชื่อมโยง 2" xfId="11509" hidden="1" xr:uid="{00000000-0005-0000-0000-00001A6A0000}"/>
    <cellStyle name="เซลล์ที่มีการเชื่อมโยง 2" xfId="12372" hidden="1" xr:uid="{00000000-0005-0000-0000-00001B6A0000}"/>
    <cellStyle name="เซลล์ที่มีการเชื่อมโยง 2" xfId="11266" hidden="1" xr:uid="{00000000-0005-0000-0000-00001C6A0000}"/>
    <cellStyle name="เซลล์ที่มีการเชื่อมโยง 2" xfId="13080" hidden="1" xr:uid="{00000000-0005-0000-0000-00001D6A0000}"/>
    <cellStyle name="เซลล์ที่มีการเชื่อมโยง 2" xfId="12210" hidden="1" xr:uid="{00000000-0005-0000-0000-00001E6A0000}"/>
    <cellStyle name="เซลล์ที่มีการเชื่อมโยง 2" xfId="12254" hidden="1" xr:uid="{00000000-0005-0000-0000-00001F6A0000}"/>
    <cellStyle name="เซลล์ที่มีการเชื่อมโยง 2" xfId="11725" hidden="1" xr:uid="{00000000-0005-0000-0000-0000206A0000}"/>
    <cellStyle name="เซลล์ที่มีการเชื่อมโยง 2" xfId="12255" hidden="1" xr:uid="{00000000-0005-0000-0000-0000216A0000}"/>
    <cellStyle name="เซลล์ที่มีการเชื่อมโยง 2" xfId="12102" hidden="1" xr:uid="{00000000-0005-0000-0000-0000226A0000}"/>
    <cellStyle name="เซลล์ที่มีการเชื่อมโยง 2" xfId="11755" hidden="1" xr:uid="{00000000-0005-0000-0000-0000236A0000}"/>
    <cellStyle name="เซลล์ที่มีการเชื่อมโยง 2" xfId="11818" hidden="1" xr:uid="{00000000-0005-0000-0000-0000246A0000}"/>
    <cellStyle name="เซลล์ที่มีการเชื่อมโยง 2" xfId="11941" hidden="1" xr:uid="{00000000-0005-0000-0000-0000256A0000}"/>
    <cellStyle name="เซลล์ที่มีการเชื่อมโยง 2" xfId="11681" hidden="1" xr:uid="{00000000-0005-0000-0000-0000266A0000}"/>
    <cellStyle name="เซลล์ที่มีการเชื่อมโยง 2" xfId="12378" hidden="1" xr:uid="{00000000-0005-0000-0000-0000276A0000}"/>
    <cellStyle name="เซลล์ที่มีการเชื่อมโยง 2" xfId="12261" hidden="1" xr:uid="{00000000-0005-0000-0000-0000286A0000}"/>
    <cellStyle name="เซลล์ที่มีการเชื่อมโยง 2" xfId="12982" hidden="1" xr:uid="{00000000-0005-0000-0000-0000296A0000}"/>
    <cellStyle name="เซลล์ที่มีการเชื่อมโยง 2" xfId="8166" hidden="1" xr:uid="{00000000-0005-0000-0000-00002A6A0000}"/>
    <cellStyle name="เซลล์ที่มีการเชื่อมโยง 2" xfId="12033" hidden="1" xr:uid="{00000000-0005-0000-0000-00002B6A0000}"/>
    <cellStyle name="เซลล์ที่มีการเชื่อมโยง 2" xfId="11743" hidden="1" xr:uid="{00000000-0005-0000-0000-00002C6A0000}"/>
    <cellStyle name="เซลล์ที่มีการเชื่อมโยง 2" xfId="11946" hidden="1" xr:uid="{00000000-0005-0000-0000-00002D6A0000}"/>
    <cellStyle name="เซลล์ที่มีการเชื่อมโยง 2" xfId="11419" hidden="1" xr:uid="{00000000-0005-0000-0000-00002E6A0000}"/>
    <cellStyle name="เซลล์ที่มีการเชื่อมโยง 2" xfId="11324" hidden="1" xr:uid="{00000000-0005-0000-0000-00002F6A0000}"/>
    <cellStyle name="เซลล์ที่มีการเชื่อมโยง 2" xfId="11364" hidden="1" xr:uid="{00000000-0005-0000-0000-0000306A0000}"/>
    <cellStyle name="เซลล์ที่มีการเชื่อมโยง 2" xfId="12586" hidden="1" xr:uid="{00000000-0005-0000-0000-0000316A0000}"/>
    <cellStyle name="เซลล์ที่มีการเชื่อมโยง 2" xfId="12385" hidden="1" xr:uid="{00000000-0005-0000-0000-0000326A0000}"/>
    <cellStyle name="เซลล์ที่มีการเชื่อมโยง 2" xfId="12756" hidden="1" xr:uid="{00000000-0005-0000-0000-0000336A0000}"/>
    <cellStyle name="เซลล์ที่มีการเชื่อมโยง 2" xfId="11260" hidden="1" xr:uid="{00000000-0005-0000-0000-0000346A0000}"/>
    <cellStyle name="เซลล์ที่มีการเชื่อมโยง 2" xfId="12088" hidden="1" xr:uid="{00000000-0005-0000-0000-0000356A0000}"/>
    <cellStyle name="เซลล์ที่มีการเชื่อมโยง 2" xfId="11358" hidden="1" xr:uid="{00000000-0005-0000-0000-0000366A0000}"/>
    <cellStyle name="เซลล์ที่มีการเชื่อมโยง 2" xfId="13003" hidden="1" xr:uid="{00000000-0005-0000-0000-0000376A0000}"/>
    <cellStyle name="เซลล์ที่มีการเชื่อมโยง 2" xfId="11372" hidden="1" xr:uid="{00000000-0005-0000-0000-0000386A0000}"/>
    <cellStyle name="เซลล์ที่มีการเชื่อมโยง 2" xfId="13004" hidden="1" xr:uid="{00000000-0005-0000-0000-0000396A0000}"/>
    <cellStyle name="เซลล์ที่มีการเชื่อมโยง 2" xfId="12299" hidden="1" xr:uid="{00000000-0005-0000-0000-00003A6A0000}"/>
    <cellStyle name="เซลล์ที่มีการเชื่อมโยง 2" xfId="12338" hidden="1" xr:uid="{00000000-0005-0000-0000-00003B6A0000}"/>
    <cellStyle name="เซลล์ที่มีการเชื่อมโยง 2" xfId="11799" hidden="1" xr:uid="{00000000-0005-0000-0000-00003C6A0000}"/>
    <cellStyle name="เซลล์ที่มีการเชื่อมโยง 2" xfId="12539" hidden="1" xr:uid="{00000000-0005-0000-0000-00003D6A0000}"/>
    <cellStyle name="เซลล์ที่มีการเชื่อมโยง 2" xfId="12478" hidden="1" xr:uid="{00000000-0005-0000-0000-00003E6A0000}"/>
    <cellStyle name="เซลล์ที่มีการเชื่อมโยง 2" xfId="12575" hidden="1" xr:uid="{00000000-0005-0000-0000-00003F6A0000}"/>
    <cellStyle name="เซลล์ที่มีการเชื่อมโยง 2" xfId="13078" hidden="1" xr:uid="{00000000-0005-0000-0000-0000406A0000}"/>
    <cellStyle name="เซลล์ที่มีการเชื่อมโยง 2" xfId="12992" hidden="1" xr:uid="{00000000-0005-0000-0000-0000416A0000}"/>
    <cellStyle name="เซลล์ที่มีการเชื่อมโยง 2" xfId="11889" hidden="1" xr:uid="{00000000-0005-0000-0000-0000426A0000}"/>
    <cellStyle name="เซลล์ที่มีการเชื่อมโยง 2" xfId="12956" hidden="1" xr:uid="{00000000-0005-0000-0000-0000436A0000}"/>
    <cellStyle name="เซลล์ที่มีการเชื่อมโยง 2" xfId="12602" hidden="1" xr:uid="{00000000-0005-0000-0000-0000446A0000}"/>
    <cellStyle name="เซลล์ที่มีการเชื่อมโยง 2" xfId="12256" hidden="1" xr:uid="{00000000-0005-0000-0000-0000456A0000}"/>
    <cellStyle name="เซลล์ที่มีการเชื่อมโยง 2" xfId="12955" hidden="1" xr:uid="{00000000-0005-0000-0000-0000466A0000}"/>
    <cellStyle name="เซลล์ที่มีการเชื่อมโยง 2" xfId="11606" hidden="1" xr:uid="{00000000-0005-0000-0000-0000476A0000}"/>
    <cellStyle name="เซลล์ที่มีการเชื่อมโยง 2" xfId="11685" hidden="1" xr:uid="{00000000-0005-0000-0000-0000486A0000}"/>
    <cellStyle name="เซลล์ที่มีการเชื่อมโยง 2" xfId="11615" hidden="1" xr:uid="{00000000-0005-0000-0000-0000496A0000}"/>
    <cellStyle name="เซลล์ที่มีการเชื่อมโยง 2" xfId="11305" hidden="1" xr:uid="{00000000-0005-0000-0000-00004A6A0000}"/>
    <cellStyle name="เซลล์ที่มีการเชื่อมโยง 2" xfId="12257" hidden="1" xr:uid="{00000000-0005-0000-0000-00004B6A0000}"/>
    <cellStyle name="เซลล์ที่มีการเชื่อมโยง 2" xfId="12698" hidden="1" xr:uid="{00000000-0005-0000-0000-00004C6A0000}"/>
    <cellStyle name="เซลล์ที่มีการเชื่อมโยง 2" xfId="11273" hidden="1" xr:uid="{00000000-0005-0000-0000-00004D6A0000}"/>
    <cellStyle name="เซลล์ที่มีการเชื่อมโยง 2" xfId="12782" hidden="1" xr:uid="{00000000-0005-0000-0000-00004E6A0000}"/>
    <cellStyle name="เซลล์ที่มีการเชื่อมโยง 2" xfId="11249" hidden="1" xr:uid="{00000000-0005-0000-0000-00004F6A0000}"/>
    <cellStyle name="เซลล์ที่มีการเชื่อมโยง 2" xfId="13189" hidden="1" xr:uid="{00000000-0005-0000-0000-0000506A0000}"/>
    <cellStyle name="เซลล์ที่มีการเชื่อมโยง 2" xfId="13191" hidden="1" xr:uid="{00000000-0005-0000-0000-0000516A0000}"/>
    <cellStyle name="เซลล์ที่มีการเชื่อมโยง 2" xfId="13192" hidden="1" xr:uid="{00000000-0005-0000-0000-0000526A0000}"/>
    <cellStyle name="เซลล์ที่มีการเชื่อมโยง 2" xfId="13193" hidden="1" xr:uid="{00000000-0005-0000-0000-0000536A0000}"/>
    <cellStyle name="เซลล์ที่มีการเชื่อมโยง 2" xfId="13202" hidden="1" xr:uid="{00000000-0005-0000-0000-0000546A0000}"/>
    <cellStyle name="เซลล์ที่มีการเชื่อมโยง 2" xfId="13203" hidden="1" xr:uid="{00000000-0005-0000-0000-0000556A0000}"/>
    <cellStyle name="เซลล์ที่มีการเชื่อมโยง 2" xfId="13204" hidden="1" xr:uid="{00000000-0005-0000-0000-0000566A0000}"/>
    <cellStyle name="เซลล์ที่มีการเชื่อมโยง 2" xfId="13205" hidden="1" xr:uid="{00000000-0005-0000-0000-0000576A0000}"/>
    <cellStyle name="เซลล์ที่มีการเชื่อมโยง 2" xfId="13206" hidden="1" xr:uid="{00000000-0005-0000-0000-0000586A0000}"/>
    <cellStyle name="เซลล์ที่มีการเชื่อมโยง 2" xfId="13207" hidden="1" xr:uid="{00000000-0005-0000-0000-0000596A0000}"/>
    <cellStyle name="เซลล์ที่มีการเชื่อมโยง 2" xfId="13208" hidden="1" xr:uid="{00000000-0005-0000-0000-00005A6A0000}"/>
    <cellStyle name="เซลล์ที่มีการเชื่อมโยง 2" xfId="13209" hidden="1" xr:uid="{00000000-0005-0000-0000-00005B6A0000}"/>
    <cellStyle name="เซลล์ที่มีการเชื่อมโยง 2" xfId="13214" hidden="1" xr:uid="{00000000-0005-0000-0000-00005C6A0000}"/>
    <cellStyle name="เซลล์ที่มีการเชื่อมโยง 2" xfId="13215" hidden="1" xr:uid="{00000000-0005-0000-0000-00005D6A0000}"/>
    <cellStyle name="เซลล์ที่มีการเชื่อมโยง 2" xfId="13216" hidden="1" xr:uid="{00000000-0005-0000-0000-00005E6A0000}"/>
    <cellStyle name="เซลล์ที่มีการเชื่อมโยง 2" xfId="13217" hidden="1" xr:uid="{00000000-0005-0000-0000-00005F6A0000}"/>
    <cellStyle name="เซลล์ที่มีการเชื่อมโยง 2" xfId="13345" hidden="1" xr:uid="{00000000-0005-0000-0000-0000606A0000}"/>
    <cellStyle name="เซลล์ที่มีการเชื่อมโยง 2" xfId="13348" hidden="1" xr:uid="{00000000-0005-0000-0000-0000616A0000}"/>
    <cellStyle name="เซลล์ที่มีการเชื่อมโยง 2" xfId="13350" hidden="1" xr:uid="{00000000-0005-0000-0000-0000626A0000}"/>
    <cellStyle name="เซลล์ที่มีการเชื่อมโยง 2" xfId="13351" hidden="1" xr:uid="{00000000-0005-0000-0000-0000636A0000}"/>
    <cellStyle name="เซลล์ที่มีการเชื่อมโยง 2" xfId="13414" hidden="1" xr:uid="{00000000-0005-0000-0000-0000646A0000}"/>
    <cellStyle name="เซลล์ที่มีการเชื่อมโยง 2" xfId="13415" hidden="1" xr:uid="{00000000-0005-0000-0000-0000656A0000}"/>
    <cellStyle name="เซลล์ที่มีการเชื่อมโยง 2" xfId="13418" hidden="1" xr:uid="{00000000-0005-0000-0000-0000666A0000}"/>
    <cellStyle name="เซลล์ที่มีการเชื่อมโยง 2" xfId="13419" hidden="1" xr:uid="{00000000-0005-0000-0000-0000676A0000}"/>
    <cellStyle name="เซลล์ที่มีการเชื่อมโยง 2" xfId="13428" hidden="1" xr:uid="{00000000-0005-0000-0000-0000686A0000}"/>
    <cellStyle name="เซลล์ที่มีการเชื่อมโยง 2" xfId="13429" hidden="1" xr:uid="{00000000-0005-0000-0000-0000696A0000}"/>
    <cellStyle name="เซลล์ที่มีการเชื่อมโยง 2" xfId="13431" hidden="1" xr:uid="{00000000-0005-0000-0000-00006A6A0000}"/>
    <cellStyle name="เซลล์ที่มีการเชื่อมโยง 2" xfId="13432" hidden="1" xr:uid="{00000000-0005-0000-0000-00006B6A0000}"/>
    <cellStyle name="เซลล์ที่มีการเชื่อมโยง 2" xfId="13499" hidden="1" xr:uid="{00000000-0005-0000-0000-00006C6A0000}"/>
    <cellStyle name="เซลล์ที่มีการเชื่อมโยง 2" xfId="13500" hidden="1" xr:uid="{00000000-0005-0000-0000-00006D6A0000}"/>
    <cellStyle name="เซลล์ที่มีการเชื่อมโยง 2" xfId="13503" hidden="1" xr:uid="{00000000-0005-0000-0000-00006E6A0000}"/>
    <cellStyle name="เซลล์ที่มีการเชื่อมโยง 2" xfId="13504" hidden="1" xr:uid="{00000000-0005-0000-0000-00006F6A0000}"/>
    <cellStyle name="เซลล์ที่มีการเชื่อมโยง 2" xfId="12070" hidden="1" xr:uid="{00000000-0005-0000-0000-0000706A0000}"/>
    <cellStyle name="เซลล์ที่มีการเชื่อมโยง 2" xfId="12074" hidden="1" xr:uid="{00000000-0005-0000-0000-0000716A0000}"/>
    <cellStyle name="เซลล์ที่มีการเชื่อมโยง 2" xfId="11259" hidden="1" xr:uid="{00000000-0005-0000-0000-0000726A0000}"/>
    <cellStyle name="เซลล์ที่มีการเชื่อมโยง 2" xfId="12409" hidden="1" xr:uid="{00000000-0005-0000-0000-0000736A0000}"/>
    <cellStyle name="เซลล์ที่มีการเชื่อมโยง 2" xfId="12530" hidden="1" xr:uid="{00000000-0005-0000-0000-0000746A0000}"/>
    <cellStyle name="เซลล์ที่มีการเชื่อมโยง 2" xfId="12324" hidden="1" xr:uid="{00000000-0005-0000-0000-0000756A0000}"/>
    <cellStyle name="เซลล์ที่มีการเชื่อมโยง 2" xfId="12906" hidden="1" xr:uid="{00000000-0005-0000-0000-0000766A0000}"/>
    <cellStyle name="เซลล์ที่มีการเชื่อมโยง 2" xfId="13124" hidden="1" xr:uid="{00000000-0005-0000-0000-0000776A0000}"/>
    <cellStyle name="เซลล์ที่มีการเชื่อมโยง 2" xfId="11264" hidden="1" xr:uid="{00000000-0005-0000-0000-0000786A0000}"/>
    <cellStyle name="เซลล์ที่มีการเชื่อมโยง 2" xfId="12099" hidden="1" xr:uid="{00000000-0005-0000-0000-0000796A0000}"/>
    <cellStyle name="เซลล์ที่มีการเชื่อมโยง 2" xfId="12172" hidden="1" xr:uid="{00000000-0005-0000-0000-00007A6A0000}"/>
    <cellStyle name="เซลล์ที่มีการเชื่อมโยง 2" xfId="12451" hidden="1" xr:uid="{00000000-0005-0000-0000-00007B6A0000}"/>
    <cellStyle name="เซลล์ที่มีการเชื่อมโยง 2" xfId="13096" hidden="1" xr:uid="{00000000-0005-0000-0000-00007C6A0000}"/>
    <cellStyle name="เซลล์ที่มีการเชื่อมโยง 2" xfId="11963" hidden="1" xr:uid="{00000000-0005-0000-0000-00007D6A0000}"/>
    <cellStyle name="เซลล์ที่มีการเชื่อมโยง 2" xfId="12758" hidden="1" xr:uid="{00000000-0005-0000-0000-00007E6A0000}"/>
    <cellStyle name="เซลล์ที่มีการเชื่อมโยง 2" xfId="8147" hidden="1" xr:uid="{00000000-0005-0000-0000-00007F6A0000}"/>
    <cellStyle name="เซลล์ที่มีการเชื่อมโยง 2" xfId="12490" hidden="1" xr:uid="{00000000-0005-0000-0000-0000806A0000}"/>
    <cellStyle name="เซลล์ที่มีการเชื่อมโยง 2" xfId="12556" hidden="1" xr:uid="{00000000-0005-0000-0000-0000816A0000}"/>
    <cellStyle name="เซลล์ที่มีการเชื่อมโยง 2" xfId="13175" hidden="1" xr:uid="{00000000-0005-0000-0000-0000826A0000}"/>
    <cellStyle name="เซลล์ที่มีการเชื่อมโยง 2" xfId="12335" hidden="1" xr:uid="{00000000-0005-0000-0000-0000836A0000}"/>
    <cellStyle name="เซลล์ที่มีการเชื่อมโยง 2" xfId="11895" hidden="1" xr:uid="{00000000-0005-0000-0000-0000846A0000}"/>
    <cellStyle name="เซลล์ที่มีการเชื่อมโยง 2" xfId="13022" hidden="1" xr:uid="{00000000-0005-0000-0000-0000856A0000}"/>
    <cellStyle name="เซลล์ที่มีการเชื่อมโยง 2" xfId="12076" hidden="1" xr:uid="{00000000-0005-0000-0000-0000866A0000}"/>
    <cellStyle name="เซลล์ที่มีการเชื่อมโยง 2" xfId="11469" hidden="1" xr:uid="{00000000-0005-0000-0000-0000876A0000}"/>
    <cellStyle name="เซลล์ที่มีการเชื่อมโยง 2" xfId="11924" hidden="1" xr:uid="{00000000-0005-0000-0000-0000886A0000}"/>
    <cellStyle name="เซลล์ที่มีการเชื่อมโยง 2" xfId="12386" hidden="1" xr:uid="{00000000-0005-0000-0000-0000896A0000}"/>
    <cellStyle name="เซลล์ที่มีการเชื่อมโยง 2" xfId="12333" hidden="1" xr:uid="{00000000-0005-0000-0000-00008A6A0000}"/>
    <cellStyle name="เซลล์ที่มีการเชื่อมโยง 2" xfId="11682" hidden="1" xr:uid="{00000000-0005-0000-0000-00008B6A0000}"/>
    <cellStyle name="เซลล์ที่มีการเชื่อมโยง 2" xfId="12009" hidden="1" xr:uid="{00000000-0005-0000-0000-00008C6A0000}"/>
    <cellStyle name="เซลล์ที่มีการเชื่อมโยง 2" xfId="11360" hidden="1" xr:uid="{00000000-0005-0000-0000-00008D6A0000}"/>
    <cellStyle name="เซลล์ที่มีการเชื่อมโยง 2" xfId="11655" hidden="1" xr:uid="{00000000-0005-0000-0000-00008E6A0000}"/>
    <cellStyle name="เซลล์ที่มีการเชื่อมโยง 2" xfId="12147" hidden="1" xr:uid="{00000000-0005-0000-0000-00008F6A0000}"/>
    <cellStyle name="เซลล์ที่มีการเชื่อมโยง 2" xfId="12482" hidden="1" xr:uid="{00000000-0005-0000-0000-0000906A0000}"/>
    <cellStyle name="เซลล์ที่มีการเชื่อมโยง 2" xfId="12410" hidden="1" xr:uid="{00000000-0005-0000-0000-0000916A0000}"/>
    <cellStyle name="เซลล์ที่มีการเชื่อมโยง 2" xfId="12529" hidden="1" xr:uid="{00000000-0005-0000-0000-0000926A0000}"/>
    <cellStyle name="เซลล์ที่มีการเชื่อมโยง 2" xfId="11726" hidden="1" xr:uid="{00000000-0005-0000-0000-0000936A0000}"/>
    <cellStyle name="เซลล์ที่มีการเชื่อมโยง 2" xfId="12931" hidden="1" xr:uid="{00000000-0005-0000-0000-0000946A0000}"/>
    <cellStyle name="เซลล์ที่มีการเชื่อมโยง 2" xfId="11733" hidden="1" xr:uid="{00000000-0005-0000-0000-0000956A0000}"/>
    <cellStyle name="เซลล์ที่มีการเชื่อมโยง 2" xfId="12815" hidden="1" xr:uid="{00000000-0005-0000-0000-0000966A0000}"/>
    <cellStyle name="เซลล์ที่มีการเชื่อมโยง 2" xfId="12496" hidden="1" xr:uid="{00000000-0005-0000-0000-0000976A0000}"/>
    <cellStyle name="เซลล์ที่มีการเชื่อมโยง 2" xfId="11332" hidden="1" xr:uid="{00000000-0005-0000-0000-0000986A0000}"/>
    <cellStyle name="เซลล์ที่มีการเชื่อมโยง 2" xfId="12441" hidden="1" xr:uid="{00000000-0005-0000-0000-0000996A0000}"/>
    <cellStyle name="เซลล์ที่มีการเชื่อมโยง 2" xfId="12764" hidden="1" xr:uid="{00000000-0005-0000-0000-00009A6A0000}"/>
    <cellStyle name="เซลล์ที่มีการเชื่อมโยง 2" xfId="11523" hidden="1" xr:uid="{00000000-0005-0000-0000-00009B6A0000}"/>
    <cellStyle name="เซลล์ที่มีการเชื่อมโยง 2" xfId="11302" hidden="1" xr:uid="{00000000-0005-0000-0000-00009C6A0000}"/>
    <cellStyle name="เซลล์ที่มีการเชื่อมโยง 2" xfId="12927" hidden="1" xr:uid="{00000000-0005-0000-0000-00009D6A0000}"/>
    <cellStyle name="เซลล์ที่มีการเชื่อมโยง 2" xfId="12557" hidden="1" xr:uid="{00000000-0005-0000-0000-00009E6A0000}"/>
    <cellStyle name="เซลล์ที่มีการเชื่อมโยง 2" xfId="12713" hidden="1" xr:uid="{00000000-0005-0000-0000-00009F6A0000}"/>
    <cellStyle name="เซลล์ที่มีการเชื่อมโยง 2" xfId="11428" hidden="1" xr:uid="{00000000-0005-0000-0000-0000A06A0000}"/>
    <cellStyle name="เซลล์ที่มีการเชื่อมโยง 2" xfId="12583" hidden="1" xr:uid="{00000000-0005-0000-0000-0000A16A0000}"/>
    <cellStyle name="เซลล์ที่มีการเชื่อมโยง 2" xfId="12958" hidden="1" xr:uid="{00000000-0005-0000-0000-0000A26A0000}"/>
    <cellStyle name="เซลล์ที่มีการเชื่อมโยง 2" xfId="12554" hidden="1" xr:uid="{00000000-0005-0000-0000-0000A36A0000}"/>
    <cellStyle name="เซลล์ที่มีการเชื่อมโยง 2" xfId="12131" hidden="1" xr:uid="{00000000-0005-0000-0000-0000A46A0000}"/>
    <cellStyle name="เซลล์ที่มีการเชื่อมโยง 2" xfId="11760" hidden="1" xr:uid="{00000000-0005-0000-0000-0000A56A0000}"/>
    <cellStyle name="เซลล์ที่มีการเชื่อมโยง 2" xfId="11593" hidden="1" xr:uid="{00000000-0005-0000-0000-0000A66A0000}"/>
    <cellStyle name="เซลล์ที่มีการเชื่อมโยง 2" xfId="13182" hidden="1" xr:uid="{00000000-0005-0000-0000-0000A76A0000}"/>
    <cellStyle name="เซลล์ที่มีการเชื่อมโยง 2" xfId="13156" hidden="1" xr:uid="{00000000-0005-0000-0000-0000A86A0000}"/>
    <cellStyle name="เซลล์ที่มีการเชื่อมโยง 2" xfId="12712" hidden="1" xr:uid="{00000000-0005-0000-0000-0000A96A0000}"/>
    <cellStyle name="เซลล์ที่มีการเชื่อมโยง 2" xfId="12692" hidden="1" xr:uid="{00000000-0005-0000-0000-0000AA6A0000}"/>
    <cellStyle name="เซลล์ที่มีการเชื่อมโยง 2" xfId="12280" hidden="1" xr:uid="{00000000-0005-0000-0000-0000AB6A0000}"/>
    <cellStyle name="เซลล์ที่มีการเชื่อมโยง 2" xfId="11256" hidden="1" xr:uid="{00000000-0005-0000-0000-0000AC6A0000}"/>
    <cellStyle name="เซลล์ที่มีการเชื่อมโยง 2" xfId="12598" hidden="1" xr:uid="{00000000-0005-0000-0000-0000AD6A0000}"/>
    <cellStyle name="เซลล์ที่มีการเชื่อมโยง 2" xfId="11563" hidden="1" xr:uid="{00000000-0005-0000-0000-0000AE6A0000}"/>
    <cellStyle name="เซลล์ที่มีการเชื่อมโยง 2" xfId="12484" hidden="1" xr:uid="{00000000-0005-0000-0000-0000AF6A0000}"/>
    <cellStyle name="เซลล์ที่มีการเชื่อมโยง 2" xfId="12760" hidden="1" xr:uid="{00000000-0005-0000-0000-0000B06A0000}"/>
    <cellStyle name="เซลล์ที่มีการเชื่อมโยง 2" xfId="12707" hidden="1" xr:uid="{00000000-0005-0000-0000-0000B16A0000}"/>
    <cellStyle name="เซลล์ที่มีการเชื่อมโยง 2" xfId="11511" hidden="1" xr:uid="{00000000-0005-0000-0000-0000B26A0000}"/>
    <cellStyle name="เซลล์ที่มีการเชื่อมโยง 2" xfId="12689" hidden="1" xr:uid="{00000000-0005-0000-0000-0000B36A0000}"/>
    <cellStyle name="เซลล์ที่มีการเชื่อมโยง 2" xfId="12862" hidden="1" xr:uid="{00000000-0005-0000-0000-0000B46A0000}"/>
    <cellStyle name="เซลล์ที่มีการเชื่อมโยง 2" xfId="11669" hidden="1" xr:uid="{00000000-0005-0000-0000-0000B56A0000}"/>
    <cellStyle name="เซลล์ที่มีการเชื่อมโยง 2" xfId="11987" hidden="1" xr:uid="{00000000-0005-0000-0000-0000B66A0000}"/>
    <cellStyle name="เซลล์ที่มีการเชื่อมโยง 2" xfId="12910" hidden="1" xr:uid="{00000000-0005-0000-0000-0000B76A0000}"/>
    <cellStyle name="เซลล์ที่มีการเชื่อมโยง 2" xfId="12973" hidden="1" xr:uid="{00000000-0005-0000-0000-0000B86A0000}"/>
    <cellStyle name="เซลล์ที่มีการเชื่อมโยง 2" xfId="11999" hidden="1" xr:uid="{00000000-0005-0000-0000-0000B96A0000}"/>
    <cellStyle name="เซลล์ที่มีการเชื่อมโยง 2" xfId="12398" hidden="1" xr:uid="{00000000-0005-0000-0000-0000BA6A0000}"/>
    <cellStyle name="เซลล์ที่มีการเชื่อมโยง 2" xfId="11773" hidden="1" xr:uid="{00000000-0005-0000-0000-0000BB6A0000}"/>
    <cellStyle name="เซลล์ที่มีการเชื่อมโยง 2" xfId="12785" hidden="1" xr:uid="{00000000-0005-0000-0000-0000BC6A0000}"/>
    <cellStyle name="เซลล์ที่มีการเชื่อมโยง 2" xfId="11774" hidden="1" xr:uid="{00000000-0005-0000-0000-0000BD6A0000}"/>
    <cellStyle name="เซลล์ที่มีการเชื่อมโยง 2" xfId="11284" hidden="1" xr:uid="{00000000-0005-0000-0000-0000BE6A0000}"/>
    <cellStyle name="เซลล์ที่มีการเชื่อมโยง 2" xfId="11844" hidden="1" xr:uid="{00000000-0005-0000-0000-0000BF6A0000}"/>
    <cellStyle name="เซลล์ที่มีการเชื่อมโยง 2" xfId="12087" hidden="1" xr:uid="{00000000-0005-0000-0000-0000C06A0000}"/>
    <cellStyle name="เซลล์ที่มีการเชื่อมโยง 2" xfId="13139" hidden="1" xr:uid="{00000000-0005-0000-0000-0000C16A0000}"/>
    <cellStyle name="เซลล์ที่มีการเชื่อมโยง 2" xfId="11471" hidden="1" xr:uid="{00000000-0005-0000-0000-0000C26A0000}"/>
    <cellStyle name="เซลล์ที่มีการเชื่อมโยง 2" xfId="11687" hidden="1" xr:uid="{00000000-0005-0000-0000-0000C36A0000}"/>
    <cellStyle name="เซลล์ที่มีการเชื่อมโยง 2" xfId="13064" hidden="1" xr:uid="{00000000-0005-0000-0000-0000C46A0000}"/>
    <cellStyle name="เซลล์ที่มีการเชื่อมโยง 2" xfId="11607" hidden="1" xr:uid="{00000000-0005-0000-0000-0000C56A0000}"/>
    <cellStyle name="เซลล์ที่มีการเชื่อมโยง 2" xfId="12594" hidden="1" xr:uid="{00000000-0005-0000-0000-0000C66A0000}"/>
    <cellStyle name="เซลล์ที่มีการเชื่อมโยง 2" xfId="11775" hidden="1" xr:uid="{00000000-0005-0000-0000-0000C76A0000}"/>
    <cellStyle name="เซลล์ที่มีการเชื่อมโยง 2" xfId="13201" hidden="1" xr:uid="{00000000-0005-0000-0000-0000C86A0000}"/>
    <cellStyle name="เซลล์ที่มีการเชื่อมโยง 2" xfId="11521" hidden="1" xr:uid="{00000000-0005-0000-0000-0000C96A0000}"/>
    <cellStyle name="เซลล์ที่มีการเชื่อมโยง 2" xfId="11423" hidden="1" xr:uid="{00000000-0005-0000-0000-0000CA6A0000}"/>
    <cellStyle name="เซลล์ที่มีการเชื่อมโยง 2" xfId="12369" hidden="1" xr:uid="{00000000-0005-0000-0000-0000CB6A0000}"/>
    <cellStyle name="เซลล์ที่มีการเชื่อมโยง 2" xfId="12988" hidden="1" xr:uid="{00000000-0005-0000-0000-0000CC6A0000}"/>
    <cellStyle name="เซลล์ที่มีการเชื่อมโยง 2" xfId="11785" hidden="1" xr:uid="{00000000-0005-0000-0000-0000CD6A0000}"/>
    <cellStyle name="เซลล์ที่มีการเชื่อมโยง 2" xfId="13053" hidden="1" xr:uid="{00000000-0005-0000-0000-0000CE6A0000}"/>
    <cellStyle name="เซลล์ที่มีการเชื่อมโยง 2" xfId="11707" hidden="1" xr:uid="{00000000-0005-0000-0000-0000CF6A0000}"/>
    <cellStyle name="เซลล์ที่มีการเชื่อมโยง 2" xfId="11834" hidden="1" xr:uid="{00000000-0005-0000-0000-0000D06A0000}"/>
    <cellStyle name="เซลล์ที่มีการเชื่อมโยง 2" xfId="11585" hidden="1" xr:uid="{00000000-0005-0000-0000-0000D16A0000}"/>
    <cellStyle name="เซลล์ที่มีการเชื่อมโยง 2" xfId="11491" hidden="1" xr:uid="{00000000-0005-0000-0000-0000D26A0000}"/>
    <cellStyle name="เซลล์ที่มีการเชื่อมโยง 2" xfId="12404" hidden="1" xr:uid="{00000000-0005-0000-0000-0000D36A0000}"/>
    <cellStyle name="เซลล์ที่มีการเชื่อมโยง 2" xfId="11931" hidden="1" xr:uid="{00000000-0005-0000-0000-0000D46A0000}"/>
    <cellStyle name="เซลล์ที่มีการเชื่อมโยง 2" xfId="12191" hidden="1" xr:uid="{00000000-0005-0000-0000-0000D56A0000}"/>
    <cellStyle name="เซลล์ที่มีการเชื่อมโยง 2" xfId="12843" hidden="1" xr:uid="{00000000-0005-0000-0000-0000D66A0000}"/>
    <cellStyle name="เซลล์ที่มีการเชื่อมโยง 2" xfId="11668" hidden="1" xr:uid="{00000000-0005-0000-0000-0000D76A0000}"/>
    <cellStyle name="เซลล์ที่มีการเชื่อมโยง 2" xfId="12678" hidden="1" xr:uid="{00000000-0005-0000-0000-0000D86A0000}"/>
    <cellStyle name="เซลล์ที่มีการเชื่อมโยง 2" xfId="11546" hidden="1" xr:uid="{00000000-0005-0000-0000-0000D96A0000}"/>
    <cellStyle name="เซลล์ที่มีการเชื่อมโยง 2" xfId="13009" hidden="1" xr:uid="{00000000-0005-0000-0000-0000DA6A0000}"/>
    <cellStyle name="เซลล์ที่มีการเชื่อมโยง 2" xfId="11243" hidden="1" xr:uid="{00000000-0005-0000-0000-0000DB6A0000}"/>
    <cellStyle name="เซลล์ที่มีการเชื่อมโยง 2" xfId="12387" hidden="1" xr:uid="{00000000-0005-0000-0000-0000DC6A0000}"/>
    <cellStyle name="เซลล์ที่มีการเชื่อมโยง 2" xfId="11796" hidden="1" xr:uid="{00000000-0005-0000-0000-0000DD6A0000}"/>
    <cellStyle name="เซลล์ที่มีการเชื่อมโยง 2" xfId="11822" hidden="1" xr:uid="{00000000-0005-0000-0000-0000DE6A0000}"/>
    <cellStyle name="เซลล์ที่มีการเชื่อมโยง 2" xfId="12429" hidden="1" xr:uid="{00000000-0005-0000-0000-0000DF6A0000}"/>
    <cellStyle name="เซลล์ที่มีการเชื่อมโยง 2" xfId="8153" hidden="1" xr:uid="{00000000-0005-0000-0000-0000E06A0000}"/>
    <cellStyle name="เซลล์ที่มีการเชื่อมโยง 2" xfId="11620" hidden="1" xr:uid="{00000000-0005-0000-0000-0000E16A0000}"/>
    <cellStyle name="เซลล์ที่มีการเชื่อมโยง 2" xfId="12693" hidden="1" xr:uid="{00000000-0005-0000-0000-0000E26A0000}"/>
    <cellStyle name="เซลล์ที่มีการเชื่อมโยง 2" xfId="11578" hidden="1" xr:uid="{00000000-0005-0000-0000-0000E36A0000}"/>
    <cellStyle name="เซลล์ที่มีการเชื่อมโยง 2" xfId="11900" hidden="1" xr:uid="{00000000-0005-0000-0000-0000E46A0000}"/>
    <cellStyle name="เซลล์ที่มีการเชื่อมโยง 2" xfId="11910" hidden="1" xr:uid="{00000000-0005-0000-0000-0000E56A0000}"/>
    <cellStyle name="เซลล์ที่มีการเชื่อมโยง 2" xfId="11696" hidden="1" xr:uid="{00000000-0005-0000-0000-0000E66A0000}"/>
    <cellStyle name="เซลล์ที่มีการเชื่อมโยง 2" xfId="11843" hidden="1" xr:uid="{00000000-0005-0000-0000-0000E76A0000}"/>
    <cellStyle name="เซลล์ที่มีการเชื่อมโยง 2" xfId="13115" hidden="1" xr:uid="{00000000-0005-0000-0000-0000E86A0000}"/>
    <cellStyle name="เซลล์ที่มีการเชื่อมโยง 2" xfId="11490" hidden="1" xr:uid="{00000000-0005-0000-0000-0000E96A0000}"/>
    <cellStyle name="เซลล์ที่มีการเชื่อมโยง 2" xfId="12364" hidden="1" xr:uid="{00000000-0005-0000-0000-0000EA6A0000}"/>
    <cellStyle name="เซลล์ที่มีการเชื่อมโยง 2" xfId="12779" hidden="1" xr:uid="{00000000-0005-0000-0000-0000EB6A0000}"/>
    <cellStyle name="เซลล์ที่มีการเชื่อมโยง 2" xfId="12907" hidden="1" xr:uid="{00000000-0005-0000-0000-0000EC6A0000}"/>
    <cellStyle name="เซลล์ที่มีการเชื่อมโยง 2" xfId="11437" hidden="1" xr:uid="{00000000-0005-0000-0000-0000ED6A0000}"/>
    <cellStyle name="เซลล์ที่มีการเชื่อมโยง 2" xfId="12846" hidden="1" xr:uid="{00000000-0005-0000-0000-0000EE6A0000}"/>
    <cellStyle name="เซลล์ที่มีการเชื่อมโยง 2" xfId="11529" hidden="1" xr:uid="{00000000-0005-0000-0000-0000EF6A0000}"/>
    <cellStyle name="เซลล์ที่มีการเชื่อมโยง 2" xfId="11748" hidden="1" xr:uid="{00000000-0005-0000-0000-0000F06A0000}"/>
    <cellStyle name="เซลล์ที่มีการเชื่อมโยง 2" xfId="11434" hidden="1" xr:uid="{00000000-0005-0000-0000-0000F16A0000}"/>
    <cellStyle name="เซลล์ที่มีการเชื่อมโยง 2" xfId="11602" hidden="1" xr:uid="{00000000-0005-0000-0000-0000F26A0000}"/>
    <cellStyle name="เซลล์ที่มีการเชื่อมโยง 2" xfId="12287" hidden="1" xr:uid="{00000000-0005-0000-0000-0000F36A0000}"/>
    <cellStyle name="เซลล์ที่มีการเชื่อมโยง 2" xfId="12160" hidden="1" xr:uid="{00000000-0005-0000-0000-0000F46A0000}"/>
    <cellStyle name="เซลล์ที่มีการเชื่อมโยง 2" xfId="12143" hidden="1" xr:uid="{00000000-0005-0000-0000-0000F56A0000}"/>
    <cellStyle name="เซลล์ที่มีการเชื่อมโยง 2" xfId="11430" hidden="1" xr:uid="{00000000-0005-0000-0000-0000F66A0000}"/>
    <cellStyle name="เซลล์ที่มีการเชื่อมโยง 2" xfId="11558" hidden="1" xr:uid="{00000000-0005-0000-0000-0000F76A0000}"/>
    <cellStyle name="เซลล์ที่มีการเชื่อมโยง 2" xfId="12930" hidden="1" xr:uid="{00000000-0005-0000-0000-0000F86A0000}"/>
    <cellStyle name="เซลล์ที่มีการเชื่อมโยง 2" xfId="11313" hidden="1" xr:uid="{00000000-0005-0000-0000-0000F96A0000}"/>
    <cellStyle name="เซลล์ที่มีการเชื่อมโยง 2" xfId="11865" hidden="1" xr:uid="{00000000-0005-0000-0000-0000FA6A0000}"/>
    <cellStyle name="เซลล์ที่มีการเชื่อมโยง 2" xfId="11470" hidden="1" xr:uid="{00000000-0005-0000-0000-0000FB6A0000}"/>
    <cellStyle name="เซลล์ที่มีการเชื่อมโยง 2" xfId="12888" hidden="1" xr:uid="{00000000-0005-0000-0000-0000FC6A0000}"/>
    <cellStyle name="เซลล์ที่มีการเชื่อมโยง 2" xfId="12262" hidden="1" xr:uid="{00000000-0005-0000-0000-0000FD6A0000}"/>
    <cellStyle name="เซลล์ที่มีการเชื่อมโยง 2" xfId="11829" hidden="1" xr:uid="{00000000-0005-0000-0000-0000FE6A0000}"/>
    <cellStyle name="เซลล์ที่มีการเชื่อมโยง 2" xfId="12195" hidden="1" xr:uid="{00000000-0005-0000-0000-0000FF6A0000}"/>
    <cellStyle name="เซลล์ที่มีการเชื่อมโยง 2" xfId="13528" hidden="1" xr:uid="{00000000-0005-0000-0000-0000006B0000}"/>
    <cellStyle name="เซลล์ที่มีการเชื่อมโยง 2" xfId="13531" hidden="1" xr:uid="{00000000-0005-0000-0000-0000016B0000}"/>
    <cellStyle name="เซลล์ที่มีการเชื่อมโยง 2" xfId="13533" hidden="1" xr:uid="{00000000-0005-0000-0000-0000026B0000}"/>
    <cellStyle name="เซลล์ที่มีการเชื่อมโยง 2" xfId="13534" hidden="1" xr:uid="{00000000-0005-0000-0000-0000036B0000}"/>
    <cellStyle name="เซลล์ที่มีการเชื่อมโยง 2" xfId="13542" hidden="1" xr:uid="{00000000-0005-0000-0000-0000046B0000}"/>
    <cellStyle name="เซลล์ที่มีการเชื่อมโยง 2" xfId="13543" hidden="1" xr:uid="{00000000-0005-0000-0000-0000056B0000}"/>
    <cellStyle name="เซลล์ที่มีการเชื่อมโยง 2" xfId="13544" hidden="1" xr:uid="{00000000-0005-0000-0000-0000066B0000}"/>
    <cellStyle name="เซลล์ที่มีการเชื่อมโยง 2" xfId="13545" hidden="1" xr:uid="{00000000-0005-0000-0000-0000076B0000}"/>
    <cellStyle name="เซลล์ที่มีการเชื่อมโยง 2" xfId="13548" hidden="1" xr:uid="{00000000-0005-0000-0000-0000086B0000}"/>
    <cellStyle name="เซลล์ที่มีการเชื่อมโยง 2" xfId="13549" hidden="1" xr:uid="{00000000-0005-0000-0000-0000096B0000}"/>
    <cellStyle name="เซลล์ที่มีการเชื่อมโยง 2" xfId="13550" hidden="1" xr:uid="{00000000-0005-0000-0000-00000A6B0000}"/>
    <cellStyle name="เซลล์ที่มีการเชื่อมโยง 2" xfId="13551" hidden="1" xr:uid="{00000000-0005-0000-0000-00000B6B0000}"/>
    <cellStyle name="เซลล์ที่มีการเชื่อมโยง 2" xfId="13554" hidden="1" xr:uid="{00000000-0005-0000-0000-00000C6B0000}"/>
    <cellStyle name="เซลล์ที่มีการเชื่อมโยง 2" xfId="13555" hidden="1" xr:uid="{00000000-0005-0000-0000-00000D6B0000}"/>
    <cellStyle name="เซลล์ที่มีการเชื่อมโยง 2" xfId="13556" hidden="1" xr:uid="{00000000-0005-0000-0000-00000E6B0000}"/>
    <cellStyle name="เซลล์ที่มีการเชื่อมโยง 2" xfId="13557" hidden="1" xr:uid="{00000000-0005-0000-0000-00000F6B0000}"/>
    <cellStyle name="เซลล์ที่มีการเชื่อมโยง 2" xfId="13623" hidden="1" xr:uid="{00000000-0005-0000-0000-0000106B0000}"/>
    <cellStyle name="เซลล์ที่มีการเชื่อมโยง 2" xfId="13625" hidden="1" xr:uid="{00000000-0005-0000-0000-0000116B0000}"/>
    <cellStyle name="เซลล์ที่มีการเชื่อมโยง 2" xfId="13627" hidden="1" xr:uid="{00000000-0005-0000-0000-0000126B0000}"/>
    <cellStyle name="เซลล์ที่มีการเชื่อมโยง 2" xfId="13628" hidden="1" xr:uid="{00000000-0005-0000-0000-0000136B0000}"/>
    <cellStyle name="เซลล์ที่มีการเชื่อมโยง 2" xfId="13654" hidden="1" xr:uid="{00000000-0005-0000-0000-0000146B0000}"/>
    <cellStyle name="เซลล์ที่มีการเชื่อมโยง 2" xfId="13655" hidden="1" xr:uid="{00000000-0005-0000-0000-0000156B0000}"/>
    <cellStyle name="เซลล์ที่มีการเชื่อมโยง 2" xfId="13656" hidden="1" xr:uid="{00000000-0005-0000-0000-0000166B0000}"/>
    <cellStyle name="เซลล์ที่มีการเชื่อมโยง 2" xfId="13657" hidden="1" xr:uid="{00000000-0005-0000-0000-0000176B0000}"/>
    <cellStyle name="เซลล์ที่มีการเชื่อมโยง 2" xfId="13663" hidden="1" xr:uid="{00000000-0005-0000-0000-0000186B0000}"/>
    <cellStyle name="เซลล์ที่มีการเชื่อมโยง 2" xfId="13664" hidden="1" xr:uid="{00000000-0005-0000-0000-0000196B0000}"/>
    <cellStyle name="เซลล์ที่มีการเชื่อมโยง 2" xfId="13665" hidden="1" xr:uid="{00000000-0005-0000-0000-00001A6B0000}"/>
    <cellStyle name="เซลล์ที่มีการเชื่อมโยง 2" xfId="13666" hidden="1" xr:uid="{00000000-0005-0000-0000-00001B6B0000}"/>
    <cellStyle name="เซลล์ที่มีการเชื่อมโยง 2" xfId="13683" hidden="1" xr:uid="{00000000-0005-0000-0000-00001C6B0000}"/>
    <cellStyle name="เซลล์ที่มีการเชื่อมโยง 2" xfId="13684" hidden="1" xr:uid="{00000000-0005-0000-0000-00001D6B0000}"/>
    <cellStyle name="เซลล์ที่มีการเชื่อมโยง 2" xfId="13686" hidden="1" xr:uid="{00000000-0005-0000-0000-00001E6B0000}"/>
    <cellStyle name="เซลล์ที่มีการเชื่อมโยง 2" xfId="13687" hidden="1" xr:uid="{00000000-0005-0000-0000-00001F6B0000}"/>
    <cellStyle name="เซลล์ที่มีการเชื่อมโยง 2" xfId="11403" hidden="1" xr:uid="{00000000-0005-0000-0000-0000206B0000}"/>
    <cellStyle name="เซลล์ที่มีการเชื่อมโยง 2" xfId="12659" hidden="1" xr:uid="{00000000-0005-0000-0000-0000216B0000}"/>
    <cellStyle name="เซลล์ที่มีการเชื่อมโยง 2" xfId="12458" hidden="1" xr:uid="{00000000-0005-0000-0000-0000226B0000}"/>
    <cellStyle name="เซลล์ที่มีการเชื่อมโยง 2" xfId="11253" hidden="1" xr:uid="{00000000-0005-0000-0000-0000236B0000}"/>
    <cellStyle name="เซลล์ที่มีการเชื่อมโยง 2" xfId="12778" hidden="1" xr:uid="{00000000-0005-0000-0000-0000246B0000}"/>
    <cellStyle name="เซลล์ที่มีการเชื่อมโยง 2" xfId="11729" hidden="1" xr:uid="{00000000-0005-0000-0000-0000256B0000}"/>
    <cellStyle name="เซลล์ที่มีการเชื่อมโยง 2" xfId="11579" hidden="1" xr:uid="{00000000-0005-0000-0000-0000266B0000}"/>
    <cellStyle name="เซลล์ที่มีการเชื่อมโยง 2" xfId="12314" hidden="1" xr:uid="{00000000-0005-0000-0000-0000276B0000}"/>
    <cellStyle name="เซลล์ที่มีการเชื่อมโยง 2" xfId="13569" hidden="1" xr:uid="{00000000-0005-0000-0000-0000286B0000}"/>
    <cellStyle name="เซลล์ที่มีการเชื่อมโยง 2" xfId="12912" hidden="1" xr:uid="{00000000-0005-0000-0000-0000296B0000}"/>
    <cellStyle name="เซลล์ที่มีการเชื่อมโยง 2" xfId="12240" hidden="1" xr:uid="{00000000-0005-0000-0000-00002A6B0000}"/>
    <cellStyle name="เซลล์ที่มีการเชื่อมโยง 2" xfId="12746" hidden="1" xr:uid="{00000000-0005-0000-0000-00002B6B0000}"/>
    <cellStyle name="เซลล์ที่มีการเชื่อมโยง 2" xfId="8140" hidden="1" xr:uid="{00000000-0005-0000-0000-00002C6B0000}"/>
    <cellStyle name="เซลล์ที่มีการเชื่อมโยง 2" xfId="13098" hidden="1" xr:uid="{00000000-0005-0000-0000-00002D6B0000}"/>
    <cellStyle name="เซลล์ที่มีการเชื่อมโยง 2" xfId="11525" hidden="1" xr:uid="{00000000-0005-0000-0000-00002E6B0000}"/>
    <cellStyle name="เซลล์ที่มีการเชื่อมโยง 2" xfId="12858" hidden="1" xr:uid="{00000000-0005-0000-0000-00002F6B0000}"/>
    <cellStyle name="เซลล์ที่มีการเชื่อมโยง 2" xfId="12488" hidden="1" xr:uid="{00000000-0005-0000-0000-0000306B0000}"/>
    <cellStyle name="เซลล์ที่มีการเชื่อมโยง 2" xfId="11371" hidden="1" xr:uid="{00000000-0005-0000-0000-0000316B0000}"/>
    <cellStyle name="เซลล์ที่มีการเชื่อมโยง 2" xfId="12674" hidden="1" xr:uid="{00000000-0005-0000-0000-0000326B0000}"/>
    <cellStyle name="เซลล์ที่มีการเชื่อมโยง 2" xfId="11676" hidden="1" xr:uid="{00000000-0005-0000-0000-0000336B0000}"/>
    <cellStyle name="เซลล์ที่มีการเชื่อมโยง 2" xfId="11514" hidden="1" xr:uid="{00000000-0005-0000-0000-0000346B0000}"/>
    <cellStyle name="เซลล์ที่มีการเชื่อมโยง 2" xfId="12810" hidden="1" xr:uid="{00000000-0005-0000-0000-0000356B0000}"/>
    <cellStyle name="เซลล์ที่มีการเชื่อมโยง 2" xfId="13199" hidden="1" xr:uid="{00000000-0005-0000-0000-0000366B0000}"/>
    <cellStyle name="เซลล์ที่มีการเชื่อมโยง 2" xfId="12581" hidden="1" xr:uid="{00000000-0005-0000-0000-0000376B0000}"/>
    <cellStyle name="เซลล์ที่มีการเชื่อมโยง 2" xfId="13167" hidden="1" xr:uid="{00000000-0005-0000-0000-0000386B0000}"/>
    <cellStyle name="เซลล์ที่มีการเชื่อมโยง 2" xfId="13579" hidden="1" xr:uid="{00000000-0005-0000-0000-0000396B0000}"/>
    <cellStyle name="เซลล์ที่มีการเชื่อมโยง 2" xfId="11622" hidden="1" xr:uid="{00000000-0005-0000-0000-00003A6B0000}"/>
    <cellStyle name="เซลล์ที่มีการเชื่อมโยง 2" xfId="12355" hidden="1" xr:uid="{00000000-0005-0000-0000-00003B6B0000}"/>
    <cellStyle name="เซลล์ที่มีการเชื่อมโยง 2" xfId="13186" hidden="1" xr:uid="{00000000-0005-0000-0000-00003C6B0000}"/>
    <cellStyle name="เซลล์ที่มีการเชื่อมโยง 2" xfId="13668" hidden="1" xr:uid="{00000000-0005-0000-0000-00003D6B0000}"/>
    <cellStyle name="เซลล์ที่มีการเชื่อมโยง 2" xfId="13613" hidden="1" xr:uid="{00000000-0005-0000-0000-00003E6B0000}"/>
    <cellStyle name="เซลล์ที่มีการเชื่อมโยง 2" xfId="13575" hidden="1" xr:uid="{00000000-0005-0000-0000-00003F6B0000}"/>
    <cellStyle name="เซลล์ที่มีการเชื่อมโยง 2" xfId="13523" hidden="1" xr:uid="{00000000-0005-0000-0000-0000406B0000}"/>
    <cellStyle name="เซลล์ที่มีการเชื่อมโยง 2" xfId="12080" hidden="1" xr:uid="{00000000-0005-0000-0000-0000416B0000}"/>
    <cellStyle name="เซลล์ที่มีการเชื่อมโยง 2" xfId="12935" hidden="1" xr:uid="{00000000-0005-0000-0000-0000426B0000}"/>
    <cellStyle name="เซลล์ที่มีการเชื่อมโยง 2" xfId="12253" hidden="1" xr:uid="{00000000-0005-0000-0000-0000436B0000}"/>
    <cellStyle name="เซลล์ที่มีการเชื่อมโยง 2" xfId="12939" hidden="1" xr:uid="{00000000-0005-0000-0000-0000446B0000}"/>
    <cellStyle name="เซลล์ที่มีการเชื่อมโยง 2" xfId="12349" hidden="1" xr:uid="{00000000-0005-0000-0000-0000456B0000}"/>
    <cellStyle name="เซลล์ที่มีการเชื่อมโยง 2" xfId="12593" hidden="1" xr:uid="{00000000-0005-0000-0000-0000466B0000}"/>
    <cellStyle name="เซลล์ที่มีการเชื่อมโยง 2" xfId="12567" hidden="1" xr:uid="{00000000-0005-0000-0000-0000476B0000}"/>
    <cellStyle name="เซลล์ที่มีการเชื่อมโยง 2" xfId="11722" hidden="1" xr:uid="{00000000-0005-0000-0000-0000486B0000}"/>
    <cellStyle name="เซลล์ที่มีการเชื่อมโยง 2" xfId="12576" hidden="1" xr:uid="{00000000-0005-0000-0000-0000496B0000}"/>
    <cellStyle name="เซลล์ที่มีการเชื่อมโยง 2" xfId="11327" hidden="1" xr:uid="{00000000-0005-0000-0000-00004A6B0000}"/>
    <cellStyle name="เซลล์ที่มีการเชื่อมโยง 2" xfId="11288" hidden="1" xr:uid="{00000000-0005-0000-0000-00004B6B0000}"/>
    <cellStyle name="เซลล์ที่มีการเชื่อมโยง 2" xfId="11282" hidden="1" xr:uid="{00000000-0005-0000-0000-00004C6B0000}"/>
    <cellStyle name="เซลล์ที่มีการเชื่อมโยง 2" xfId="12518" hidden="1" xr:uid="{00000000-0005-0000-0000-00004D6B0000}"/>
    <cellStyle name="เซลล์ที่มีการเชื่อมโยง 2" xfId="11487" hidden="1" xr:uid="{00000000-0005-0000-0000-00004E6B0000}"/>
    <cellStyle name="เซลล์ที่มีการเชื่อมโยง 2" xfId="12417" hidden="1" xr:uid="{00000000-0005-0000-0000-00004F6B0000}"/>
    <cellStyle name="เซลล์ที่มีการเชื่อมโยง 2" xfId="11667" hidden="1" xr:uid="{00000000-0005-0000-0000-0000506B0000}"/>
    <cellStyle name="เซลล์ที่มีการเชื่อมโยง 2" xfId="13621" hidden="1" xr:uid="{00000000-0005-0000-0000-0000516B0000}"/>
    <cellStyle name="เซลล์ที่มีการเชื่อมโยง 2" xfId="12512" hidden="1" xr:uid="{00000000-0005-0000-0000-0000526B0000}"/>
    <cellStyle name="เซลล์ที่มีการเชื่อมโยง 2" xfId="11789" hidden="1" xr:uid="{00000000-0005-0000-0000-0000536B0000}"/>
    <cellStyle name="เซลล์ที่มีการเชื่อมโยง 2" xfId="13600" hidden="1" xr:uid="{00000000-0005-0000-0000-0000546B0000}"/>
    <cellStyle name="เซลล์ที่มีการเชื่อมโยง 2" xfId="12113" hidden="1" xr:uid="{00000000-0005-0000-0000-0000556B0000}"/>
    <cellStyle name="เซลล์ที่มีการเชื่อมโยง 2" xfId="12832" hidden="1" xr:uid="{00000000-0005-0000-0000-0000566B0000}"/>
    <cellStyle name="เซลล์ที่มีการเชื่อมโยง 2" xfId="12620" hidden="1" xr:uid="{00000000-0005-0000-0000-0000576B0000}"/>
    <cellStyle name="เซลล์ที่มีการเชื่อมโยง 2" xfId="11679" hidden="1" xr:uid="{00000000-0005-0000-0000-0000586B0000}"/>
    <cellStyle name="เซลล์ที่มีการเชื่อมโยง 2" xfId="12342" hidden="1" xr:uid="{00000000-0005-0000-0000-0000596B0000}"/>
    <cellStyle name="เซลล์ที่มีการเชื่อมโยง 2" xfId="12850" hidden="1" xr:uid="{00000000-0005-0000-0000-00005A6B0000}"/>
    <cellStyle name="เซลล์ที่มีการเชื่อมโยง 2" xfId="12110" hidden="1" xr:uid="{00000000-0005-0000-0000-00005B6B0000}"/>
    <cellStyle name="เซลล์ที่มีการเชื่อมโยง 2" xfId="12821" hidden="1" xr:uid="{00000000-0005-0000-0000-00005C6B0000}"/>
    <cellStyle name="เซลล์ที่มีการเชื่อมโยง 2" xfId="13020" hidden="1" xr:uid="{00000000-0005-0000-0000-00005D6B0000}"/>
    <cellStyle name="เซลล์ที่มีการเชื่อมโยง 2" xfId="13634" hidden="1" xr:uid="{00000000-0005-0000-0000-00005E6B0000}"/>
    <cellStyle name="เซลล์ที่มีการเชื่อมโยง 2" xfId="11845" hidden="1" xr:uid="{00000000-0005-0000-0000-00005F6B0000}"/>
    <cellStyle name="เซลล์ที่มีการเชื่อมโยง 2" xfId="11576" hidden="1" xr:uid="{00000000-0005-0000-0000-0000606B0000}"/>
    <cellStyle name="เซลล์ที่มีการเชื่อมโยง 2" xfId="12161" hidden="1" xr:uid="{00000000-0005-0000-0000-0000616B0000}"/>
    <cellStyle name="เซลล์ที่มีการเชื่อมโยง 2" xfId="13197" hidden="1" xr:uid="{00000000-0005-0000-0000-0000626B0000}"/>
    <cellStyle name="เซลล์ที่มีการเชื่อมโยง 2" xfId="12187" hidden="1" xr:uid="{00000000-0005-0000-0000-0000636B0000}"/>
    <cellStyle name="เซลล์ที่มีการเชื่อมโยง 2" xfId="13637" hidden="1" xr:uid="{00000000-0005-0000-0000-0000646B0000}"/>
    <cellStyle name="เซลล์ที่มีการเชื่อมโยง 2" xfId="12395" hidden="1" xr:uid="{00000000-0005-0000-0000-0000656B0000}"/>
    <cellStyle name="เซลล์ที่มีการเชื่อมโยง 2" xfId="13125" hidden="1" xr:uid="{00000000-0005-0000-0000-0000666B0000}"/>
    <cellStyle name="เซลล์ที่มีการเชื่อมโยง 2" xfId="12354" hidden="1" xr:uid="{00000000-0005-0000-0000-0000676B0000}"/>
    <cellStyle name="เซลล์ที่มีการเชื่อมโยง 2" xfId="12694" hidden="1" xr:uid="{00000000-0005-0000-0000-0000686B0000}"/>
    <cellStyle name="เซลล์ที่มีการเชื่อมโยง 2" xfId="12855" hidden="1" xr:uid="{00000000-0005-0000-0000-0000696B0000}"/>
    <cellStyle name="เซลล์ที่มีการเชื่อมโยง 2" xfId="13508" hidden="1" xr:uid="{00000000-0005-0000-0000-00006A6B0000}"/>
    <cellStyle name="เซลล์ที่มีการเชื่อมโยง 2" xfId="11373" hidden="1" xr:uid="{00000000-0005-0000-0000-00006B6B0000}"/>
    <cellStyle name="เซลล์ที่มีการเชื่อมโยง 2" xfId="11265" hidden="1" xr:uid="{00000000-0005-0000-0000-00006C6B0000}"/>
    <cellStyle name="เซลล์ที่มีการเชื่อมโยง 2" xfId="11245" hidden="1" xr:uid="{00000000-0005-0000-0000-00006D6B0000}"/>
    <cellStyle name="เซลล์ที่มีการเชื่อมโยง 2" xfId="11686" hidden="1" xr:uid="{00000000-0005-0000-0000-00006E6B0000}"/>
    <cellStyle name="เซลล์ที่มีการเชื่อมโยง 2" xfId="11411" hidden="1" xr:uid="{00000000-0005-0000-0000-00006F6B0000}"/>
    <cellStyle name="เซลล์ที่มีการเชื่อมโยง 2" xfId="12918" hidden="1" xr:uid="{00000000-0005-0000-0000-0000706B0000}"/>
    <cellStyle name="เซลล์ที่มีการเชื่อมโยง 2" xfId="12822" hidden="1" xr:uid="{00000000-0005-0000-0000-0000716B0000}"/>
    <cellStyle name="เซลล์ที่มีการเชื่อมโยง 2" xfId="11776" hidden="1" xr:uid="{00000000-0005-0000-0000-0000726B0000}"/>
    <cellStyle name="เซลล์ที่มีการเชื่อมโยง 2" xfId="12300" hidden="1" xr:uid="{00000000-0005-0000-0000-0000736B0000}"/>
    <cellStyle name="เซลล์ที่มีการเชื่อมโยง 2" xfId="12499" hidden="1" xr:uid="{00000000-0005-0000-0000-0000746B0000}"/>
    <cellStyle name="เซลล์ที่มีการเชื่อมโยง 2" xfId="11353" hidden="1" xr:uid="{00000000-0005-0000-0000-0000756B0000}"/>
    <cellStyle name="เซลล์ที่มีการเชื่อมโยง 2" xfId="13662" hidden="1" xr:uid="{00000000-0005-0000-0000-0000766B0000}"/>
    <cellStyle name="เซลล์ที่มีการเชื่อมโยง 2" xfId="11510" hidden="1" xr:uid="{00000000-0005-0000-0000-0000776B0000}"/>
    <cellStyle name="เซลล์ที่มีการเชื่อมโยง 2" xfId="11643" hidden="1" xr:uid="{00000000-0005-0000-0000-0000786B0000}"/>
    <cellStyle name="เซลล์ที่มีการเชื่อมโยง 2" xfId="13676" hidden="1" xr:uid="{00000000-0005-0000-0000-0000796B0000}"/>
    <cellStyle name="เซลล์ที่มีการเชื่อมโยง 2" xfId="13580" hidden="1" xr:uid="{00000000-0005-0000-0000-00007A6B0000}"/>
    <cellStyle name="เซลล์ที่มีการเชื่อมโยง 2" xfId="13594" hidden="1" xr:uid="{00000000-0005-0000-0000-00007B6B0000}"/>
    <cellStyle name="เซลล์ที่มีการเชื่อมโยง 2" xfId="11543" hidden="1" xr:uid="{00000000-0005-0000-0000-00007C6B0000}"/>
    <cellStyle name="เซลล์ที่มีการเชื่อมโยง 2" xfId="11932" hidden="1" xr:uid="{00000000-0005-0000-0000-00007D6B0000}"/>
    <cellStyle name="เซลล์ที่มีการเชื่อมโยง 2" xfId="11599" hidden="1" xr:uid="{00000000-0005-0000-0000-00007E6B0000}"/>
    <cellStyle name="เซลล์ที่มีการเชื่อมโยง 2" xfId="11555" hidden="1" xr:uid="{00000000-0005-0000-0000-00007F6B0000}"/>
    <cellStyle name="เซลล์ที่มีการเชื่อมโยง 2" xfId="13638" hidden="1" xr:uid="{00000000-0005-0000-0000-0000806B0000}"/>
    <cellStyle name="เซลล์ที่มีการเชื่อมโยง 2" xfId="11864" hidden="1" xr:uid="{00000000-0005-0000-0000-0000816B0000}"/>
    <cellStyle name="เซลล์ที่มีการเชื่อมโยง 2" xfId="12290" hidden="1" xr:uid="{00000000-0005-0000-0000-0000826B0000}"/>
    <cellStyle name="เซลล์ที่มีการเชื่อมโยง 2" xfId="12124" hidden="1" xr:uid="{00000000-0005-0000-0000-0000836B0000}"/>
    <cellStyle name="เซลล์ที่มีการเชื่อมโยง 2" xfId="12932" hidden="1" xr:uid="{00000000-0005-0000-0000-0000846B0000}"/>
    <cellStyle name="เซลล์ที่มีการเชื่อมโยง 2" xfId="13174" hidden="1" xr:uid="{00000000-0005-0000-0000-0000856B0000}"/>
    <cellStyle name="เซลล์ที่มีการเชื่อมโยง 2" xfId="12587" hidden="1" xr:uid="{00000000-0005-0000-0000-0000866B0000}"/>
    <cellStyle name="เซลล์ที่มีการเชื่อมโยง 2" xfId="11591" hidden="1" xr:uid="{00000000-0005-0000-0000-0000876B0000}"/>
    <cellStyle name="เซลล์ที่มีการเชื่อมโยง 2" xfId="11976" hidden="1" xr:uid="{00000000-0005-0000-0000-0000886B0000}"/>
    <cellStyle name="เซลล์ที่มีการเชื่อมโยง 2" xfId="13648" hidden="1" xr:uid="{00000000-0005-0000-0000-0000896B0000}"/>
    <cellStyle name="เซลล์ที่มีการเชื่อมโยง 2" xfId="13568" hidden="1" xr:uid="{00000000-0005-0000-0000-00008A6B0000}"/>
    <cellStyle name="เซลล์ที่มีการเชื่อมโยง 2" xfId="13606" hidden="1" xr:uid="{00000000-0005-0000-0000-00008B6B0000}"/>
    <cellStyle name="เซลล์ที่มีการเชื่อมโยง 2" xfId="11588" hidden="1" xr:uid="{00000000-0005-0000-0000-00008C6B0000}"/>
    <cellStyle name="เซลล์ที่มีการเชื่อมโยง 2" xfId="11926" hidden="1" xr:uid="{00000000-0005-0000-0000-00008D6B0000}"/>
    <cellStyle name="เซลล์ที่มีการเชื่อมโยง 2" xfId="12073" hidden="1" xr:uid="{00000000-0005-0000-0000-00008E6B0000}"/>
    <cellStyle name="เซลล์ที่มีการเชื่อมโยง 2" xfId="13164" hidden="1" xr:uid="{00000000-0005-0000-0000-00008F6B0000}"/>
    <cellStyle name="เซลล์ที่มีการเชื่อมโยง 2" xfId="12149" hidden="1" xr:uid="{00000000-0005-0000-0000-0000906B0000}"/>
    <cellStyle name="เซลล์ที่มีการเชื่อมโยง 2" xfId="13160" hidden="1" xr:uid="{00000000-0005-0000-0000-0000916B0000}"/>
    <cellStyle name="เซลล์ที่มีการเชื่อมโยง 2" xfId="12681" hidden="1" xr:uid="{00000000-0005-0000-0000-0000926B0000}"/>
    <cellStyle name="เซลล์ที่มีการเชื่อมโยง 2" xfId="13678" hidden="1" xr:uid="{00000000-0005-0000-0000-0000936B0000}"/>
    <cellStyle name="เซลล์ที่มีการเชื่อมโยง 2" xfId="12055" hidden="1" xr:uid="{00000000-0005-0000-0000-0000946B0000}"/>
    <cellStyle name="เซลล์ที่มีการเชื่อมโยง 2" xfId="11973" hidden="1" xr:uid="{00000000-0005-0000-0000-0000956B0000}"/>
    <cellStyle name="เซลล์ที่มีการเชื่อมโยง 2" xfId="11250" hidden="1" xr:uid="{00000000-0005-0000-0000-0000966B0000}"/>
    <cellStyle name="เซลล์ที่มีการเชื่อมโยง 2" xfId="12697" hidden="1" xr:uid="{00000000-0005-0000-0000-0000976B0000}"/>
    <cellStyle name="เซลล์ที่มีการเชื่อมโยง 2" xfId="12015" hidden="1" xr:uid="{00000000-0005-0000-0000-0000986B0000}"/>
    <cellStyle name="เซลล์ที่มีการเชื่อมโยง 2" xfId="11283" hidden="1" xr:uid="{00000000-0005-0000-0000-0000996B0000}"/>
    <cellStyle name="เซลล์ที่มีการเชื่อมโยง 2" xfId="12145" hidden="1" xr:uid="{00000000-0005-0000-0000-00009A6B0000}"/>
    <cellStyle name="เซลล์ที่มีการเชื่อมโยง 2" xfId="13065" hidden="1" xr:uid="{00000000-0005-0000-0000-00009B6B0000}"/>
    <cellStyle name="เซลล์ที่มีการเชื่อมโยง 2" xfId="11930" hidden="1" xr:uid="{00000000-0005-0000-0000-00009C6B0000}"/>
    <cellStyle name="เซลล์ที่มีการเชื่อมโยง 2" xfId="12516" hidden="1" xr:uid="{00000000-0005-0000-0000-00009D6B0000}"/>
    <cellStyle name="เซลล์ที่มีการเชื่อมโยง 2" xfId="13026" hidden="1" xr:uid="{00000000-0005-0000-0000-00009E6B0000}"/>
    <cellStyle name="เซลล์ที่มีการเชื่อมโยง 2" xfId="11784" hidden="1" xr:uid="{00000000-0005-0000-0000-00009F6B0000}"/>
    <cellStyle name="เซลล์ที่มีการเชื่อมโยง 2" xfId="12089" hidden="1" xr:uid="{00000000-0005-0000-0000-0000A06B0000}"/>
    <cellStyle name="เซลล์ที่มีการเชื่อมโยง 2" xfId="11997" hidden="1" xr:uid="{00000000-0005-0000-0000-0000A16B0000}"/>
    <cellStyle name="เซลล์ที่มีการเชื่อมโยง 2" xfId="11806" hidden="1" xr:uid="{00000000-0005-0000-0000-0000A26B0000}"/>
    <cellStyle name="เซลล์ที่มีการเชื่อมโยง 2" xfId="12525" hidden="1" xr:uid="{00000000-0005-0000-0000-0000A36B0000}"/>
    <cellStyle name="เซลล์ที่มีการเชื่อมโยง 2" xfId="11347" hidden="1" xr:uid="{00000000-0005-0000-0000-0000A46B0000}"/>
    <cellStyle name="เซลล์ที่มีการเชื่อมโยง 2" xfId="12476" hidden="1" xr:uid="{00000000-0005-0000-0000-0000A56B0000}"/>
    <cellStyle name="เซลล์ที่มีการเชื่อมโยง 2" xfId="12852" hidden="1" xr:uid="{00000000-0005-0000-0000-0000A66B0000}"/>
    <cellStyle name="เซลล์ที่มีการเชื่อมโยง 2" xfId="8148" hidden="1" xr:uid="{00000000-0005-0000-0000-0000A76B0000}"/>
    <cellStyle name="เซลล์ที่มีการเชื่อมโยง 2" xfId="12235" hidden="1" xr:uid="{00000000-0005-0000-0000-0000A86B0000}"/>
    <cellStyle name="เซลล์ที่มีการเชื่อมโยง 2" xfId="11278" hidden="1" xr:uid="{00000000-0005-0000-0000-0000A96B0000}"/>
    <cellStyle name="เซลล์ที่มีการเชื่อมโยง 2" xfId="12929" hidden="1" xr:uid="{00000000-0005-0000-0000-0000AA6B0000}"/>
    <cellStyle name="เซลล์ที่มีการเชื่อมโยง 2" xfId="11850" hidden="1" xr:uid="{00000000-0005-0000-0000-0000AB6B0000}"/>
    <cellStyle name="เซลล์ที่มีการเชื่อมโยง 2" xfId="13179" hidden="1" xr:uid="{00000000-0005-0000-0000-0000AC6B0000}"/>
    <cellStyle name="เซลล์ที่มีการเชื่อมโยง 2" xfId="12427" hidden="1" xr:uid="{00000000-0005-0000-0000-0000AD6B0000}"/>
    <cellStyle name="เซลล์ที่มีการเชื่อมโยง 2" xfId="11323" hidden="1" xr:uid="{00000000-0005-0000-0000-0000AE6B0000}"/>
    <cellStyle name="เซลล์ที่มีการเชื่อมโยง 2" xfId="11426" hidden="1" xr:uid="{00000000-0005-0000-0000-0000AF6B0000}"/>
    <cellStyle name="เซลล์ที่มีการเชื่อมโยง 2" xfId="11901" hidden="1" xr:uid="{00000000-0005-0000-0000-0000B06B0000}"/>
    <cellStyle name="เซลล์ที่มีการเชื่อมโยง 2" xfId="12915" hidden="1" xr:uid="{00000000-0005-0000-0000-0000B16B0000}"/>
    <cellStyle name="เซลล์ที่มีการเชื่อมโยง 2" xfId="13187" hidden="1" xr:uid="{00000000-0005-0000-0000-0000B26B0000}"/>
    <cellStyle name="เซลล์ที่มีการเชื่อมโยง 2" xfId="12989" hidden="1" xr:uid="{00000000-0005-0000-0000-0000B36B0000}"/>
    <cellStyle name="เซลล์ที่มีการเชื่อมโยง 2" xfId="13511" hidden="1" xr:uid="{00000000-0005-0000-0000-0000B46B0000}"/>
    <cellStyle name="เซลล์ที่มีการเชื่อมโยง 2" xfId="11928" hidden="1" xr:uid="{00000000-0005-0000-0000-0000B56B0000}"/>
    <cellStyle name="เซลล์ที่มีการเชื่อมโยง 2" xfId="13595" hidden="1" xr:uid="{00000000-0005-0000-0000-0000B66B0000}"/>
    <cellStyle name="เซลล์ที่มีการเชื่อมโยง 2" xfId="13610" hidden="1" xr:uid="{00000000-0005-0000-0000-0000B76B0000}"/>
    <cellStyle name="เซลล์ที่มีการเชื่อมโยง 2" xfId="13195" hidden="1" xr:uid="{00000000-0005-0000-0000-0000B86B0000}"/>
    <cellStyle name="เซลล์ที่มีการเชื่อมโยง 2" xfId="12319" hidden="1" xr:uid="{00000000-0005-0000-0000-0000B96B0000}"/>
    <cellStyle name="เซลล์ที่มีการเชื่อมโยง 2" xfId="12331" hidden="1" xr:uid="{00000000-0005-0000-0000-0000BA6B0000}"/>
    <cellStyle name="เซลล์ที่มีการเชื่อมโยง 2" xfId="11319" hidden="1" xr:uid="{00000000-0005-0000-0000-0000BB6B0000}"/>
    <cellStyle name="เซลล์ที่มีการเชื่อมโยง 2" xfId="11820" hidden="1" xr:uid="{00000000-0005-0000-0000-0000BC6B0000}"/>
    <cellStyle name="เซลล์ที่มีการเชื่อมโยง 2" xfId="12639" hidden="1" xr:uid="{00000000-0005-0000-0000-0000BD6B0000}"/>
    <cellStyle name="เซลล์ที่มีการเชื่อมโยง 2" xfId="12049" hidden="1" xr:uid="{00000000-0005-0000-0000-0000BE6B0000}"/>
    <cellStyle name="เซลล์ที่มีการเชื่อมโยง 2" xfId="11979" hidden="1" xr:uid="{00000000-0005-0000-0000-0000BF6B0000}"/>
    <cellStyle name="เซลล์ที่มีการเชื่อมโยง 2" xfId="8149" hidden="1" xr:uid="{00000000-0005-0000-0000-0000C06B0000}"/>
    <cellStyle name="เซลล์ที่มีการเชื่อมโยง 2" xfId="12854" hidden="1" xr:uid="{00000000-0005-0000-0000-0000C16B0000}"/>
    <cellStyle name="เซลล์ที่มีการเชื่อมโยง 2" xfId="12856" hidden="1" xr:uid="{00000000-0005-0000-0000-0000C26B0000}"/>
    <cellStyle name="เซลล์ที่มีการเชื่อมโยง 2" xfId="11862" hidden="1" xr:uid="{00000000-0005-0000-0000-0000C36B0000}"/>
    <cellStyle name="เซลล์ที่มีการเชื่อมโยง 2" xfId="13708" hidden="1" xr:uid="{00000000-0005-0000-0000-0000C46B0000}"/>
    <cellStyle name="เซลล์ที่มีการเชื่อมโยง 2" xfId="13709" hidden="1" xr:uid="{00000000-0005-0000-0000-0000C56B0000}"/>
    <cellStyle name="เซลล์ที่มีการเชื่อมโยง 2" xfId="13710" hidden="1" xr:uid="{00000000-0005-0000-0000-0000C66B0000}"/>
    <cellStyle name="เซลล์ที่มีการเชื่อมโยง 2" xfId="13711" hidden="1" xr:uid="{00000000-0005-0000-0000-0000C76B0000}"/>
    <cellStyle name="เซลล์ที่มีการเชื่อมโยง 2" xfId="13715" hidden="1" xr:uid="{00000000-0005-0000-0000-0000C86B0000}"/>
    <cellStyle name="เซลล์ที่มีการเชื่อมโยง 2" xfId="13716" hidden="1" xr:uid="{00000000-0005-0000-0000-0000C96B0000}"/>
    <cellStyle name="เซลล์ที่มีการเชื่อมโยง 2" xfId="13718" hidden="1" xr:uid="{00000000-0005-0000-0000-0000CA6B0000}"/>
    <cellStyle name="เซลล์ที่มีการเชื่อมโยง 2" xfId="13719" hidden="1" xr:uid="{00000000-0005-0000-0000-0000CB6B0000}"/>
    <cellStyle name="เซลล์ที่มีการเชื่อมโยง 2" xfId="13744" hidden="1" xr:uid="{00000000-0005-0000-0000-0000CC6B0000}"/>
    <cellStyle name="เซลล์ที่มีการเชื่อมโยง 2" xfId="13745" hidden="1" xr:uid="{00000000-0005-0000-0000-0000CD6B0000}"/>
    <cellStyle name="เซลล์ที่มีการเชื่อมโยง 2" xfId="13747" hidden="1" xr:uid="{00000000-0005-0000-0000-0000CE6B0000}"/>
    <cellStyle name="เซลล์ที่มีการเชื่อมโยง 2" xfId="13748" hidden="1" xr:uid="{00000000-0005-0000-0000-0000CF6B0000}"/>
    <cellStyle name="เซลล์ที่มีการเชื่อมโยง 2" xfId="11801" hidden="1" xr:uid="{00000000-0005-0000-0000-0000D06B0000}"/>
    <cellStyle name="เซลล์ที่มีการเชื่อมโยง 2" xfId="13006" hidden="1" xr:uid="{00000000-0005-0000-0000-0000D16B0000}"/>
    <cellStyle name="เซลล์ที่มีการเชื่อมโยง 2" xfId="12056" hidden="1" xr:uid="{00000000-0005-0000-0000-0000D26B0000}"/>
    <cellStyle name="เซลล์ที่มีการเชื่อมโยง 2" xfId="12455" hidden="1" xr:uid="{00000000-0005-0000-0000-0000D36B0000}"/>
    <cellStyle name="เซลล์ที่มีการเชื่อมโยง 2" xfId="13605" hidden="1" xr:uid="{00000000-0005-0000-0000-0000D46B0000}"/>
    <cellStyle name="เซลล์ที่มีการเชื่อมโยง 2" xfId="11882" hidden="1" xr:uid="{00000000-0005-0000-0000-0000D56B0000}"/>
    <cellStyle name="เซลล์ที่มีการเชื่อมโยง 2" xfId="11840" hidden="1" xr:uid="{00000000-0005-0000-0000-0000D66B0000}"/>
    <cellStyle name="เซลล์ที่มีการเชื่อมโยง 2" xfId="12954" hidden="1" xr:uid="{00000000-0005-0000-0000-0000D76B0000}"/>
    <cellStyle name="เซลล์ที่มีการเชื่อมโยง 2" xfId="13089" hidden="1" xr:uid="{00000000-0005-0000-0000-0000D86B0000}"/>
    <cellStyle name="เซลล์ที่มีการเชื่อมโยง 2" xfId="11307" hidden="1" xr:uid="{00000000-0005-0000-0000-0000D96B0000}"/>
    <cellStyle name="เซลล์ที่มีการเชื่อมโยง 2" xfId="12749" hidden="1" xr:uid="{00000000-0005-0000-0000-0000DA6B0000}"/>
    <cellStyle name="เซลล์ที่มีการเชื่อมโยง 2" xfId="12901" hidden="1" xr:uid="{00000000-0005-0000-0000-0000DB6B0000}"/>
    <cellStyle name="เซลล์ที่มีการเชื่อมโยง 2" xfId="11694" hidden="1" xr:uid="{00000000-0005-0000-0000-0000DC6B0000}"/>
    <cellStyle name="เซลล์ที่มีการเชื่อมโยง 2" xfId="8150" hidden="1" xr:uid="{00000000-0005-0000-0000-0000DD6B0000}"/>
    <cellStyle name="เซลล์ที่มีการเชื่อมโยง 2" xfId="11614" hidden="1" xr:uid="{00000000-0005-0000-0000-0000DE6B0000}"/>
    <cellStyle name="เซลล์ที่มีการเชื่อมโยง 2" xfId="13114" hidden="1" xr:uid="{00000000-0005-0000-0000-0000DF6B0000}"/>
    <cellStyle name="เซลล์ที่มีการเชื่อมโยง 2" xfId="12731" hidden="1" xr:uid="{00000000-0005-0000-0000-0000E06B0000}"/>
    <cellStyle name="เซลล์ที่มีการเชื่อมโยง 2" xfId="11522" hidden="1" xr:uid="{00000000-0005-0000-0000-0000E16B0000}"/>
    <cellStyle name="เซลล์ที่มีการเชื่อมโยง 2" xfId="12467" hidden="1" xr:uid="{00000000-0005-0000-0000-0000E26B0000}"/>
    <cellStyle name="เซลล์ที่มีการเชื่อมโยง 2" xfId="12625" hidden="1" xr:uid="{00000000-0005-0000-0000-0000E36B0000}"/>
    <cellStyle name="เซลล์ที่มีการเชื่อมโยง 2" xfId="13159" hidden="1" xr:uid="{00000000-0005-0000-0000-0000E46B0000}"/>
    <cellStyle name="เซลล์ที่มีการเชื่อมโยง 2" xfId="12095" hidden="1" xr:uid="{00000000-0005-0000-0000-0000E56B0000}"/>
    <cellStyle name="เซลล์ที่มีการเชื่อมโยง 2" xfId="13616" hidden="1" xr:uid="{00000000-0005-0000-0000-0000E66B0000}"/>
    <cellStyle name="เซลล์ที่มีการเชื่อมโยง 2" xfId="13085" hidden="1" xr:uid="{00000000-0005-0000-0000-0000E76B0000}"/>
    <cellStyle name="เซลล์ที่มีการเชื่อมโยง 2" xfId="12026" hidden="1" xr:uid="{00000000-0005-0000-0000-0000E86B0000}"/>
    <cellStyle name="เซลล์ที่มีการเชื่อมโยง 2" xfId="11944" hidden="1" xr:uid="{00000000-0005-0000-0000-0000E96B0000}"/>
    <cellStyle name="เซลล์ที่มีการเชื่อมโยง 2" xfId="12373" hidden="1" xr:uid="{00000000-0005-0000-0000-0000EA6B0000}"/>
    <cellStyle name="เซลล์ที่มีการเชื่อมโยง 2" xfId="12302" hidden="1" xr:uid="{00000000-0005-0000-0000-0000EB6B0000}"/>
    <cellStyle name="เซลล์ที่มีการเชื่อมโยง 2" xfId="11886" hidden="1" xr:uid="{00000000-0005-0000-0000-0000EC6B0000}"/>
    <cellStyle name="เซลล์ที่มีการเชื่อมโยง 2" xfId="12138" hidden="1" xr:uid="{00000000-0005-0000-0000-0000ED6B0000}"/>
    <cellStyle name="เซลล์ที่มีการเชื่อมโยง 2" xfId="12840" hidden="1" xr:uid="{00000000-0005-0000-0000-0000EE6B0000}"/>
    <cellStyle name="เซลล์ที่มีการเชื่อมโยง 2" xfId="13068" hidden="1" xr:uid="{00000000-0005-0000-0000-0000EF6B0000}"/>
    <cellStyle name="เซลล์ที่มีการเชื่อมโยง 2" xfId="13659" hidden="1" xr:uid="{00000000-0005-0000-0000-0000F06B0000}"/>
    <cellStyle name="เซลล์ที่มีการเชื่อมโยง 2" xfId="12431" hidden="1" xr:uid="{00000000-0005-0000-0000-0000F16B0000}"/>
    <cellStyle name="เซลล์ที่มีการเชื่อมโยง 2" xfId="12893" hidden="1" xr:uid="{00000000-0005-0000-0000-0000F26B0000}"/>
    <cellStyle name="เซลล์ที่มีการเชื่อมโยง 2" xfId="11646" hidden="1" xr:uid="{00000000-0005-0000-0000-0000F36B0000}"/>
    <cellStyle name="เซลล์ที่มีการเชื่อมโยง 2" xfId="12991" hidden="1" xr:uid="{00000000-0005-0000-0000-0000F46B0000}"/>
    <cellStyle name="เซลล์ที่มีการเชื่อมโยง 2" xfId="12193" hidden="1" xr:uid="{00000000-0005-0000-0000-0000F56B0000}"/>
    <cellStyle name="เซลล์ที่มีการเชื่อมโยง 2" xfId="12381" hidden="1" xr:uid="{00000000-0005-0000-0000-0000F66B0000}"/>
    <cellStyle name="เซลล์ที่มีการเชื่อมโยง 2" xfId="13090" hidden="1" xr:uid="{00000000-0005-0000-0000-0000F76B0000}"/>
    <cellStyle name="เซลล์ที่มีการเชื่อมโยง 2" xfId="11992" hidden="1" xr:uid="{00000000-0005-0000-0000-0000F86B0000}"/>
    <cellStyle name="เซลล์ที่มีการเชื่อมโยง 2" xfId="12483" hidden="1" xr:uid="{00000000-0005-0000-0000-0000F96B0000}"/>
    <cellStyle name="เซลล์ที่มีการเชื่อมโยง 2" xfId="11446" hidden="1" xr:uid="{00000000-0005-0000-0000-0000FA6B0000}"/>
    <cellStyle name="เซลล์ที่มีการเชื่อมโยง 2" xfId="12424" hidden="1" xr:uid="{00000000-0005-0000-0000-0000FB6B0000}"/>
    <cellStyle name="เซลล์ที่มีการเชื่อมโยง 2" xfId="13519" hidden="1" xr:uid="{00000000-0005-0000-0000-0000FC6B0000}"/>
    <cellStyle name="เซลล์ที่มีการเชื่อมโยง 2" xfId="11538" hidden="1" xr:uid="{00000000-0005-0000-0000-0000FD6B0000}"/>
    <cellStyle name="เซลล์ที่มีการเชื่อมโยง 2" xfId="11766" hidden="1" xr:uid="{00000000-0005-0000-0000-0000FE6B0000}"/>
    <cellStyle name="เซลล์ที่มีการเชื่อมโยง 2" xfId="11455" hidden="1" xr:uid="{00000000-0005-0000-0000-0000FF6B0000}"/>
    <cellStyle name="เซลล์ที่มีการเชื่อมโยง 2" xfId="12211" hidden="1" xr:uid="{00000000-0005-0000-0000-0000006C0000}"/>
    <cellStyle name="เซลล์ที่มีการเชื่อมโยง 2" xfId="11601" hidden="1" xr:uid="{00000000-0005-0000-0000-0000016C0000}"/>
    <cellStyle name="เซลล์ที่มีการเชื่อมโยง 2" xfId="12130" hidden="1" xr:uid="{00000000-0005-0000-0000-0000026C0000}"/>
    <cellStyle name="เซลล์ที่มีการเชื่อมโยง 2" xfId="12317" hidden="1" xr:uid="{00000000-0005-0000-0000-0000036C0000}"/>
    <cellStyle name="เซลล์ที่มีการเชื่อมโยง 2" xfId="12682" hidden="1" xr:uid="{00000000-0005-0000-0000-0000046C0000}"/>
    <cellStyle name="เซลล์ที่มีการเชื่อมโยง 2" xfId="11914" hidden="1" xr:uid="{00000000-0005-0000-0000-0000056C0000}"/>
    <cellStyle name="เซลล์ที่มีการเชื่อมโยง 2" xfId="12465" hidden="1" xr:uid="{00000000-0005-0000-0000-0000066C0000}"/>
    <cellStyle name="เซลล์ที่มีการเชื่อมโยง 2" xfId="12983" hidden="1" xr:uid="{00000000-0005-0000-0000-0000076C0000}"/>
    <cellStyle name="เซลล์ที่มีการเชื่อมโยง 2" xfId="12967" hidden="1" xr:uid="{00000000-0005-0000-0000-0000086C0000}"/>
    <cellStyle name="เซลล์ที่มีการเชื่อมโยง 2" xfId="13517" hidden="1" xr:uid="{00000000-0005-0000-0000-0000096C0000}"/>
    <cellStyle name="เซลล์ที่มีการเชื่อมโยง 2" xfId="12549" hidden="1" xr:uid="{00000000-0005-0000-0000-00000A6C0000}"/>
    <cellStyle name="เซลล์ที่มีการเชื่อมโยง 2" xfId="8119" hidden="1" xr:uid="{00000000-0005-0000-0000-00000B6C0000}"/>
    <cellStyle name="เซลล์ที่มีการเชื่อมโยง 2" xfId="13730" hidden="1" xr:uid="{00000000-0005-0000-0000-00000C6C0000}"/>
    <cellStyle name="เซลล์ที่มีการเชื่อมโยง 2" xfId="12621" hidden="1" xr:uid="{00000000-0005-0000-0000-00000D6C0000}"/>
    <cellStyle name="เซลล์ที่มีการเชื่อมโยง 2" xfId="11536" hidden="1" xr:uid="{00000000-0005-0000-0000-00000E6C0000}"/>
    <cellStyle name="เซลล์ที่มีการเชื่อมโยง 2" xfId="11746" hidden="1" xr:uid="{00000000-0005-0000-0000-00000F6C0000}"/>
    <cellStyle name="เซลล์ที่มีการเชื่อมโยง 2" xfId="11959" hidden="1" xr:uid="{00000000-0005-0000-0000-0000106C0000}"/>
    <cellStyle name="เซลล์ที่มีการเชื่อมโยง 2" xfId="11339" hidden="1" xr:uid="{00000000-0005-0000-0000-0000116C0000}"/>
    <cellStyle name="เซลล์ที่มีการเชื่อมโยง 2" xfId="13213" hidden="1" xr:uid="{00000000-0005-0000-0000-0000126C0000}"/>
    <cellStyle name="เซลล์ที่มีการเชื่อมโยง 2" xfId="13669" hidden="1" xr:uid="{00000000-0005-0000-0000-0000136C0000}"/>
    <cellStyle name="เซลล์ที่มีการเชื่อมโยง 2" xfId="11660" hidden="1" xr:uid="{00000000-0005-0000-0000-0000146C0000}"/>
    <cellStyle name="เซลล์ที่มีการเชื่อมโยง 2" xfId="11813" hidden="1" xr:uid="{00000000-0005-0000-0000-0000156C0000}"/>
    <cellStyle name="เซลล์ที่มีการเชื่อมโยง 2" xfId="11709" hidden="1" xr:uid="{00000000-0005-0000-0000-0000166C0000}"/>
    <cellStyle name="เซลล์ที่มีการเชื่อมโยง 2" xfId="11365" hidden="1" xr:uid="{00000000-0005-0000-0000-0000176C0000}"/>
    <cellStyle name="เซลล์ที่มีการเชื่อมโยง 2" xfId="12494" hidden="1" xr:uid="{00000000-0005-0000-0000-0000186C0000}"/>
    <cellStyle name="เซลล์ที่มีการเชื่อมโยง 2" xfId="11295" hidden="1" xr:uid="{00000000-0005-0000-0000-0000196C0000}"/>
    <cellStyle name="เซลล์ที่มีการเชื่อมโยง 2" xfId="12374" hidden="1" xr:uid="{00000000-0005-0000-0000-00001A6C0000}"/>
    <cellStyle name="เซลล์ที่มีการเชื่อมโยง 2" xfId="12500" hidden="1" xr:uid="{00000000-0005-0000-0000-00001B6C0000}"/>
    <cellStyle name="เซลล์ที่มีการเชื่อมโยง 2" xfId="12239" hidden="1" xr:uid="{00000000-0005-0000-0000-00001C6C0000}"/>
    <cellStyle name="เซลล์ที่มีการเชื่อมโยง 2" xfId="13592" hidden="1" xr:uid="{00000000-0005-0000-0000-00001D6C0000}"/>
    <cellStyle name="เซลล์ที่มีการเชื่อมโยง 2" xfId="12019" hidden="1" xr:uid="{00000000-0005-0000-0000-00001E6C0000}"/>
    <cellStyle name="เซลล์ที่มีการเชื่อมโยง 2" xfId="11953" hidden="1" xr:uid="{00000000-0005-0000-0000-00001F6C0000}"/>
    <cellStyle name="เซลล์ที่มีการเชื่อมโยง 2" xfId="13056" hidden="1" xr:uid="{00000000-0005-0000-0000-0000206C0000}"/>
    <cellStyle name="เซลล์ที่มีการเชื่อมโยง 2" xfId="12816" hidden="1" xr:uid="{00000000-0005-0000-0000-0000216C0000}"/>
    <cellStyle name="เซลล์ที่มีการเชื่อมโยง 2" xfId="13585" hidden="1" xr:uid="{00000000-0005-0000-0000-0000226C0000}"/>
    <cellStyle name="เซลล์ที่มีการเชื่อมโยง 2" xfId="13587" hidden="1" xr:uid="{00000000-0005-0000-0000-0000236C0000}"/>
    <cellStyle name="เซลล์ที่มีการเชื่อมโยง 2" xfId="11938" hidden="1" xr:uid="{00000000-0005-0000-0000-0000246C0000}"/>
    <cellStyle name="เซลล์ที่มีการเชื่อมโยง 2" xfId="13611" hidden="1" xr:uid="{00000000-0005-0000-0000-0000256C0000}"/>
    <cellStyle name="เซลล์ที่มีการเชื่อมโยง 2" xfId="12570" hidden="1" xr:uid="{00000000-0005-0000-0000-0000266C0000}"/>
    <cellStyle name="เซลล์ที่มีการเชื่อมโยง 2" xfId="13643" hidden="1" xr:uid="{00000000-0005-0000-0000-0000276C0000}"/>
    <cellStyle name="เซลล์ที่มีการเชื่อมโยง 2" xfId="12571" hidden="1" xr:uid="{00000000-0005-0000-0000-0000286C0000}"/>
    <cellStyle name="เซลล์ที่มีการเชื่อมโยง 2" xfId="13697" hidden="1" xr:uid="{00000000-0005-0000-0000-0000296C0000}"/>
    <cellStyle name="เซลล์ที่มีการเชื่อมโยง 2" xfId="12808" hidden="1" xr:uid="{00000000-0005-0000-0000-00002A6C0000}"/>
    <cellStyle name="เซลล์ที่มีการเชื่อมโยง 2" xfId="12163" hidden="1" xr:uid="{00000000-0005-0000-0000-00002B6C0000}"/>
    <cellStyle name="เซลล์ที่มีการเชื่อมโยง 2" xfId="11454" hidden="1" xr:uid="{00000000-0005-0000-0000-00002C6C0000}"/>
    <cellStyle name="เซลล์ที่มีการเชื่อมโยง 2" xfId="11898" hidden="1" xr:uid="{00000000-0005-0000-0000-00002D6C0000}"/>
    <cellStyle name="เซลล์ที่มีการเชื่อมโยง 2" xfId="11812" hidden="1" xr:uid="{00000000-0005-0000-0000-00002E6C0000}"/>
    <cellStyle name="เซลล์ที่มีการเชื่อมโยง 2" xfId="12522" hidden="1" xr:uid="{00000000-0005-0000-0000-00002F6C0000}"/>
    <cellStyle name="เซลล์ที่มีการเชื่อมโยง 2" xfId="13154" hidden="1" xr:uid="{00000000-0005-0000-0000-0000306C0000}"/>
    <cellStyle name="เซลล์ที่มีการเชื่อมโยง 2" xfId="12266" hidden="1" xr:uid="{00000000-0005-0000-0000-0000316C0000}"/>
    <cellStyle name="เซลล์ที่มีการเชื่อมโยง 2" xfId="11597" hidden="1" xr:uid="{00000000-0005-0000-0000-0000326C0000}"/>
    <cellStyle name="เซลล์ที่มีการเชื่อมโยง 2" xfId="12125" hidden="1" xr:uid="{00000000-0005-0000-0000-0000336C0000}"/>
    <cellStyle name="เซลล์ที่มีการเชื่อมโยง 2" xfId="11515" hidden="1" xr:uid="{00000000-0005-0000-0000-0000346C0000}"/>
    <cellStyle name="เซลล์ที่มีการเชื่อมโยง 2" xfId="12207" hidden="1" xr:uid="{00000000-0005-0000-0000-0000356C0000}"/>
    <cellStyle name="เซลล์ที่มีการเชื่อมโยง 2" xfId="11848" hidden="1" xr:uid="{00000000-0005-0000-0000-0000366C0000}"/>
    <cellStyle name="เซลล์ที่มีการเชื่อมโยง 2" xfId="13737" hidden="1" xr:uid="{00000000-0005-0000-0000-0000376C0000}"/>
    <cellStyle name="เซลล์ที่มีการเชื่อมโยง 2" xfId="11417" hidden="1" xr:uid="{00000000-0005-0000-0000-0000386C0000}"/>
    <cellStyle name="เซลล์ที่มีการเชื่อมโยง 2" xfId="12024" hidden="1" xr:uid="{00000000-0005-0000-0000-0000396C0000}"/>
    <cellStyle name="เซลล์ที่มีการเชื่อมโยง 2" xfId="12090" hidden="1" xr:uid="{00000000-0005-0000-0000-00003A6C0000}"/>
    <cellStyle name="เซลล์ที่มีการเชื่อมโยง 2" xfId="13650" hidden="1" xr:uid="{00000000-0005-0000-0000-00003B6C0000}"/>
    <cellStyle name="เซลล์ที่มีการเชื่อมโยง 2" xfId="11414" hidden="1" xr:uid="{00000000-0005-0000-0000-00003C6C0000}"/>
    <cellStyle name="เซลล์ที่มีการเชื่อมโยง 2" xfId="11770" hidden="1" xr:uid="{00000000-0005-0000-0000-00003D6C0000}"/>
    <cellStyle name="เซลล์ที่มีการเชื่อมโยง 2" xfId="12132" hidden="1" xr:uid="{00000000-0005-0000-0000-00003E6C0000}"/>
    <cellStyle name="เซลล์ที่มีการเชื่อมโยง 2" xfId="12535" hidden="1" xr:uid="{00000000-0005-0000-0000-00003F6C0000}"/>
    <cellStyle name="เซลล์ที่มีการเชื่อมโยง 2" xfId="12999" hidden="1" xr:uid="{00000000-0005-0000-0000-0000406C0000}"/>
    <cellStyle name="เซลล์ที่มีการเชื่อมโยง 2" xfId="11489" hidden="1" xr:uid="{00000000-0005-0000-0000-0000416C0000}"/>
    <cellStyle name="เซลล์ที่มีการเชื่อมโยง 2" xfId="12101" hidden="1" xr:uid="{00000000-0005-0000-0000-0000426C0000}"/>
    <cellStyle name="เซลล์ที่มีการเชื่อมโยง 2" xfId="13609" hidden="1" xr:uid="{00000000-0005-0000-0000-0000436C0000}"/>
    <cellStyle name="เซลล์ที่มีการเชื่อมโยง 2" xfId="11297" hidden="1" xr:uid="{00000000-0005-0000-0000-0000446C0000}"/>
    <cellStyle name="เซลล์ที่มีการเชื่อมโยง 2" xfId="12667" hidden="1" xr:uid="{00000000-0005-0000-0000-0000456C0000}"/>
    <cellStyle name="เซลล์ที่มีการเชื่อมโยง 2" xfId="11285" hidden="1" xr:uid="{00000000-0005-0000-0000-0000466C0000}"/>
    <cellStyle name="เซลล์ที่มีการเชื่อมโยง 2" xfId="11739" hidden="1" xr:uid="{00000000-0005-0000-0000-0000476C0000}"/>
    <cellStyle name="เซลล์ที่มีการเชื่อมโยง 2" xfId="12166" hidden="1" xr:uid="{00000000-0005-0000-0000-0000486C0000}"/>
    <cellStyle name="เซลล์ที่มีการเชื่อมโยง 2" xfId="12658" hidden="1" xr:uid="{00000000-0005-0000-0000-0000496C0000}"/>
    <cellStyle name="เซลล์ที่มีการเชื่อมโยง 2" xfId="12268" hidden="1" xr:uid="{00000000-0005-0000-0000-00004A6C0000}"/>
    <cellStyle name="เซลล์ที่มีการเชื่อมโยง 2" xfId="12475" hidden="1" xr:uid="{00000000-0005-0000-0000-00004B6C0000}"/>
    <cellStyle name="เซลล์ที่มีการเชื่อมโยง 2" xfId="12867" hidden="1" xr:uid="{00000000-0005-0000-0000-00004C6C0000}"/>
    <cellStyle name="เซลล์ที่มีการเชื่อมโยง 2" xfId="12326" hidden="1" xr:uid="{00000000-0005-0000-0000-00004D6C0000}"/>
    <cellStyle name="เซลล์ที่มีการเชื่อมโยง 2" xfId="11386" hidden="1" xr:uid="{00000000-0005-0000-0000-00004E6C0000}"/>
    <cellStyle name="เซลล์ที่มีการเชื่อมโยง 2" xfId="12871" hidden="1" xr:uid="{00000000-0005-0000-0000-00004F6C0000}"/>
    <cellStyle name="เซลล์ที่มีการเชื่อมโยง 2" xfId="12229" hidden="1" xr:uid="{00000000-0005-0000-0000-0000506C0000}"/>
    <cellStyle name="เซลล์ที่มีการเชื่อมโยง 2" xfId="11821" hidden="1" xr:uid="{00000000-0005-0000-0000-0000516C0000}"/>
    <cellStyle name="เซลล์ที่มีการเชื่อมโยง 2" xfId="12445" hidden="1" xr:uid="{00000000-0005-0000-0000-0000526C0000}"/>
    <cellStyle name="เซลล์ที่มีการเชื่อมโยง 2" xfId="13633" hidden="1" xr:uid="{00000000-0005-0000-0000-0000536C0000}"/>
    <cellStyle name="เซลล์ที่มีการเชื่อมโยง 2" xfId="11780" hidden="1" xr:uid="{00000000-0005-0000-0000-0000546C0000}"/>
    <cellStyle name="เซลล์ที่มีการเชื่อมโยง 2" xfId="12644" hidden="1" xr:uid="{00000000-0005-0000-0000-0000556C0000}"/>
    <cellStyle name="เซลล์ที่มีการเชื่อมโยง 2" xfId="11678" hidden="1" xr:uid="{00000000-0005-0000-0000-0000566C0000}"/>
    <cellStyle name="เซลล์ที่มีการเชื่อมโยง 2" xfId="12994" hidden="1" xr:uid="{00000000-0005-0000-0000-0000576C0000}"/>
    <cellStyle name="เซลล์ที่มีการเชื่อมโยง 2" xfId="12971" hidden="1" xr:uid="{00000000-0005-0000-0000-0000586C0000}"/>
    <cellStyle name="เซลล์ที่มีการเชื่อมโยง 2" xfId="12675" hidden="1" xr:uid="{00000000-0005-0000-0000-0000596C0000}"/>
    <cellStyle name="เซลล์ที่มีการเชื่อมโยง 2" xfId="11710" hidden="1" xr:uid="{00000000-0005-0000-0000-00005A6C0000}"/>
    <cellStyle name="เซลล์ที่มีการเชื่อมโยง 2" xfId="11731" hidden="1" xr:uid="{00000000-0005-0000-0000-00005B6C0000}"/>
    <cellStyle name="เซลล์ที่มีการเชื่อมโยง 2" xfId="11519" hidden="1" xr:uid="{00000000-0005-0000-0000-00005C6C0000}"/>
    <cellStyle name="เซลล์ที่มีการเชื่อมโยง 2" xfId="12208" hidden="1" xr:uid="{00000000-0005-0000-0000-00005D6C0000}"/>
    <cellStyle name="เซลล์ที่มีการเชื่อมโยง 2" xfId="13647" hidden="1" xr:uid="{00000000-0005-0000-0000-00005E6C0000}"/>
    <cellStyle name="เซลล์ที่มีการเชื่อมโยง 2" xfId="13011" hidden="1" xr:uid="{00000000-0005-0000-0000-00005F6C0000}"/>
    <cellStyle name="เซลล์ที่มีการเชื่อมโยง 2" xfId="11387" hidden="1" xr:uid="{00000000-0005-0000-0000-0000606C0000}"/>
    <cellStyle name="เซลล์ที่มีการเชื่อมโยง 2" xfId="11357" hidden="1" xr:uid="{00000000-0005-0000-0000-0000616C0000}"/>
    <cellStyle name="เซลล์ที่มีการเชื่อมโยง 2" xfId="13626" hidden="1" xr:uid="{00000000-0005-0000-0000-0000626C0000}"/>
    <cellStyle name="เซลล์ที่มีการเชื่อมโยง 2" xfId="12986" hidden="1" xr:uid="{00000000-0005-0000-0000-0000636C0000}"/>
    <cellStyle name="เซลล์ที่มีการเชื่อมโยง 2" xfId="13165" hidden="1" xr:uid="{00000000-0005-0000-0000-0000646C0000}"/>
    <cellStyle name="เซลล์ที่มีการเชื่อมโยง 2" xfId="13044" hidden="1" xr:uid="{00000000-0005-0000-0000-0000656C0000}"/>
    <cellStyle name="เซลล์ที่มีการเชื่อมโยง 2" xfId="11645" hidden="1" xr:uid="{00000000-0005-0000-0000-0000666C0000}"/>
    <cellStyle name="เซลล์ที่มีการเชื่อมโยง 2" xfId="13168" hidden="1" xr:uid="{00000000-0005-0000-0000-0000676C0000}"/>
    <cellStyle name="เซลล์ที่มีการเชื่อมโยง 2" xfId="12452" hidden="1" xr:uid="{00000000-0005-0000-0000-0000686C0000}"/>
    <cellStyle name="เซลล์ที่มีการเชื่อมโยง 2" xfId="12222" hidden="1" xr:uid="{00000000-0005-0000-0000-0000696C0000}"/>
    <cellStyle name="เซลล์ที่มีการเชื่อมโยง 2" xfId="11583" hidden="1" xr:uid="{00000000-0005-0000-0000-00006A6C0000}"/>
    <cellStyle name="เซลล์ที่มีการเชื่อมโยง 2" xfId="11996" hidden="1" xr:uid="{00000000-0005-0000-0000-00006B6C0000}"/>
    <cellStyle name="เซลล์ที่มีการเชื่อมโยง 2" xfId="12574" hidden="1" xr:uid="{00000000-0005-0000-0000-00006C6C0000}"/>
    <cellStyle name="เซลล์ที่มีการเชื่อมโยง 2" xfId="12596" hidden="1" xr:uid="{00000000-0005-0000-0000-00006D6C0000}"/>
    <cellStyle name="เซลล์ที่มีการเชื่อมโยง 2" xfId="12281" hidden="1" xr:uid="{00000000-0005-0000-0000-00006E6C0000}"/>
    <cellStyle name="เซลล์ที่มีการเชื่อมโยง 2" xfId="11312" hidden="1" xr:uid="{00000000-0005-0000-0000-00006F6C0000}"/>
    <cellStyle name="เซลล์ที่มีการเชื่อมโยง 2" xfId="11816" hidden="1" xr:uid="{00000000-0005-0000-0000-0000706C0000}"/>
    <cellStyle name="เซลล์ที่มีการเชื่อมโยง 2" xfId="12234" hidden="1" xr:uid="{00000000-0005-0000-0000-0000716C0000}"/>
    <cellStyle name="เซลล์ที่มีการเชื่อมโยง 2" xfId="12273" hidden="1" xr:uid="{00000000-0005-0000-0000-0000726C0000}"/>
    <cellStyle name="เซลล์ที่มีการเชื่อมโยง 2" xfId="11814" hidden="1" xr:uid="{00000000-0005-0000-0000-0000736C0000}"/>
    <cellStyle name="เซลล์ที่มีการเชื่อมโยง 2" xfId="13767" hidden="1" xr:uid="{00000000-0005-0000-0000-0000746C0000}"/>
    <cellStyle name="เซลล์ที่มีการเชื่อมโยง 2" xfId="13768" hidden="1" xr:uid="{00000000-0005-0000-0000-0000756C0000}"/>
    <cellStyle name="เซลล์ที่มีการเชื่อมโยง 2" xfId="13769" hidden="1" xr:uid="{00000000-0005-0000-0000-0000766C0000}"/>
    <cellStyle name="เซลล์ที่มีการเชื่อมโยง 2" xfId="13770" hidden="1" xr:uid="{00000000-0005-0000-0000-0000776C0000}"/>
    <cellStyle name="เซลล์ที่มีการเชื่อมโยง 2" xfId="13775" hidden="1" xr:uid="{00000000-0005-0000-0000-0000786C0000}"/>
    <cellStyle name="เซลล์ที่มีการเชื่อมโยง 2" xfId="13776" hidden="1" xr:uid="{00000000-0005-0000-0000-0000796C0000}"/>
    <cellStyle name="เซลล์ที่มีการเชื่อมโยง 2" xfId="13778" hidden="1" xr:uid="{00000000-0005-0000-0000-00007A6C0000}"/>
    <cellStyle name="เซลล์ที่มีการเชื่อมโยง 2" xfId="13779" hidden="1" xr:uid="{00000000-0005-0000-0000-00007B6C0000}"/>
    <cellStyle name="เซลล์ที่มีการเชื่อมโยง 2" xfId="13799" hidden="1" xr:uid="{00000000-0005-0000-0000-00007C6C0000}"/>
    <cellStyle name="เซลล์ที่มีการเชื่อมโยง 2" xfId="13800" hidden="1" xr:uid="{00000000-0005-0000-0000-00007D6C0000}"/>
    <cellStyle name="เซลล์ที่มีการเชื่อมโยง 2" xfId="13801" hidden="1" xr:uid="{00000000-0005-0000-0000-00007E6C0000}"/>
    <cellStyle name="เซลล์ที่มีการเชื่อมโยง 2" xfId="13802" hidden="1" xr:uid="{00000000-0005-0000-0000-00007F6C0000}"/>
    <cellStyle name="เซลล์ที่มีการเชื่อมโยง 2" xfId="12498" hidden="1" xr:uid="{00000000-0005-0000-0000-0000806C0000}"/>
    <cellStyle name="เซลล์ที่มีการเชื่อมโยง 2" xfId="13619" hidden="1" xr:uid="{00000000-0005-0000-0000-0000816C0000}"/>
    <cellStyle name="เซลล์ที่มีการเชื่อมโยง 2" xfId="13113" hidden="1" xr:uid="{00000000-0005-0000-0000-0000826C0000}"/>
    <cellStyle name="เซลล์ที่มีการเชื่อมโยง 2" xfId="11665" hidden="1" xr:uid="{00000000-0005-0000-0000-0000836C0000}"/>
    <cellStyle name="เซลล์ที่มีการเชื่อมโยง 2" xfId="12913" hidden="1" xr:uid="{00000000-0005-0000-0000-0000846C0000}"/>
    <cellStyle name="เซลล์ที่มีการเชื่อมโยง 2" xfId="11673" hidden="1" xr:uid="{00000000-0005-0000-0000-0000856C0000}"/>
    <cellStyle name="เซลล์ที่มีการเชื่อมโยง 2" xfId="12751" hidden="1" xr:uid="{00000000-0005-0000-0000-0000866C0000}"/>
    <cellStyle name="เซลล์ที่มีการเชื่อมโยง 2" xfId="11262" hidden="1" xr:uid="{00000000-0005-0000-0000-0000876C0000}"/>
    <cellStyle name="เซลล์ที่มีการเชื่อมโยง 2" xfId="12181" hidden="1" xr:uid="{00000000-0005-0000-0000-0000886C0000}"/>
    <cellStyle name="เซลล์ที่มีการเชื่อมโยง 2" xfId="12859" hidden="1" xr:uid="{00000000-0005-0000-0000-0000896C0000}"/>
    <cellStyle name="เซลล์ที่มีการเชื่อมโยง 2" xfId="12783" hidden="1" xr:uid="{00000000-0005-0000-0000-00008A6C0000}"/>
    <cellStyle name="เซลล์ที่มีการเชื่อมโยง 2" xfId="8152" hidden="1" xr:uid="{00000000-0005-0000-0000-00008B6C0000}"/>
    <cellStyle name="เซลล์ที่มีการเชื่อมโยง 2" xfId="12616" hidden="1" xr:uid="{00000000-0005-0000-0000-00008C6C0000}"/>
    <cellStyle name="เซลล์ที่มีการเชื่อมโยง 2" xfId="12471" hidden="1" xr:uid="{00000000-0005-0000-0000-00008D6C0000}"/>
    <cellStyle name="เซลล์ที่มีการเชื่อมโยง 2" xfId="11402" hidden="1" xr:uid="{00000000-0005-0000-0000-00008E6C0000}"/>
    <cellStyle name="เซลล์ที่มีการเชื่อมโยง 2" xfId="12439" hidden="1" xr:uid="{00000000-0005-0000-0000-00008F6C0000}"/>
    <cellStyle name="เซลล์ที่มีการเชื่อมโยง 2" xfId="11240" hidden="1" xr:uid="{00000000-0005-0000-0000-0000906C0000}"/>
    <cellStyle name="เซลล์ที่มีการเชื่อมโยง 2" xfId="12313" hidden="1" xr:uid="{00000000-0005-0000-0000-0000916C0000}"/>
    <cellStyle name="เซลล์ที่มีการเชื่อมโยง 2" xfId="11564" hidden="1" xr:uid="{00000000-0005-0000-0000-0000926C0000}"/>
    <cellStyle name="เซลล์ที่มีการเชื่อมโยง 2" xfId="12972" hidden="1" xr:uid="{00000000-0005-0000-0000-0000936C0000}"/>
    <cellStyle name="เซลล์ที่มีการเชื่อมโยง 2" xfId="13644" hidden="1" xr:uid="{00000000-0005-0000-0000-0000946C0000}"/>
    <cellStyle name="เซลล์ที่มีการเชื่อมโยง 2" xfId="12474" hidden="1" xr:uid="{00000000-0005-0000-0000-0000956C0000}"/>
    <cellStyle name="เซลล์ที่มีการเชื่อมโยง 2" xfId="12937" hidden="1" xr:uid="{00000000-0005-0000-0000-0000966C0000}"/>
    <cellStyle name="เซลล์ที่มีการเชื่อมโยง 2" xfId="13155" hidden="1" xr:uid="{00000000-0005-0000-0000-0000976C0000}"/>
    <cellStyle name="เซลล์ที่มีการเชื่อมโยง 2" xfId="13629" hidden="1" xr:uid="{00000000-0005-0000-0000-0000986C0000}"/>
    <cellStyle name="เซลล์ที่มีการเชื่อมโยง 2" xfId="12953" hidden="1" xr:uid="{00000000-0005-0000-0000-0000996C0000}"/>
    <cellStyle name="เซลล์ที่มีการเชื่อมโยง 2" xfId="12947" hidden="1" xr:uid="{00000000-0005-0000-0000-00009A6C0000}"/>
    <cellStyle name="เซลล์ที่มีการเชื่อมโยง 2" xfId="11876" hidden="1" xr:uid="{00000000-0005-0000-0000-00009B6C0000}"/>
    <cellStyle name="เซลล์ที่มีการเชื่อมโยง 2" xfId="13092" hidden="1" xr:uid="{00000000-0005-0000-0000-00009C6C0000}"/>
    <cellStyle name="เซลล์ที่มีการเชื่อมโยง 2" xfId="13116" hidden="1" xr:uid="{00000000-0005-0000-0000-00009D6C0000}"/>
    <cellStyle name="เซลล์ที่มีการเชื่อมโยง 2" xfId="12298" hidden="1" xr:uid="{00000000-0005-0000-0000-00009E6C0000}"/>
    <cellStyle name="เซลล์ที่มีการเชื่อมโยง 2" xfId="11501" hidden="1" xr:uid="{00000000-0005-0000-0000-00009F6C0000}"/>
    <cellStyle name="เซลล์ที่มีการเชื่อมโยง 2" xfId="11925" hidden="1" xr:uid="{00000000-0005-0000-0000-0000A06C0000}"/>
    <cellStyle name="เซลล์ที่มีการเชื่อมโยง 2" xfId="11545" hidden="1" xr:uid="{00000000-0005-0000-0000-0000A16C0000}"/>
    <cellStyle name="เซลล์ที่มีการเชื่อมโยง 2" xfId="12750" hidden="1" xr:uid="{00000000-0005-0000-0000-0000A26C0000}"/>
    <cellStyle name="เซลล์ที่มีการเชื่อมโยง 2" xfId="13553" hidden="1" xr:uid="{00000000-0005-0000-0000-0000A36C0000}"/>
    <cellStyle name="เซลล์ที่มีการเชื่อมโยง 2" xfId="12788" hidden="1" xr:uid="{00000000-0005-0000-0000-0000A46C0000}"/>
    <cellStyle name="เซลล์ที่มีการเชื่อมโยง 2" xfId="13721" hidden="1" xr:uid="{00000000-0005-0000-0000-0000A56C0000}"/>
    <cellStyle name="เซลล์ที่มีการเชื่อมโยง 2" xfId="12418" hidden="1" xr:uid="{00000000-0005-0000-0000-0000A66C0000}"/>
    <cellStyle name="เซลล์ที่มีการเชื่อมโยง 2" xfId="13652" hidden="1" xr:uid="{00000000-0005-0000-0000-0000A76C0000}"/>
    <cellStyle name="เซลล์ที่มีการเชื่อมโยง 2" xfId="11701" hidden="1" xr:uid="{00000000-0005-0000-0000-0000A86C0000}"/>
    <cellStyle name="เซลล์ที่มีการเชื่อมโยง 2" xfId="12553" hidden="1" xr:uid="{00000000-0005-0000-0000-0000A96C0000}"/>
    <cellStyle name="เซลล์ที่มีการเชื่อมโยง 2" xfId="11610" hidden="1" xr:uid="{00000000-0005-0000-0000-0000AA6C0000}"/>
    <cellStyle name="เซลล์ที่มีการเชื่อมโยง 2" xfId="11867" hidden="1" xr:uid="{00000000-0005-0000-0000-0000AB6C0000}"/>
    <cellStyle name="เซลล์ที่มีการเชื่อมโยง 2" xfId="13682" hidden="1" xr:uid="{00000000-0005-0000-0000-0000AC6C0000}"/>
    <cellStyle name="เซลล์ที่มีการเชื่อมโยง 2" xfId="12058" hidden="1" xr:uid="{00000000-0005-0000-0000-0000AD6C0000}"/>
    <cellStyle name="เซลล์ที่มีการเชื่อมโยง 2" xfId="12334" hidden="1" xr:uid="{00000000-0005-0000-0000-0000AE6C0000}"/>
    <cellStyle name="เซลล์ที่มีการเชื่อมโยง 2" xfId="11457" hidden="1" xr:uid="{00000000-0005-0000-0000-0000AF6C0000}"/>
    <cellStyle name="เซลล์ที่มีการเชื่อมโยง 2" xfId="13526" hidden="1" xr:uid="{00000000-0005-0000-0000-0000B06C0000}"/>
    <cellStyle name="เซลล์ที่มีการเชื่อมโยง 2" xfId="13754" hidden="1" xr:uid="{00000000-0005-0000-0000-0000B16C0000}"/>
    <cellStyle name="เซลล์ที่มีการเชื่อมโยง 2" xfId="12037" hidden="1" xr:uid="{00000000-0005-0000-0000-0000B26C0000}"/>
    <cellStyle name="เซลล์ที่มีการเชื่อมโยง 2" xfId="12384" hidden="1" xr:uid="{00000000-0005-0000-0000-0000B36C0000}"/>
    <cellStyle name="เซลล์ที่มีการเชื่อมโยง 2" xfId="13509" hidden="1" xr:uid="{00000000-0005-0000-0000-0000B46C0000}"/>
    <cellStyle name="เซลล์ที่มีการเชื่อมโยง 2" xfId="11917" hidden="1" xr:uid="{00000000-0005-0000-0000-0000B56C0000}"/>
    <cellStyle name="เซลล์ที่มีการเชื่อมโยง 2" xfId="11573" hidden="1" xr:uid="{00000000-0005-0000-0000-0000B66C0000}"/>
    <cellStyle name="เซลล์ที่มีการเชื่อมโยง 2" xfId="11929" hidden="1" xr:uid="{00000000-0005-0000-0000-0000B76C0000}"/>
    <cellStyle name="เซลล์ที่มีการเชื่อมโยง 2" xfId="13630" hidden="1" xr:uid="{00000000-0005-0000-0000-0000B86C0000}"/>
    <cellStyle name="เซลล์ที่มีการเชื่อมโยง 2" xfId="13795" hidden="1" xr:uid="{00000000-0005-0000-0000-0000B96C0000}"/>
    <cellStyle name="เซลล์ที่มีการเชื่อมโยง 2" xfId="11361" hidden="1" xr:uid="{00000000-0005-0000-0000-0000BA6C0000}"/>
    <cellStyle name="เซลล์ที่มีการเชื่อมโยง 2" xfId="12127" hidden="1" xr:uid="{00000000-0005-0000-0000-0000BB6C0000}"/>
    <cellStyle name="เซลล์ที่มีการเชื่อมโยง 2" xfId="12437" hidden="1" xr:uid="{00000000-0005-0000-0000-0000BC6C0000}"/>
    <cellStyle name="เซลล์ที่มีการเชื่อมโยง 2" xfId="11779" hidden="1" xr:uid="{00000000-0005-0000-0000-0000BD6C0000}"/>
    <cellStyle name="เซลล์ที่มีการเชื่อมโยง 2" xfId="11506" hidden="1" xr:uid="{00000000-0005-0000-0000-0000BE6C0000}"/>
    <cellStyle name="เซลล์ที่มีการเชื่อมโยง 2" xfId="13784" hidden="1" xr:uid="{00000000-0005-0000-0000-0000BF6C0000}"/>
    <cellStyle name="เซลล์ที่มีการเชื่อมโยง 2" xfId="13079" hidden="1" xr:uid="{00000000-0005-0000-0000-0000C06C0000}"/>
    <cellStyle name="เซลล์ที่มีการเชื่อมโยง 2" xfId="13163" hidden="1" xr:uid="{00000000-0005-0000-0000-0000C16C0000}"/>
    <cellStyle name="เซลล์ที่มีการเชื่อมโยง 2" xfId="13751" hidden="1" xr:uid="{00000000-0005-0000-0000-0000C26C0000}"/>
    <cellStyle name="เซลล์ที่มีการเชื่อมโยง 2" xfId="12168" hidden="1" xr:uid="{00000000-0005-0000-0000-0000C36C0000}"/>
    <cellStyle name="เซลล์ที่มีการเชื่อมโยง 2" xfId="13070" hidden="1" xr:uid="{00000000-0005-0000-0000-0000C46C0000}"/>
    <cellStyle name="เซลล์ที่มีการเชื่อมโยง 2" xfId="12030" hidden="1" xr:uid="{00000000-0005-0000-0000-0000C56C0000}"/>
    <cellStyle name="เซลล์ที่มีการเชื่อมโยง 2" xfId="11554" hidden="1" xr:uid="{00000000-0005-0000-0000-0000C66C0000}"/>
    <cellStyle name="เซลล์ที่มีการเชื่อมโยง 2" xfId="12105" hidden="1" xr:uid="{00000000-0005-0000-0000-0000C76C0000}"/>
    <cellStyle name="เซลล์ที่มีการเชื่อมโยง 2" xfId="11951" hidden="1" xr:uid="{00000000-0005-0000-0000-0000C86C0000}"/>
    <cellStyle name="เซลล์ที่มีการเชื่อมโยง 2" xfId="13789" hidden="1" xr:uid="{00000000-0005-0000-0000-0000C96C0000}"/>
    <cellStyle name="เซลล์ที่มีการเชื่อมโยง 2" xfId="12006" hidden="1" xr:uid="{00000000-0005-0000-0000-0000CA6C0000}"/>
    <cellStyle name="เซลล์ที่มีการเชื่อมโยง 2" xfId="11396" hidden="1" xr:uid="{00000000-0005-0000-0000-0000CB6C0000}"/>
    <cellStyle name="เซลล์ที่มีการเชื่อมโยง 2" xfId="13614" hidden="1" xr:uid="{00000000-0005-0000-0000-0000CC6C0000}"/>
    <cellStyle name="เซลล์ที่มีการเชื่อมโยง 2" xfId="12776" hidden="1" xr:uid="{00000000-0005-0000-0000-0000CD6C0000}"/>
    <cellStyle name="เซลล์ที่มีการเชื่อมโยง 2" xfId="11516" hidden="1" xr:uid="{00000000-0005-0000-0000-0000CE6C0000}"/>
    <cellStyle name="เซลล์ที่มีการเชื่อมโยง 2" xfId="11825" hidden="1" xr:uid="{00000000-0005-0000-0000-0000CF6C0000}"/>
    <cellStyle name="เซลล์ที่มีการเชื่อมโยง 2" xfId="12367" hidden="1" xr:uid="{00000000-0005-0000-0000-0000D06C0000}"/>
    <cellStyle name="เซลล์ที่มีการเชื่อมโยง 2" xfId="12762" hidden="1" xr:uid="{00000000-0005-0000-0000-0000D16C0000}"/>
    <cellStyle name="เซลล์ที่มีการเชื่อมโยง 2" xfId="12648" hidden="1" xr:uid="{00000000-0005-0000-0000-0000D26C0000}"/>
    <cellStyle name="เซลล์ที่มีการเชื่อมโยง 2" xfId="12885" hidden="1" xr:uid="{00000000-0005-0000-0000-0000D36C0000}"/>
    <cellStyle name="เซลล์ที่มีการเชื่อมโยง 2" xfId="13045" hidden="1" xr:uid="{00000000-0005-0000-0000-0000D46C0000}"/>
    <cellStyle name="เซลล์ที่มีการเชื่อมโยง 2" xfId="13783" hidden="1" xr:uid="{00000000-0005-0000-0000-0000D56C0000}"/>
    <cellStyle name="เซลล์ที่มีการเชื่อมโยง 2" xfId="12133" hidden="1" xr:uid="{00000000-0005-0000-0000-0000D66C0000}"/>
    <cellStyle name="เซลล์ที่มีการเชื่อมโยง 2" xfId="11425" hidden="1" xr:uid="{00000000-0005-0000-0000-0000D76C0000}"/>
    <cellStyle name="เซลล์ที่มีการเชื่อมโยง 2" xfId="13042" hidden="1" xr:uid="{00000000-0005-0000-0000-0000D86C0000}"/>
    <cellStyle name="เซลล์ที่มีการเชื่อมโยง 2" xfId="12882" hidden="1" xr:uid="{00000000-0005-0000-0000-0000D96C0000}"/>
    <cellStyle name="เซลล์ที่มีการเชื่อมโยง 2" xfId="13753" hidden="1" xr:uid="{00000000-0005-0000-0000-0000DA6C0000}"/>
    <cellStyle name="เซลล์ที่มีการเชื่อมโยง 2" xfId="12847" hidden="1" xr:uid="{00000000-0005-0000-0000-0000DB6C0000}"/>
    <cellStyle name="เซลล์ที่มีการเชื่อมโยง 2" xfId="11463" hidden="1" xr:uid="{00000000-0005-0000-0000-0000DC6C0000}"/>
    <cellStyle name="เซลล์ที่มีการเชื่อมโยง 2" xfId="12259" hidden="1" xr:uid="{00000000-0005-0000-0000-0000DD6C0000}"/>
    <cellStyle name="เซลล์ที่มีการเชื่อมโยง 2" xfId="12837" hidden="1" xr:uid="{00000000-0005-0000-0000-0000DE6C0000}"/>
    <cellStyle name="เซลล์ที่มีการเชื่อมโยง 2" xfId="13584" hidden="1" xr:uid="{00000000-0005-0000-0000-0000DF6C0000}"/>
    <cellStyle name="เซลล์ที่มีการเชื่อมโยง 2" xfId="13200" hidden="1" xr:uid="{00000000-0005-0000-0000-0000E06C0000}"/>
    <cellStyle name="เซลล์ที่มีการเชื่อมโยง 2" xfId="11777" hidden="1" xr:uid="{00000000-0005-0000-0000-0000E16C0000}"/>
    <cellStyle name="เซลล์ที่มีการเชื่อมโยง 2" xfId="11795" hidden="1" xr:uid="{00000000-0005-0000-0000-0000E26C0000}"/>
    <cellStyle name="เซลล์ที่มีการเชื่อมโยง 2" xfId="12996" hidden="1" xr:uid="{00000000-0005-0000-0000-0000E36C0000}"/>
    <cellStyle name="เซลล์ที่มีการเชื่อมโยง 2" xfId="12330" hidden="1" xr:uid="{00000000-0005-0000-0000-0000E46C0000}"/>
    <cellStyle name="เซลล์ที่มีการเชื่อมโยง 2" xfId="12325" hidden="1" xr:uid="{00000000-0005-0000-0000-0000E56C0000}"/>
    <cellStyle name="เซลล์ที่มีการเชื่อมโยง 2" xfId="12780" hidden="1" xr:uid="{00000000-0005-0000-0000-0000E66C0000}"/>
    <cellStyle name="เซลล์ที่มีการเชื่อมโยง 2" xfId="11556" hidden="1" xr:uid="{00000000-0005-0000-0000-0000E76C0000}"/>
    <cellStyle name="เซลล์ที่มีการเชื่อมโยง 2" xfId="12213" hidden="1" xr:uid="{00000000-0005-0000-0000-0000E86C0000}"/>
    <cellStyle name="เซลล์ที่มีการเชื่อมโยง 2" xfId="13642" hidden="1" xr:uid="{00000000-0005-0000-0000-0000E96C0000}"/>
    <cellStyle name="เซลล์ที่มีการเชื่อมโยง 2" xfId="13760" hidden="1" xr:uid="{00000000-0005-0000-0000-0000EA6C0000}"/>
    <cellStyle name="เซลล์ที่มีการเชื่อมโยง 2" xfId="12803" hidden="1" xr:uid="{00000000-0005-0000-0000-0000EB6C0000}"/>
    <cellStyle name="เซลล์ที่มีการเชื่อมโยง 2" xfId="11440" hidden="1" xr:uid="{00000000-0005-0000-0000-0000EC6C0000}"/>
    <cellStyle name="เซลล์ที่มีการเชื่อมโยง 2" xfId="11504" hidden="1" xr:uid="{00000000-0005-0000-0000-0000ED6C0000}"/>
    <cellStyle name="เซลล์ที่มีการเชื่อมโยง 2" xfId="12443" hidden="1" xr:uid="{00000000-0005-0000-0000-0000EE6C0000}"/>
    <cellStyle name="เซลล์ที่มีการเชื่อมโยง 2" xfId="12987" hidden="1" xr:uid="{00000000-0005-0000-0000-0000EF6C0000}"/>
    <cellStyle name="เซลล์ที่มีการเชื่อมโยง 2" xfId="11520" hidden="1" xr:uid="{00000000-0005-0000-0000-0000F06C0000}"/>
    <cellStyle name="เซลล์ที่มีการเชื่อมโยง 2" xfId="13103" hidden="1" xr:uid="{00000000-0005-0000-0000-0000F16C0000}"/>
    <cellStyle name="เซลล์ที่มีการเชื่อมโยง 2" xfId="12493" hidden="1" xr:uid="{00000000-0005-0000-0000-0000F26C0000}"/>
    <cellStyle name="เซลล์ที่มีการเชื่อมโยง 2" xfId="13589" hidden="1" xr:uid="{00000000-0005-0000-0000-0000F36C0000}"/>
    <cellStyle name="เซลล์ที่มีการเชื่อมโยง 2" xfId="11704" hidden="1" xr:uid="{00000000-0005-0000-0000-0000F46C0000}"/>
    <cellStyle name="เซลล์ที่มีการเชื่อมโยง 2" xfId="11754" hidden="1" xr:uid="{00000000-0005-0000-0000-0000F56C0000}"/>
    <cellStyle name="เซลล์ที่มีการเชื่อมโยง 2" xfId="11390" hidden="1" xr:uid="{00000000-0005-0000-0000-0000F66C0000}"/>
    <cellStyle name="เซลล์ที่มีการเชื่อมโยง 2" xfId="12252" hidden="1" xr:uid="{00000000-0005-0000-0000-0000F76C0000}"/>
    <cellStyle name="เซลล์ที่มีการเชื่อมโยง 2" xfId="13151" hidden="1" xr:uid="{00000000-0005-0000-0000-0000F86C0000}"/>
    <cellStyle name="เซลล์ที่มีการเชื่อมโยง 2" xfId="13537" hidden="1" xr:uid="{00000000-0005-0000-0000-0000F96C0000}"/>
    <cellStyle name="เซลล์ที่มีการเชื่อมโยง 2" xfId="12501" hidden="1" xr:uid="{00000000-0005-0000-0000-0000FA6C0000}"/>
    <cellStyle name="เซลล์ที่มีการเชื่อมโยง 2" xfId="11242" hidden="1" xr:uid="{00000000-0005-0000-0000-0000FB6C0000}"/>
    <cellStyle name="เซลล์ที่มีการเชื่อมโยง 2" xfId="13536" hidden="1" xr:uid="{00000000-0005-0000-0000-0000FC6C0000}"/>
    <cellStyle name="เซลล์ที่มีการเชื่อมโยง 2" xfId="11395" hidden="1" xr:uid="{00000000-0005-0000-0000-0000FD6C0000}"/>
    <cellStyle name="เซลล์ที่มีการเชื่อมโยง 2" xfId="11638" hidden="1" xr:uid="{00000000-0005-0000-0000-0000FE6C0000}"/>
    <cellStyle name="เซลล์ที่มีการเชื่อมโยง 2" xfId="11495" hidden="1" xr:uid="{00000000-0005-0000-0000-0000FF6C0000}"/>
    <cellStyle name="เซลล์ที่มีการเชื่อมโยง 2" xfId="12911" hidden="1" xr:uid="{00000000-0005-0000-0000-0000006D0000}"/>
    <cellStyle name="เซลล์ที่มีการเชื่อมโยง 2" xfId="13622" hidden="1" xr:uid="{00000000-0005-0000-0000-0000016D0000}"/>
    <cellStyle name="เซลล์ที่มีการเชื่อมโยง 2" xfId="13102" hidden="1" xr:uid="{00000000-0005-0000-0000-0000026D0000}"/>
    <cellStyle name="เซลล์ที่มีการเชื่อมโยง 2" xfId="11666" hidden="1" xr:uid="{00000000-0005-0000-0000-0000036D0000}"/>
    <cellStyle name="เซลล์ที่มีการเชื่อมโยง 2" xfId="11345" hidden="1" xr:uid="{00000000-0005-0000-0000-0000046D0000}"/>
    <cellStyle name="เซลล์ที่มีการเชื่อมโยง 2" xfId="13703" hidden="1" xr:uid="{00000000-0005-0000-0000-0000056D0000}"/>
    <cellStyle name="เซลล์ที่มีการเชื่อมโยง 2" xfId="11535" hidden="1" xr:uid="{00000000-0005-0000-0000-0000066D0000}"/>
    <cellStyle name="เซลล์ที่มีการเชื่อมโยง 2" xfId="13188" hidden="1" xr:uid="{00000000-0005-0000-0000-0000076D0000}"/>
    <cellStyle name="เซลล์ที่มีการเชื่อมโยง 2" xfId="12891" hidden="1" xr:uid="{00000000-0005-0000-0000-0000086D0000}"/>
    <cellStyle name="เซลล์ที่มีการเชื่อมโยง 2" xfId="13055" hidden="1" xr:uid="{00000000-0005-0000-0000-0000096D0000}"/>
    <cellStyle name="เซลล์ที่มีการเชื่อมโยง 2" xfId="11894" hidden="1" xr:uid="{00000000-0005-0000-0000-00000A6D0000}"/>
    <cellStyle name="เซลล์ที่มีการเชื่อมโยง 2" xfId="12796" hidden="1" xr:uid="{00000000-0005-0000-0000-00000B6D0000}"/>
    <cellStyle name="เซลล์ที่มีการเชื่อมโยง 2" xfId="12038" hidden="1" xr:uid="{00000000-0005-0000-0000-00000C6D0000}"/>
    <cellStyle name="เซลล์ที่มีการเชื่อมโยง 2" xfId="11738" hidden="1" xr:uid="{00000000-0005-0000-0000-00000D6D0000}"/>
    <cellStyle name="เซลล์ที่มีการเชื่อมโยง 2" xfId="11778" hidden="1" xr:uid="{00000000-0005-0000-0000-00000E6D0000}"/>
    <cellStyle name="เซลล์ที่มีการเชื่อมโยง 2" xfId="12905" hidden="1" xr:uid="{00000000-0005-0000-0000-00000F6D0000}"/>
    <cellStyle name="เซลล์ที่มีการเชื่อมโยง 2" xfId="11400" hidden="1" xr:uid="{00000000-0005-0000-0000-0000106D0000}"/>
    <cellStyle name="เซลล์ที่มีการเชื่อมโยง 2" xfId="11648" hidden="1" xr:uid="{00000000-0005-0000-0000-0000116D0000}"/>
    <cellStyle name="เซลล์ที่มีการเชื่อมโยง 2" xfId="11752" hidden="1" xr:uid="{00000000-0005-0000-0000-0000126D0000}"/>
    <cellStyle name="เซลล์ที่มีการเชื่อมโยง 2" xfId="13535" hidden="1" xr:uid="{00000000-0005-0000-0000-0000136D0000}"/>
    <cellStyle name="เซลล์ที่มีการเชื่อมโยง 2" xfId="13793" hidden="1" xr:uid="{00000000-0005-0000-0000-0000146D0000}"/>
    <cellStyle name="เซลล์ที่มีการเชื่อมโยง 2" xfId="13761" hidden="1" xr:uid="{00000000-0005-0000-0000-0000156D0000}"/>
    <cellStyle name="เซลล์ที่มีการเชื่อมโยง 2" xfId="12304" hidden="1" xr:uid="{00000000-0005-0000-0000-0000166D0000}"/>
    <cellStyle name="เซลล์ที่มีการเชื่อมโยง 2" xfId="11871" hidden="1" xr:uid="{00000000-0005-0000-0000-0000176D0000}"/>
    <cellStyle name="เซลล์ที่มีการเชื่อมโยง 2" xfId="13598" hidden="1" xr:uid="{00000000-0005-0000-0000-0000186D0000}"/>
    <cellStyle name="เซลล์ที่มีการเชื่อมโยง 2" xfId="12703" hidden="1" xr:uid="{00000000-0005-0000-0000-0000196D0000}"/>
    <cellStyle name="เซลล์ที่มีการเชื่อมโยง 2" xfId="13196" hidden="1" xr:uid="{00000000-0005-0000-0000-00001A6D0000}"/>
    <cellStyle name="เซลล์ที่มีการเชื่อมโยง 2" xfId="13620" hidden="1" xr:uid="{00000000-0005-0000-0000-00001B6D0000}"/>
    <cellStyle name="เซลล์ที่มีการเชื่อมโยง 2" xfId="11407" hidden="1" xr:uid="{00000000-0005-0000-0000-00001C6D0000}"/>
    <cellStyle name="เซลล์ที่มีการเชื่อมโยง 2" xfId="11970" hidden="1" xr:uid="{00000000-0005-0000-0000-00001D6D0000}"/>
    <cellStyle name="เซลล์ที่มีการเชื่อมโยง 2" xfId="11787" hidden="1" xr:uid="{00000000-0005-0000-0000-00001E6D0000}"/>
    <cellStyle name="เซลล์ที่มีการเชื่อมโยง 2" xfId="11988" hidden="1" xr:uid="{00000000-0005-0000-0000-00001F6D0000}"/>
    <cellStyle name="เซลล์ที่มีการเชื่อมโยง 2" xfId="11819" hidden="1" xr:uid="{00000000-0005-0000-0000-0000206D0000}"/>
    <cellStyle name="เซลล์ที่มีการเชื่อมโยง 2" xfId="12863" hidden="1" xr:uid="{00000000-0005-0000-0000-0000216D0000}"/>
    <cellStyle name="เซลล์ที่มีการเชื่อมโยง 2" xfId="12041" hidden="1" xr:uid="{00000000-0005-0000-0000-0000226D0000}"/>
    <cellStyle name="เซลล์ที่มีการเชื่อมโยง 2" xfId="11378" hidden="1" xr:uid="{00000000-0005-0000-0000-0000236D0000}"/>
    <cellStyle name="เซลล์ที่มีการเชื่อมโยง 2" xfId="13814" hidden="1" xr:uid="{00000000-0005-0000-0000-0000246D0000}"/>
    <cellStyle name="เซลล์ที่มีการเชื่อมโยง 2" xfId="13815" hidden="1" xr:uid="{00000000-0005-0000-0000-0000256D0000}"/>
    <cellStyle name="เซลล์ที่มีการเชื่อมโยง 2" xfId="13816" hidden="1" xr:uid="{00000000-0005-0000-0000-0000266D0000}"/>
    <cellStyle name="เซลล์ที่มีการเชื่อมโยง 2" xfId="13817" hidden="1" xr:uid="{00000000-0005-0000-0000-0000276D0000}"/>
    <cellStyle name="เซลล์ที่มีการเชื่อมโยง 2" xfId="13819" hidden="1" xr:uid="{00000000-0005-0000-0000-0000286D0000}"/>
    <cellStyle name="เซลล์ที่มีการเชื่อมโยง 2" xfId="13820" hidden="1" xr:uid="{00000000-0005-0000-0000-0000296D0000}"/>
    <cellStyle name="เซลล์ที่มีการเชื่อมโยง 2" xfId="13821" hidden="1" xr:uid="{00000000-0005-0000-0000-00002A6D0000}"/>
    <cellStyle name="เซลล์ที่มีการเชื่อมโยง 2" xfId="13822" hidden="1" xr:uid="{00000000-0005-0000-0000-00002B6D0000}"/>
    <cellStyle name="เซลล์ที่มีการเชื่อมโยง 2" xfId="13839" hidden="1" xr:uid="{00000000-0005-0000-0000-00002C6D0000}"/>
    <cellStyle name="เซลล์ที่มีการเชื่อมโยง 2" xfId="13840" hidden="1" xr:uid="{00000000-0005-0000-0000-00002D6D0000}"/>
    <cellStyle name="เซลล์ที่มีการเชื่อมโยง 2" xfId="13841" hidden="1" xr:uid="{00000000-0005-0000-0000-00002E6D0000}"/>
    <cellStyle name="เซลล์ที่มีการเชื่อมโยง 2" xfId="13842" hidden="1" xr:uid="{00000000-0005-0000-0000-00002F6D0000}"/>
    <cellStyle name="เซลล์ที่มีการเชื่อมโยง 2" xfId="12676" hidden="1" xr:uid="{00000000-0005-0000-0000-0000306D0000}"/>
    <cellStyle name="เซลล์ที่มีการเชื่อมโยง 2" xfId="12772" hidden="1" xr:uid="{00000000-0005-0000-0000-0000316D0000}"/>
    <cellStyle name="เซลล์ที่มีการเชื่อมโยง 2" xfId="13772" hidden="1" xr:uid="{00000000-0005-0000-0000-0000326D0000}"/>
    <cellStyle name="เซลล์ที่มีการเชื่อมโยง 2" xfId="13739" hidden="1" xr:uid="{00000000-0005-0000-0000-0000336D0000}"/>
    <cellStyle name="เซลล์ที่มีการเชื่อมโยง 2" xfId="12984" hidden="1" xr:uid="{00000000-0005-0000-0000-0000346D0000}"/>
    <cellStyle name="เซลล์ที่มีการเชื่อมโยง 2" xfId="13567" hidden="1" xr:uid="{00000000-0005-0000-0000-0000356D0000}"/>
    <cellStyle name="เซลล์ที่มีการเชื่อมโยง 2" xfId="12106" hidden="1" xr:uid="{00000000-0005-0000-0000-0000366D0000}"/>
    <cellStyle name="เซลล์ที่มีการเชื่อมโยง 2" xfId="12345" hidden="1" xr:uid="{00000000-0005-0000-0000-0000376D0000}"/>
    <cellStyle name="เซลล์ที่มีการเชื่อมโยง 2" xfId="12086" hidden="1" xr:uid="{00000000-0005-0000-0000-0000386D0000}"/>
    <cellStyle name="เซลล์ที่มีการเชื่อมโยง 2" xfId="12003" hidden="1" xr:uid="{00000000-0005-0000-0000-0000396D0000}"/>
    <cellStyle name="เซลล์ที่มีการเชื่อมโยง 2" xfId="13158" hidden="1" xr:uid="{00000000-0005-0000-0000-00003A6D0000}"/>
    <cellStyle name="เซลล์ที่มีการเชื่อมโยง 2" xfId="12880" hidden="1" xr:uid="{00000000-0005-0000-0000-00003B6D0000}"/>
    <cellStyle name="เซลล์ที่มีการเชื่อมโยง 2" xfId="11261" hidden="1" xr:uid="{00000000-0005-0000-0000-00003C6D0000}"/>
    <cellStyle name="เซลล์ที่มีการเชื่อมโยง 2" xfId="13681" hidden="1" xr:uid="{00000000-0005-0000-0000-00003D6D0000}"/>
    <cellStyle name="เซลล์ที่มีการเชื่อมโยง 2" xfId="11918" hidden="1" xr:uid="{00000000-0005-0000-0000-00003E6D0000}"/>
    <cellStyle name="เซลล์ที่มีการเชื่อมโยง 2" xfId="11975" hidden="1" xr:uid="{00000000-0005-0000-0000-00003F6D0000}"/>
    <cellStyle name="เซลล์ที่มีการเชื่อมโยง 2" xfId="13827" hidden="1" xr:uid="{00000000-0005-0000-0000-0000406D0000}"/>
    <cellStyle name="เซลล์ที่มีการเชื่อมโยง 2" xfId="13120" hidden="1" xr:uid="{00000000-0005-0000-0000-0000416D0000}"/>
    <cellStyle name="เซลล์ที่มีการเชื่อมโยง 2" xfId="11949" hidden="1" xr:uid="{00000000-0005-0000-0000-0000426D0000}"/>
    <cellStyle name="เซลล์ที่มีการเชื่อมโยง 2" xfId="12309" hidden="1" xr:uid="{00000000-0005-0000-0000-0000436D0000}"/>
    <cellStyle name="เซลล์ที่มีการเชื่อมโยง 2" xfId="12528" hidden="1" xr:uid="{00000000-0005-0000-0000-0000446D0000}"/>
    <cellStyle name="เซลล์ที่มีการเชื่อมโยง 2" xfId="12597" hidden="1" xr:uid="{00000000-0005-0000-0000-0000456D0000}"/>
    <cellStyle name="เซลล์ที่มีการเชื่อมโยง 2" xfId="8143" hidden="1" xr:uid="{00000000-0005-0000-0000-0000466D0000}"/>
    <cellStyle name="เซลล์ที่มีการเชื่อมโยง 2" xfId="12485" hidden="1" xr:uid="{00000000-0005-0000-0000-0000476D0000}"/>
    <cellStyle name="เซลล์ที่มีการเชื่อมโยง 2" xfId="12428" hidden="1" xr:uid="{00000000-0005-0000-0000-0000486D0000}"/>
    <cellStyle name="เซลล์ที่มีการเชื่อมโยง 2" xfId="12543" hidden="1" xr:uid="{00000000-0005-0000-0000-0000496D0000}"/>
    <cellStyle name="เซลล์ที่มีการเชื่อมโยง 2" xfId="11293" hidden="1" xr:uid="{00000000-0005-0000-0000-00004A6D0000}"/>
    <cellStyle name="เซลล์ที่มีการเชื่อมโยง 2" xfId="12790" hidden="1" xr:uid="{00000000-0005-0000-0000-00004B6D0000}"/>
    <cellStyle name="เซลล์ที่มีการเชื่อมโยง 2" xfId="13076" hidden="1" xr:uid="{00000000-0005-0000-0000-00004C6D0000}"/>
    <cellStyle name="เซลล์ที่มีการเชื่อมโยง 2" xfId="12366" hidden="1" xr:uid="{00000000-0005-0000-0000-00004D6D0000}"/>
    <cellStyle name="เซลล์ที่มีการเชื่อมโยง 2" xfId="11366" hidden="1" xr:uid="{00000000-0005-0000-0000-00004E6D0000}"/>
    <cellStyle name="เซลล์ที่มีการเชื่อมโยง 2" xfId="11672" hidden="1" xr:uid="{00000000-0005-0000-0000-00004F6D0000}"/>
    <cellStyle name="เซลล์ที่มีการเชื่อมโยง 2" xfId="12691" hidden="1" xr:uid="{00000000-0005-0000-0000-0000506D0000}"/>
    <cellStyle name="เซลล์ที่มีการเชื่อมโยง 2" xfId="13095" hidden="1" xr:uid="{00000000-0005-0000-0000-0000516D0000}"/>
    <cellStyle name="เซลล์ที่มีการเชื่อมโยง 2" xfId="12052" hidden="1" xr:uid="{00000000-0005-0000-0000-0000526D0000}"/>
    <cellStyle name="เซลล์ที่มีการเชื่อมโยง 2" xfId="13097" hidden="1" xr:uid="{00000000-0005-0000-0000-0000536D0000}"/>
    <cellStyle name="เซลล์ที่มีการเชื่อมโยง 2" xfId="12236" hidden="1" xr:uid="{00000000-0005-0000-0000-0000546D0000}"/>
    <cellStyle name="เซลล์ที่มีการเชื่อมโยง 2" xfId="11874" hidden="1" xr:uid="{00000000-0005-0000-0000-0000556D0000}"/>
    <cellStyle name="เซลล์ที่มีการเชื่อมโยง 2" xfId="12631" hidden="1" xr:uid="{00000000-0005-0000-0000-0000566D0000}"/>
    <cellStyle name="เซลล์ที่มีการเชื่อมโยง 2" xfId="12267" hidden="1" xr:uid="{00000000-0005-0000-0000-0000576D0000}"/>
    <cellStyle name="เซลล์ที่มีการเชื่อมโยง 2" xfId="12868" hidden="1" xr:uid="{00000000-0005-0000-0000-0000586D0000}"/>
    <cellStyle name="เซลล์ที่มีการเชื่อมโยง 2" xfId="13746" hidden="1" xr:uid="{00000000-0005-0000-0000-0000596D0000}"/>
    <cellStyle name="เซลล์ที่มีการเชื่อมโยง 2" xfId="11492" hidden="1" xr:uid="{00000000-0005-0000-0000-00005A6D0000}"/>
    <cellStyle name="เซลล์ที่มีการเชื่อมโยง 2" xfId="13685" hidden="1" xr:uid="{00000000-0005-0000-0000-00005B6D0000}"/>
    <cellStyle name="เซลล์ที่มีการเชื่อมโยง 2" xfId="11287" hidden="1" xr:uid="{00000000-0005-0000-0000-00005C6D0000}"/>
    <cellStyle name="เซลล์ที่มีการเชื่อมโยง 2" xfId="13707" hidden="1" xr:uid="{00000000-0005-0000-0000-00005D6D0000}"/>
    <cellStyle name="เซลล์ที่มีการเชื่อมโยง 2" xfId="11647" hidden="1" xr:uid="{00000000-0005-0000-0000-00005E6D0000}"/>
    <cellStyle name="เซลล์ที่มีการเชื่อมโยง 2" xfId="13153" hidden="1" xr:uid="{00000000-0005-0000-0000-00005F6D0000}"/>
    <cellStyle name="เซลล์ที่มีการเชื่อมโยง 2" xfId="13161" hidden="1" xr:uid="{00000000-0005-0000-0000-0000606D0000}"/>
    <cellStyle name="เซลล์ที่มีการเชื่อมโยง 2" xfId="13780" hidden="1" xr:uid="{00000000-0005-0000-0000-0000616D0000}"/>
    <cellStyle name="เซลล์ที่มีการเชื่อมโยง 2" xfId="11854" hidden="1" xr:uid="{00000000-0005-0000-0000-0000626D0000}"/>
    <cellStyle name="เซลล์ที่มีการเชื่อมโยง 2" xfId="12365" hidden="1" xr:uid="{00000000-0005-0000-0000-0000636D0000}"/>
    <cellStyle name="เซลล์ที่มีการเชื่อมโยง 2" xfId="12763" hidden="1" xr:uid="{00000000-0005-0000-0000-0000646D0000}"/>
    <cellStyle name="เซลล์ที่มีการเชื่อมโยง 2" xfId="13506" hidden="1" xr:uid="{00000000-0005-0000-0000-0000656D0000}"/>
    <cellStyle name="เซลล์ที่มีการเชื่อมโยง 2" xfId="11241" hidden="1" xr:uid="{00000000-0005-0000-0000-0000666D0000}"/>
    <cellStyle name="เซลล์ที่มีการเชื่อมโยง 2" xfId="12526" hidden="1" xr:uid="{00000000-0005-0000-0000-0000676D0000}"/>
    <cellStyle name="เซลล์ที่มีการเชื่อมโยง 2" xfId="12472" hidden="1" xr:uid="{00000000-0005-0000-0000-0000686D0000}"/>
    <cellStyle name="เซลล์ที่มีการเชื่อมโยง 2" xfId="13083" hidden="1" xr:uid="{00000000-0005-0000-0000-0000696D0000}"/>
    <cellStyle name="เซลล์ที่มีการเชื่อมโยง 2" xfId="12245" hidden="1" xr:uid="{00000000-0005-0000-0000-00006A6D0000}"/>
    <cellStyle name="เซลล์ที่มีการเชื่อมโยง 2" xfId="12914" hidden="1" xr:uid="{00000000-0005-0000-0000-00006B6D0000}"/>
    <cellStyle name="เซลล์ที่มีการเชื่อมโยง 2" xfId="13135" hidden="1" xr:uid="{00000000-0005-0000-0000-00006C6D0000}"/>
    <cellStyle name="เซลล์ที่มีการเชื่อมโยง 2" xfId="11964" hidden="1" xr:uid="{00000000-0005-0000-0000-00006D6D0000}"/>
    <cellStyle name="เซลล์ที่มีการเชื่อมโยง 2" xfId="11348" hidden="1" xr:uid="{00000000-0005-0000-0000-00006E6D0000}"/>
    <cellStyle name="เซลล์ที่มีการเชื่อมโยง 2" xfId="12995" hidden="1" xr:uid="{00000000-0005-0000-0000-00006F6D0000}"/>
    <cellStyle name="เซลล์ที่มีการเชื่อมโยง 2" xfId="11292" hidden="1" xr:uid="{00000000-0005-0000-0000-0000706D0000}"/>
    <cellStyle name="เซลล์ที่มีการเชื่อมโยง 2" xfId="13541" hidden="1" xr:uid="{00000000-0005-0000-0000-0000716D0000}"/>
    <cellStyle name="เซลล์ที่มีการเชื่อมโยง 2" xfId="11912" hidden="1" xr:uid="{00000000-0005-0000-0000-0000726D0000}"/>
    <cellStyle name="เซลล์ที่มีการเชื่อมโยง 2" xfId="13118" hidden="1" xr:uid="{00000000-0005-0000-0000-0000736D0000}"/>
    <cellStyle name="เซลล์ที่มีการเชื่อมโยง 2" xfId="12228" hidden="1" xr:uid="{00000000-0005-0000-0000-0000746D0000}"/>
    <cellStyle name="เซลล์ที่มีการเชื่อมโยง 2" xfId="12875" hidden="1" xr:uid="{00000000-0005-0000-0000-0000756D0000}"/>
    <cellStyle name="เซลล์ที่มีการเชื่อมโยง 2" xfId="13527" hidden="1" xr:uid="{00000000-0005-0000-0000-0000766D0000}"/>
    <cellStyle name="เซลล์ที่มีการเชื่อมโยง 2" xfId="12029" hidden="1" xr:uid="{00000000-0005-0000-0000-0000776D0000}"/>
    <cellStyle name="เซลล์ที่มีการเชื่อมโยง 2" xfId="11274" hidden="1" xr:uid="{00000000-0005-0000-0000-0000786D0000}"/>
    <cellStyle name="เซลล์ที่มีการเชื่อมโยง 2" xfId="12225" hidden="1" xr:uid="{00000000-0005-0000-0000-0000796D0000}"/>
    <cellStyle name="เซลล์ที่มีการเชื่อมโยง 2" xfId="13599" hidden="1" xr:uid="{00000000-0005-0000-0000-00007A6D0000}"/>
    <cellStyle name="เซลล์ที่มีการเชื่อมโยง 2" xfId="13639" hidden="1" xr:uid="{00000000-0005-0000-0000-00007B6D0000}"/>
    <cellStyle name="เซลล์ที่มีการเชื่อมโยง 2" xfId="13635" hidden="1" xr:uid="{00000000-0005-0000-0000-00007C6D0000}"/>
    <cellStyle name="เซลล์ที่มีการเชื่อมโยง 2" xfId="13091" hidden="1" xr:uid="{00000000-0005-0000-0000-00007D6D0000}"/>
    <cellStyle name="เซลล์ที่มีการเชื่อมโยง 2" xfId="11368" hidden="1" xr:uid="{00000000-0005-0000-0000-00007E6D0000}"/>
    <cellStyle name="เซลล์ที่มีการเชื่อมโยง 2" xfId="13538" hidden="1" xr:uid="{00000000-0005-0000-0000-00007F6D0000}"/>
    <cellStyle name="เซลล์ที่มีการเชื่อมโยง 2" xfId="12993" hidden="1" xr:uid="{00000000-0005-0000-0000-0000806D0000}"/>
    <cellStyle name="เซลล์ที่มีการเชื่อมโยง 2" xfId="11458" hidden="1" xr:uid="{00000000-0005-0000-0000-0000816D0000}"/>
    <cellStyle name="เซลล์ที่มีการเชื่อมโยง 2" xfId="12382" hidden="1" xr:uid="{00000000-0005-0000-0000-0000826D0000}"/>
    <cellStyle name="เซลล์ที่มีการเชื่อมโยง 2" xfId="13507" hidden="1" xr:uid="{00000000-0005-0000-0000-0000836D0000}"/>
    <cellStyle name="เซลล์ที่มีการเชื่อมโยง 2" xfId="12018" hidden="1" xr:uid="{00000000-0005-0000-0000-0000846D0000}"/>
    <cellStyle name="เซลล์ที่มีการเชื่อมโยง 2" xfId="13731" hidden="1" xr:uid="{00000000-0005-0000-0000-0000856D0000}"/>
    <cellStyle name="เซลล์ที่มีการเชื่อมโยง 2" xfId="12734" hidden="1" xr:uid="{00000000-0005-0000-0000-0000866D0000}"/>
    <cellStyle name="เซลล์ที่มีการเชื่อมโยง 2" xfId="12628" hidden="1" xr:uid="{00000000-0005-0000-0000-0000876D0000}"/>
    <cellStyle name="เซลล์ที่มีการเชื่อมโยง 2" xfId="12141" hidden="1" xr:uid="{00000000-0005-0000-0000-0000886D0000}"/>
    <cellStyle name="เซลล์ที่มีการเชื่อมโยง 2" xfId="13021" hidden="1" xr:uid="{00000000-0005-0000-0000-0000896D0000}"/>
    <cellStyle name="เซลล์ที่มีการเชื่อมโยง 2" xfId="13002" hidden="1" xr:uid="{00000000-0005-0000-0000-00008A6D0000}"/>
    <cellStyle name="เซลล์ที่มีการเชื่อมโยง 2" xfId="13010" hidden="1" xr:uid="{00000000-0005-0000-0000-00008B6D0000}"/>
    <cellStyle name="เซลล์ที่มีการเชื่อมโยง 2" xfId="11989" hidden="1" xr:uid="{00000000-0005-0000-0000-00008C6D0000}"/>
    <cellStyle name="เซลล์ที่มีการเชื่อมโยง 2" xfId="12075" hidden="1" xr:uid="{00000000-0005-0000-0000-00008D6D0000}"/>
    <cellStyle name="เซลล์ที่มีการเชื่อมโยง 2" xfId="12715" hidden="1" xr:uid="{00000000-0005-0000-0000-00008E6D0000}"/>
    <cellStyle name="เซลล์ที่มีการเชื่อมโยง 2" xfId="12701" hidden="1" xr:uid="{00000000-0005-0000-0000-00008F6D0000}"/>
    <cellStyle name="เซลล์ที่มีการเชื่อมโยง 2" xfId="12923" hidden="1" xr:uid="{00000000-0005-0000-0000-0000906D0000}"/>
    <cellStyle name="เซลล์ที่มีการเชื่อมโยง 2" xfId="13108" hidden="1" xr:uid="{00000000-0005-0000-0000-0000916D0000}"/>
    <cellStyle name="เซลล์ที่มีการเชื่อมโยง 2" xfId="11406" hidden="1" xr:uid="{00000000-0005-0000-0000-0000926D0000}"/>
    <cellStyle name="เซลล์ที่มีการเชื่อมโยง 2" xfId="11468" hidden="1" xr:uid="{00000000-0005-0000-0000-0000936D0000}"/>
    <cellStyle name="เซลล์ที่มีการเชื่อมโยง 2" xfId="13082" hidden="1" xr:uid="{00000000-0005-0000-0000-0000946D0000}"/>
    <cellStyle name="เซลล์ที่มีการเชื่อมโยง 2" xfId="11943" hidden="1" xr:uid="{00000000-0005-0000-0000-0000956D0000}"/>
    <cellStyle name="เซลล์ที่มีการเชื่อมโยง 2" xfId="13829" hidden="1" xr:uid="{00000000-0005-0000-0000-0000966D0000}"/>
    <cellStyle name="เซลล์ที่มีการเชื่อมโยง 2" xfId="13804" hidden="1" xr:uid="{00000000-0005-0000-0000-0000976D0000}"/>
    <cellStyle name="เซลล์ที่มีการเชื่อมโยง 2" xfId="12270" hidden="1" xr:uid="{00000000-0005-0000-0000-0000986D0000}"/>
    <cellStyle name="เซลล์ที่มีการเชื่อมโยง 2" xfId="11759" hidden="1" xr:uid="{00000000-0005-0000-0000-0000996D0000}"/>
    <cellStyle name="เซลล์ที่มีการเชื่อมโยง 2" xfId="13087" hidden="1" xr:uid="{00000000-0005-0000-0000-00009A6D0000}"/>
    <cellStyle name="เซลล์ที่มีการเชื่อมโยง 2" xfId="13117" hidden="1" xr:uid="{00000000-0005-0000-0000-00009B6D0000}"/>
    <cellStyle name="เซลล์ที่มีการเชื่อมโยง 2" xfId="12377" hidden="1" xr:uid="{00000000-0005-0000-0000-00009C6D0000}"/>
    <cellStyle name="เซลล์ที่มีการเชื่อมโยง 2" xfId="11244" hidden="1" xr:uid="{00000000-0005-0000-0000-00009D6D0000}"/>
    <cellStyle name="เซลล์ที่มีการเชื่อมโยง 2" xfId="13701" hidden="1" xr:uid="{00000000-0005-0000-0000-00009E6D0000}"/>
    <cellStyle name="เซลล์ที่มีการเชื่อมโยง 2" xfId="13173" hidden="1" xr:uid="{00000000-0005-0000-0000-00009F6D0000}"/>
    <cellStyle name="เซลล์ที่มีการเชื่อมโยง 2" xfId="12251" hidden="1" xr:uid="{00000000-0005-0000-0000-0000A06D0000}"/>
    <cellStyle name="เซลล์ที่มีการเชื่อมโยง 2" xfId="12025" hidden="1" xr:uid="{00000000-0005-0000-0000-0000A16D0000}"/>
    <cellStyle name="เซลล์ที่มีการเชื่อมโยง 2" xfId="13810" hidden="1" xr:uid="{00000000-0005-0000-0000-0000A26D0000}"/>
    <cellStyle name="เซลล์ที่มีการเชื่อมโยง 2" xfId="12729" hidden="1" xr:uid="{00000000-0005-0000-0000-0000A36D0000}"/>
    <cellStyle name="เซลล์ที่มีการเชื่อมโยง 2" xfId="12412" hidden="1" xr:uid="{00000000-0005-0000-0000-0000A46D0000}"/>
    <cellStyle name="เซลล์ที่มีการเชื่อมโยง 2" xfId="12699" hidden="1" xr:uid="{00000000-0005-0000-0000-0000A56D0000}"/>
    <cellStyle name="เซลล์ที่มีการเชื่อมโยง 2" xfId="13773" hidden="1" xr:uid="{00000000-0005-0000-0000-0000A66D0000}"/>
    <cellStyle name="เซลล์ที่มีการเชื่อมโยง 2" xfId="13212" hidden="1" xr:uid="{00000000-0005-0000-0000-0000A76D0000}"/>
    <cellStyle name="เซลล์ที่มีการเชื่อมโยง 2" xfId="11600" hidden="1" xr:uid="{00000000-0005-0000-0000-0000A86D0000}"/>
    <cellStyle name="เซลล์ที่มีการเชื่อมโยง 2" xfId="13094" hidden="1" xr:uid="{00000000-0005-0000-0000-0000A96D0000}"/>
    <cellStyle name="เซลล์ที่มีการเชื่อมโยง 2" xfId="11741" hidden="1" xr:uid="{00000000-0005-0000-0000-0000AA6D0000}"/>
    <cellStyle name="เซลล์ที่มีการเชื่อมโยง 2" xfId="11749" hidden="1" xr:uid="{00000000-0005-0000-0000-0000AB6D0000}"/>
    <cellStyle name="เซลล์ที่มีการเชื่อมโยง 2" xfId="13694" hidden="1" xr:uid="{00000000-0005-0000-0000-0000AC6D0000}"/>
    <cellStyle name="เซลล์ที่มีการเชื่อมโยง 2" xfId="13513" hidden="1" xr:uid="{00000000-0005-0000-0000-0000AD6D0000}"/>
    <cellStyle name="เซลล์ที่มีการเชื่อมโยง 2" xfId="12370" hidden="1" xr:uid="{00000000-0005-0000-0000-0000AE6D0000}"/>
    <cellStyle name="เซลล์ที่มีการเชื่อมโยง 2" xfId="11923" hidden="1" xr:uid="{00000000-0005-0000-0000-0000AF6D0000}"/>
    <cellStyle name="เซลล์ที่มีการเชื่อมโยง 2" xfId="11594" hidden="1" xr:uid="{00000000-0005-0000-0000-0000B06D0000}"/>
    <cellStyle name="เซลล์ที่มีการเชื่อมโยง 2" xfId="13743" hidden="1" xr:uid="{00000000-0005-0000-0000-0000B16D0000}"/>
    <cellStyle name="เซลล์ที่มีการเชื่อมโยง 2" xfId="12673" hidden="1" xr:uid="{00000000-0005-0000-0000-0000B26D0000}"/>
    <cellStyle name="เซลล์ที่มีการเชื่อมโยง 2" xfId="11986" hidden="1" xr:uid="{00000000-0005-0000-0000-0000B36D0000}"/>
    <cellStyle name="เซลล์ที่มีการเชื่อมโยง 2" xfId="13194" hidden="1" xr:uid="{00000000-0005-0000-0000-0000B46D0000}"/>
    <cellStyle name="เซลล์ที่มีการเชื่อมโยง 2" xfId="11613" hidden="1" xr:uid="{00000000-0005-0000-0000-0000B56D0000}"/>
    <cellStyle name="เซลล์ที่มีการเชื่อมโยง 2" xfId="12177" hidden="1" xr:uid="{00000000-0005-0000-0000-0000B66D0000}"/>
    <cellStyle name="เซลล์ที่มีการเชื่อมโยง 2" xfId="13112" hidden="1" xr:uid="{00000000-0005-0000-0000-0000B76D0000}"/>
    <cellStyle name="เซลล์ที่มีการเชื่อมโยง 2" xfId="13041" hidden="1" xr:uid="{00000000-0005-0000-0000-0000B86D0000}"/>
    <cellStyle name="เซลล์ที่มีการเชื่อมโยง 2" xfId="11465" hidden="1" xr:uid="{00000000-0005-0000-0000-0000B96D0000}"/>
    <cellStyle name="เซลล์ที่มีการเชื่อมโยง 2" xfId="12513" hidden="1" xr:uid="{00000000-0005-0000-0000-0000BA6D0000}"/>
    <cellStyle name="เซลล์ที่มีการเชื่อมโยง 2" xfId="12565" hidden="1" xr:uid="{00000000-0005-0000-0000-0000BB6D0000}"/>
    <cellStyle name="เซลล์ที่มีการเชื่อมโยง 2" xfId="11885" hidden="1" xr:uid="{00000000-0005-0000-0000-0000BC6D0000}"/>
    <cellStyle name="เซลล์ที่มีการเชื่อมโยง 2" xfId="13515" hidden="1" xr:uid="{00000000-0005-0000-0000-0000BD6D0000}"/>
    <cellStyle name="เซลล์ที่มีการเชื่อมโยง 2" xfId="12997" hidden="1" xr:uid="{00000000-0005-0000-0000-0000BE6D0000}"/>
    <cellStyle name="เซลล์ที่มีการเชื่อมโยง 2" xfId="11942" hidden="1" xr:uid="{00000000-0005-0000-0000-0000BF6D0000}"/>
    <cellStyle name="เซลล์ที่มีการเชื่อมโยง 2" xfId="12233" hidden="1" xr:uid="{00000000-0005-0000-0000-0000C06D0000}"/>
    <cellStyle name="เซลล์ที่มีการเชื่อมโยง 2" xfId="11443" hidden="1" xr:uid="{00000000-0005-0000-0000-0000C16D0000}"/>
    <cellStyle name="เซลล์ที่มีการเชื่อมโยง 2" xfId="12165" hidden="1" xr:uid="{00000000-0005-0000-0000-0000C26D0000}"/>
    <cellStyle name="เซลล์ที่มีการเชื่อมโยง 2" xfId="12263" hidden="1" xr:uid="{00000000-0005-0000-0000-0000C36D0000}"/>
    <cellStyle name="เซลล์ที่มีการเชื่อมโยง 2" xfId="12823" hidden="1" xr:uid="{00000000-0005-0000-0000-0000C46D0000}"/>
    <cellStyle name="เซลล์ที่มีการเชื่อมโยง 2" xfId="12848" hidden="1" xr:uid="{00000000-0005-0000-0000-0000C56D0000}"/>
    <cellStyle name="เซลล์ที่มีการเชื่อมโยง 2" xfId="12652" hidden="1" xr:uid="{00000000-0005-0000-0000-0000C66D0000}"/>
    <cellStyle name="เซลล์ที่มีการเชื่อมโยง 2" xfId="11559" hidden="1" xr:uid="{00000000-0005-0000-0000-0000C76D0000}"/>
    <cellStyle name="เซลล์ที่มีการเชื่อมโยง 2" xfId="11721" hidden="1" xr:uid="{00000000-0005-0000-0000-0000C86D0000}"/>
    <cellStyle name="เซลล์ที่มีการเชื่อมโยง 2" xfId="11966" hidden="1" xr:uid="{00000000-0005-0000-0000-0000C96D0000}"/>
    <cellStyle name="เซลล์ที่มีการเชื่อมโยง 2" xfId="12031" hidden="1" xr:uid="{00000000-0005-0000-0000-0000CA6D0000}"/>
    <cellStyle name="เซลล์ที่มีการเชื่อมโยง 2" xfId="11982" hidden="1" xr:uid="{00000000-0005-0000-0000-0000CB6D0000}"/>
    <cellStyle name="เซลล์ที่มีการเชื่อมโยง 2" xfId="13522" hidden="1" xr:uid="{00000000-0005-0000-0000-0000CC6D0000}"/>
    <cellStyle name="เซลล์ที่มีการเชื่อมโยง 2" xfId="12179" hidden="1" xr:uid="{00000000-0005-0000-0000-0000CD6D0000}"/>
    <cellStyle name="เซลล์ที่มีการเชื่อมโยง 2" xfId="12607" hidden="1" xr:uid="{00000000-0005-0000-0000-0000CE6D0000}"/>
    <cellStyle name="เซลล์ที่มีการเชื่อมโยง 2" xfId="12908" hidden="1" xr:uid="{00000000-0005-0000-0000-0000CF6D0000}"/>
    <cellStyle name="เซลล์ที่มีการเชื่อมโยง 2" xfId="12671" hidden="1" xr:uid="{00000000-0005-0000-0000-0000D06D0000}"/>
    <cellStyle name="เซลล์ที่มีการเชื่อมโยง 2" xfId="13198" hidden="1" xr:uid="{00000000-0005-0000-0000-0000D16D0000}"/>
    <cellStyle name="เซลล์ที่มีการเชื่อมโยง 2" xfId="12363" hidden="1" xr:uid="{00000000-0005-0000-0000-0000D26D0000}"/>
    <cellStyle name="เซลล์ที่มีการเชื่อมโยง 2" xfId="12865" hidden="1" xr:uid="{00000000-0005-0000-0000-0000D36D0000}"/>
    <cellStyle name="เซลล์ที่มีการเชื่อมโยง 2" xfId="13855" hidden="1" xr:uid="{00000000-0005-0000-0000-0000D46D0000}"/>
    <cellStyle name="เซลล์ที่มีการเชื่อมโยง 2" xfId="13856" hidden="1" xr:uid="{00000000-0005-0000-0000-0000D56D0000}"/>
    <cellStyle name="เซลล์ที่มีการเชื่อมโยง 2" xfId="13857" hidden="1" xr:uid="{00000000-0005-0000-0000-0000D66D0000}"/>
    <cellStyle name="เซลล์ที่มีการเชื่อมโยง 2" xfId="13858" hidden="1" xr:uid="{00000000-0005-0000-0000-0000D76D0000}"/>
    <cellStyle name="เซลล์ที่มีการเชื่อมโยง 2" xfId="13861" hidden="1" xr:uid="{00000000-0005-0000-0000-0000D86D0000}"/>
    <cellStyle name="เซลล์ที่มีการเชื่อมโยง 2" xfId="13862" hidden="1" xr:uid="{00000000-0005-0000-0000-0000D96D0000}"/>
    <cellStyle name="เซลล์ที่มีการเชื่อมโยง 2" xfId="13864" hidden="1" xr:uid="{00000000-0005-0000-0000-0000DA6D0000}"/>
    <cellStyle name="เซลล์ที่มีการเชื่อมโยง 2" xfId="13865" hidden="1" xr:uid="{00000000-0005-0000-0000-0000DB6D0000}"/>
    <cellStyle name="เซลล์ที่มีการเชื่อมโยง 2" xfId="13875" hidden="1" xr:uid="{00000000-0005-0000-0000-0000DC6D0000}"/>
    <cellStyle name="เซลล์ที่มีการเชื่อมโยง 2" xfId="13876" hidden="1" xr:uid="{00000000-0005-0000-0000-0000DD6D0000}"/>
    <cellStyle name="เซลล์ที่มีการเชื่อมโยง 2" xfId="13877" hidden="1" xr:uid="{00000000-0005-0000-0000-0000DE6D0000}"/>
    <cellStyle name="เซลล์ที่มีการเชื่อมโยง 2" xfId="13878" hidden="1" xr:uid="{00000000-0005-0000-0000-0000DF6D0000}"/>
    <cellStyle name="เซลล์ที่มีการเชื่อมโยง 2" xfId="12226" hidden="1" xr:uid="{00000000-0005-0000-0000-0000E06D0000}"/>
    <cellStyle name="เซลล์ที่มีการเชื่อมโยง 2" xfId="12844" hidden="1" xr:uid="{00000000-0005-0000-0000-0000E16D0000}"/>
    <cellStyle name="เซลล์ที่มีการเชื่อมโยง 2" xfId="13750" hidden="1" xr:uid="{00000000-0005-0000-0000-0000E26D0000}"/>
    <cellStyle name="เซลล์ที่มีการเชื่อมโยง 2" xfId="11460" hidden="1" xr:uid="{00000000-0005-0000-0000-0000E36D0000}"/>
    <cellStyle name="เซลล์ที่มีการเชื่อมโยง 2" xfId="13142" hidden="1" xr:uid="{00000000-0005-0000-0000-0000E46D0000}"/>
    <cellStyle name="เซลล์ที่มีการเชื่อมโยง 2" xfId="11830" hidden="1" xr:uid="{00000000-0005-0000-0000-0000E56D0000}"/>
    <cellStyle name="เซลล์ที่มีการเชื่อมโยง 2" xfId="11493" hidden="1" xr:uid="{00000000-0005-0000-0000-0000E66D0000}"/>
    <cellStyle name="เซลล์ที่มีการเชื่อมโยง 2" xfId="11839" hidden="1" xr:uid="{00000000-0005-0000-0000-0000E76D0000}"/>
    <cellStyle name="เซลล์ที่มีการเชื่อมโยง 2" xfId="11651" hidden="1" xr:uid="{00000000-0005-0000-0000-0000E86D0000}"/>
    <cellStyle name="เซลล์ที่มีการเชื่อมโยง 2" xfId="11541" hidden="1" xr:uid="{00000000-0005-0000-0000-0000E96D0000}"/>
    <cellStyle name="เซลล์ที่มีการเชื่อมโยง 2" xfId="11272" hidden="1" xr:uid="{00000000-0005-0000-0000-0000EA6D0000}"/>
    <cellStyle name="เซลล์ที่มีการเชื่อมโยง 2" xfId="11551" hidden="1" xr:uid="{00000000-0005-0000-0000-0000EB6D0000}"/>
    <cellStyle name="เซลล์ที่มีการเชื่อมโยง 2" xfId="12200" hidden="1" xr:uid="{00000000-0005-0000-0000-0000EC6D0000}"/>
    <cellStyle name="เซลล์ที่มีการเชื่อมโยง 2" xfId="11650" hidden="1" xr:uid="{00000000-0005-0000-0000-0000ED6D0000}"/>
    <cellStyle name="เซลล์ที่มีการเชื่อมโยง 2" xfId="13658" hidden="1" xr:uid="{00000000-0005-0000-0000-0000EE6D0000}"/>
    <cellStyle name="เซลล์ที่มีการเชื่อมโยง 2" xfId="13552" hidden="1" xr:uid="{00000000-0005-0000-0000-0000EF6D0000}"/>
    <cellStyle name="เซลล์ที่มีการเชื่อมโยง 2" xfId="13530" hidden="1" xr:uid="{00000000-0005-0000-0000-0000F06D0000}"/>
    <cellStyle name="เซลล์ที่มีการเชื่อมโยง 2" xfId="12721" hidden="1" xr:uid="{00000000-0005-0000-0000-0000F16D0000}"/>
    <cellStyle name="เซลล์ที่มีการเชื่อมโยง 2" xfId="11539" hidden="1" xr:uid="{00000000-0005-0000-0000-0000F26D0000}"/>
    <cellStyle name="เซลล์ที่มีการเชื่อมโยง 2" xfId="12609" hidden="1" xr:uid="{00000000-0005-0000-0000-0000F36D0000}"/>
    <cellStyle name="เซลล์ที่มีการเชื่อมโยง 2" xfId="11677" hidden="1" xr:uid="{00000000-0005-0000-0000-0000F46D0000}"/>
    <cellStyle name="เซลล์ที่มีการเชื่อมโยง 2" xfId="11940" hidden="1" xr:uid="{00000000-0005-0000-0000-0000F56D0000}"/>
    <cellStyle name="เซลล์ที่มีการเชื่อมโยง 2" xfId="11870" hidden="1" xr:uid="{00000000-0005-0000-0000-0000F66D0000}"/>
    <cellStyle name="เซลล์ที่มีการเชื่อมโยง 2" xfId="12802" hidden="1" xr:uid="{00000000-0005-0000-0000-0000F76D0000}"/>
    <cellStyle name="เซลล์ที่มีการเชื่อมโยง 2" xfId="12562" hidden="1" xr:uid="{00000000-0005-0000-0000-0000F86D0000}"/>
    <cellStyle name="เซลล์ที่มีการเชื่อมโยง 2" xfId="13825" hidden="1" xr:uid="{00000000-0005-0000-0000-0000F96D0000}"/>
    <cellStyle name="เซลล์ที่มีการเชื่อมโยง 2" xfId="11724" hidden="1" xr:uid="{00000000-0005-0000-0000-0000FA6D0000}"/>
    <cellStyle name="เซลล์ที่มีการเชื่อมโยง 2" xfId="11586" hidden="1" xr:uid="{00000000-0005-0000-0000-0000FB6D0000}"/>
    <cellStyle name="เซลล์ที่มีการเชื่อมโยง 2" xfId="11706" hidden="1" xr:uid="{00000000-0005-0000-0000-0000FC6D0000}"/>
    <cellStyle name="เซลล์ที่มีการเชื่อมโยง 2" xfId="11483" hidden="1" xr:uid="{00000000-0005-0000-0000-0000FD6D0000}"/>
    <cellStyle name="เซลล์ที่มีการเชื่อมโยง 2" xfId="11374" hidden="1" xr:uid="{00000000-0005-0000-0000-0000FE6D0000}"/>
    <cellStyle name="เซลล์ที่มีการเชื่อมโยง 2" xfId="13576" hidden="1" xr:uid="{00000000-0005-0000-0000-0000FF6D0000}"/>
    <cellStyle name="เซลล์ที่มีการเชื่อมโยง 2" xfId="13581" hidden="1" xr:uid="{00000000-0005-0000-0000-0000006E0000}"/>
    <cellStyle name="เซลล์ที่มีการเชื่อมโยง 2" xfId="13631" hidden="1" xr:uid="{00000000-0005-0000-0000-0000016E0000}"/>
    <cellStyle name="เซลล์ที่มีการเชื่อมโยง 2" xfId="12508" hidden="1" xr:uid="{00000000-0005-0000-0000-0000026E0000}"/>
    <cellStyle name="เซลล์ที่มีการเชื่อมโยง 2" xfId="11351" hidden="1" xr:uid="{00000000-0005-0000-0000-0000036E0000}"/>
    <cellStyle name="เซลล์ที่มีการเชื่อมโยง 2" xfId="12889" hidden="1" xr:uid="{00000000-0005-0000-0000-0000046E0000}"/>
    <cellStyle name="เซลล์ที่มีการเชื่อมโยง 2" xfId="11362" hidden="1" xr:uid="{00000000-0005-0000-0000-0000056E0000}"/>
    <cellStyle name="เซลล์ที่มีการเชื่อมโยง 2" xfId="11472" hidden="1" xr:uid="{00000000-0005-0000-0000-0000066E0000}"/>
    <cellStyle name="เซลล์ที่มีการเชื่อมโยง 2" xfId="13111" hidden="1" xr:uid="{00000000-0005-0000-0000-0000076E0000}"/>
    <cellStyle name="เซลล์ที่มีการเชื่อมโยง 2" xfId="11497" hidden="1" xr:uid="{00000000-0005-0000-0000-0000086E0000}"/>
    <cellStyle name="เซลล์ที่มีการเชื่อมโยง 2" xfId="12601" hidden="1" xr:uid="{00000000-0005-0000-0000-0000096E0000}"/>
    <cellStyle name="เซลล์ที่มีการเชื่อมโยง 2" xfId="13525" hidden="1" xr:uid="{00000000-0005-0000-0000-00000A6E0000}"/>
    <cellStyle name="เซลล์ที่มีการเชื่อมโยง 2" xfId="13178" hidden="1" xr:uid="{00000000-0005-0000-0000-00000B6E0000}"/>
    <cellStyle name="เซลล์ที่มีการเชื่อมโยง 2" xfId="13122" hidden="1" xr:uid="{00000000-0005-0000-0000-00000C6E0000}"/>
    <cellStyle name="เซลล์ที่มีการเชื่อมโยง 2" xfId="12170" hidden="1" xr:uid="{00000000-0005-0000-0000-00000D6E0000}"/>
    <cellStyle name="เซลล์ที่มีการเชื่อมโยง 2" xfId="12027" hidden="1" xr:uid="{00000000-0005-0000-0000-00000E6E0000}"/>
    <cellStyle name="เซลล์ที่มีการเชื่อมโยง 2" xfId="11788" hidden="1" xr:uid="{00000000-0005-0000-0000-00000F6E0000}"/>
    <cellStyle name="เซลล์ที่มีการเชื่อมโยง 2" xfId="11569" hidden="1" xr:uid="{00000000-0005-0000-0000-0000106E0000}"/>
    <cellStyle name="เซลล์ที่มีการเชื่อมโยง 2" xfId="12272" hidden="1" xr:uid="{00000000-0005-0000-0000-0000116E0000}"/>
    <cellStyle name="เซลล์ที่มีการเชื่อมโยง 2" xfId="11247" hidden="1" xr:uid="{00000000-0005-0000-0000-0000126E0000}"/>
    <cellStyle name="เซลล์ที่มีการเชื่อมโยง 2" xfId="13088" hidden="1" xr:uid="{00000000-0005-0000-0000-0000136E0000}"/>
    <cellStyle name="เซลล์ที่มีการเชื่อมโยง 2" xfId="11568" hidden="1" xr:uid="{00000000-0005-0000-0000-0000146E0000}"/>
    <cellStyle name="เซลล์ที่มีการเชื่อมโยง 2" xfId="13081" hidden="1" xr:uid="{00000000-0005-0000-0000-0000156E0000}"/>
    <cellStyle name="เซลล์ที่มีการเชื่อมโยง 2" xfId="12159" hidden="1" xr:uid="{00000000-0005-0000-0000-0000166E0000}"/>
    <cellStyle name="เซลล์ที่มีการเชื่อมโยง 2" xfId="13170" hidden="1" xr:uid="{00000000-0005-0000-0000-0000176E0000}"/>
    <cellStyle name="เซลล์ที่มีการเชื่อมโยง 2" xfId="12985" hidden="1" xr:uid="{00000000-0005-0000-0000-0000186E0000}"/>
    <cellStyle name="เซลล์ที่มีการเชื่อมโยง 2" xfId="13107" hidden="1" xr:uid="{00000000-0005-0000-0000-0000196E0000}"/>
    <cellStyle name="เซลล์ที่มีการเชื่อมโยง 2" xfId="13752" hidden="1" xr:uid="{00000000-0005-0000-0000-00001A6E0000}"/>
    <cellStyle name="เซลล์ที่มีการเชื่อมโยง 2" xfId="11637" hidden="1" xr:uid="{00000000-0005-0000-0000-00001B6E0000}"/>
    <cellStyle name="เซลล์ที่มีการเชื่อมโยง 2" xfId="12769" hidden="1" xr:uid="{00000000-0005-0000-0000-00001C6E0000}"/>
    <cellStyle name="เซลล์ที่มีการเชื่อมโยง 2" xfId="11474" hidden="1" xr:uid="{00000000-0005-0000-0000-00001D6E0000}"/>
    <cellStyle name="เซลล์ที่มีการเชื่อมโยง 2" xfId="12590" hidden="1" xr:uid="{00000000-0005-0000-0000-00001E6E0000}"/>
    <cellStyle name="เซลล์ที่มีการเชื่อมโยง 2" xfId="13838" hidden="1" xr:uid="{00000000-0005-0000-0000-00001F6E0000}"/>
    <cellStyle name="เซลล์ที่มีการเชื่อมโยง 2" xfId="13867" hidden="1" xr:uid="{00000000-0005-0000-0000-0000206E0000}"/>
    <cellStyle name="เซลล์ที่มีการเชื่อมโยง 2" xfId="11934" hidden="1" xr:uid="{00000000-0005-0000-0000-0000216E0000}"/>
    <cellStyle name="เซลล์ที่มีการเชื่อมโยง 2" xfId="11835" hidden="1" xr:uid="{00000000-0005-0000-0000-0000226E0000}"/>
    <cellStyle name="เซลล์ที่มีการเชื่อมโยง 2" xfId="11311" hidden="1" xr:uid="{00000000-0005-0000-0000-0000236E0000}"/>
    <cellStyle name="เซลล์ที่มีการเชื่อมโยง 2" xfId="13727" hidden="1" xr:uid="{00000000-0005-0000-0000-0000246E0000}"/>
    <cellStyle name="เซลล์ที่มีการเชื่อมโยง 2" xfId="13177" hidden="1" xr:uid="{00000000-0005-0000-0000-0000256E0000}"/>
    <cellStyle name="เซลล์ที่มีการเชื่อมโยง 2" xfId="11450" hidden="1" xr:uid="{00000000-0005-0000-0000-0000266E0000}"/>
    <cellStyle name="เซลล์ที่มีการเชื่อมโยง 2" xfId="13868" hidden="1" xr:uid="{00000000-0005-0000-0000-0000276E0000}"/>
    <cellStyle name="เซลล์ที่มีการเชื่อมโยง 2" xfId="12569" hidden="1" xr:uid="{00000000-0005-0000-0000-0000286E0000}"/>
    <cellStyle name="เซลล์ที่มีการเชื่อมโยง 2" xfId="12774" hidden="1" xr:uid="{00000000-0005-0000-0000-0000296E0000}"/>
    <cellStyle name="เซลล์ที่มีการเชื่อมโยง 2" xfId="13073" hidden="1" xr:uid="{00000000-0005-0000-0000-00002A6E0000}"/>
    <cellStyle name="เซลล์ที่มีการเชื่อมโยง 2" xfId="11498" hidden="1" xr:uid="{00000000-0005-0000-0000-00002B6E0000}"/>
    <cellStyle name="เซลล์ที่มีการเชื่อมโยง 2" xfId="11290" hidden="1" xr:uid="{00000000-0005-0000-0000-00002C6E0000}"/>
    <cellStyle name="เซลล์ที่มีการเชื่อมโยง 2" xfId="12881" hidden="1" xr:uid="{00000000-0005-0000-0000-00002D6E0000}"/>
    <cellStyle name="เซลล์ที่มีการเชื่อมโยง 2" xfId="12117" hidden="1" xr:uid="{00000000-0005-0000-0000-00002E6E0000}"/>
    <cellStyle name="เซลล์ที่มีการเชื่อมโยง 2" xfId="13601" hidden="1" xr:uid="{00000000-0005-0000-0000-00002F6E0000}"/>
    <cellStyle name="เซลล์ที่มีการเชื่อมโยง 2" xfId="11753" hidden="1" xr:uid="{00000000-0005-0000-0000-0000306E0000}"/>
    <cellStyle name="เซลล์ที่มีการเชื่อมโยง 2" xfId="12246" hidden="1" xr:uid="{00000000-0005-0000-0000-0000316E0000}"/>
    <cellStyle name="เซลล์ที่มีการเชื่อมโยง 2" xfId="11712" hidden="1" xr:uid="{00000000-0005-0000-0000-0000326E0000}"/>
    <cellStyle name="เซลล์ที่มีการเชื่อมโยง 2" xfId="11890" hidden="1" xr:uid="{00000000-0005-0000-0000-0000336E0000}"/>
    <cellStyle name="เซลล์ที่มีการเชื่อมโยง 2" xfId="11397" hidden="1" xr:uid="{00000000-0005-0000-0000-0000346E0000}"/>
    <cellStyle name="เซลล์ที่มีการเชื่อมโยง 2" xfId="11790" hidden="1" xr:uid="{00000000-0005-0000-0000-0000356E0000}"/>
    <cellStyle name="เซลล์ที่มีการเชื่อมโยง 2" xfId="12094" hidden="1" xr:uid="{00000000-0005-0000-0000-0000366E0000}"/>
    <cellStyle name="เซลล์ที่มีการเชื่อมโยง 2" xfId="13870" hidden="1" xr:uid="{00000000-0005-0000-0000-0000376E0000}"/>
    <cellStyle name="เซลล์ที่มีการเชื่อมโยง 2" xfId="11939" hidden="1" xr:uid="{00000000-0005-0000-0000-0000386E0000}"/>
    <cellStyle name="เซลล์ที่มีการเชื่อมโยง 2" xfId="11318" hidden="1" xr:uid="{00000000-0005-0000-0000-0000396E0000}"/>
    <cellStyle name="เซลล์ที่มีการเชื่อมโยง 2" xfId="11496" hidden="1" xr:uid="{00000000-0005-0000-0000-00003A6E0000}"/>
    <cellStyle name="เซลล์ที่มีการเชื่อมโยง 2" xfId="12754" hidden="1" xr:uid="{00000000-0005-0000-0000-00003B6E0000}"/>
    <cellStyle name="เซลล์ที่มีการเชื่อมโยง 2" xfId="12346" hidden="1" xr:uid="{00000000-0005-0000-0000-00003C6E0000}"/>
    <cellStyle name="เซลล์ที่มีการเชื่อมโยง 2" xfId="8123" hidden="1" xr:uid="{00000000-0005-0000-0000-00003D6E0000}"/>
    <cellStyle name="เซลล์ที่มีการเชื่อมโยง 2" xfId="11786" hidden="1" xr:uid="{00000000-0005-0000-0000-00003E6E0000}"/>
    <cellStyle name="เซลล์ที่มีการเชื่อมโยง 2" xfId="13863" hidden="1" xr:uid="{00000000-0005-0000-0000-00003F6E0000}"/>
    <cellStyle name="เซลล์ที่มีการเชื่อมโยง 2" xfId="13781" hidden="1" xr:uid="{00000000-0005-0000-0000-0000406E0000}"/>
    <cellStyle name="เซลล์ที่มีการเชื่อมโยง 2" xfId="12789" hidden="1" xr:uid="{00000000-0005-0000-0000-0000416E0000}"/>
    <cellStyle name="เซลล์ที่มีการเชื่อมโยง 2" xfId="12142" hidden="1" xr:uid="{00000000-0005-0000-0000-0000426E0000}"/>
    <cellStyle name="เซลล์ที่มีการเชื่อมโยง 2" xfId="11528" hidden="1" xr:uid="{00000000-0005-0000-0000-0000436E0000}"/>
    <cellStyle name="เซลล์ที่มีการเชื่อมโยง 2" xfId="11410" hidden="1" xr:uid="{00000000-0005-0000-0000-0000446E0000}"/>
    <cellStyle name="เซลล์ที่มีการเชื่อมโยง 2" xfId="12260" hidden="1" xr:uid="{00000000-0005-0000-0000-0000456E0000}"/>
    <cellStyle name="เซลล์ที่มีการเชื่อมโยง 2" xfId="11734" hidden="1" xr:uid="{00000000-0005-0000-0000-0000466E0000}"/>
    <cellStyle name="เซลล์ที่มีการเชื่อมโยง 2" xfId="12745" hidden="1" xr:uid="{00000000-0005-0000-0000-0000476E0000}"/>
    <cellStyle name="เซลล์ที่มีการเชื่อมโยง 2" xfId="12517" hidden="1" xr:uid="{00000000-0005-0000-0000-0000486E0000}"/>
    <cellStyle name="เซลล์ที่มีการเชื่อมโยง 2" xfId="12477" hidden="1" xr:uid="{00000000-0005-0000-0000-0000496E0000}"/>
    <cellStyle name="เซลล์ที่มีการเชื่อมโยง 2" xfId="13546" hidden="1" xr:uid="{00000000-0005-0000-0000-00004A6E0000}"/>
    <cellStyle name="เซลล์ที่มีการเชื่อมโยง 2" xfId="11405" hidden="1" xr:uid="{00000000-0005-0000-0000-00004B6E0000}"/>
    <cellStyle name="เซลล์ที่มีการเชื่อมโยง 2" xfId="13714" hidden="1" xr:uid="{00000000-0005-0000-0000-00004C6E0000}"/>
    <cellStyle name="เซลล์ที่มีการเชื่อมโยง 2" xfId="13146" hidden="1" xr:uid="{00000000-0005-0000-0000-00004D6E0000}"/>
    <cellStyle name="เซลล์ที่มีการเชื่อมโยง 2" xfId="13679" hidden="1" xr:uid="{00000000-0005-0000-0000-00004E6E0000}"/>
    <cellStyle name="เซลล์ที่มีการเชื่อมโยง 2" xfId="13593" hidden="1" xr:uid="{00000000-0005-0000-0000-00004F6E0000}"/>
    <cellStyle name="เซลล์ที่มีการเชื่อมโยง 2" xfId="11385" hidden="1" xr:uid="{00000000-0005-0000-0000-0000506E0000}"/>
    <cellStyle name="เซลล์ที่มีการเชื่อมโยง 2" xfId="13573" hidden="1" xr:uid="{00000000-0005-0000-0000-0000516E0000}"/>
    <cellStyle name="เซลล์ที่มีการเชื่อมโยง 2" xfId="12630" hidden="1" xr:uid="{00000000-0005-0000-0000-0000526E0000}"/>
    <cellStyle name="เซลล์ที่มีการเชื่อมโยง 2" xfId="12792" hidden="1" xr:uid="{00000000-0005-0000-0000-0000536E0000}"/>
    <cellStyle name="เซลล์ที่มีการเชื่อมโยง 2" xfId="13521" hidden="1" xr:uid="{00000000-0005-0000-0000-0000546E0000}"/>
    <cellStyle name="เซลล์ที่มีการเชื่อมโยง 2" xfId="12339" hidden="1" xr:uid="{00000000-0005-0000-0000-0000556E0000}"/>
    <cellStyle name="เซลล์ที่มีการเชื่อมโยง 2" xfId="13805" hidden="1" xr:uid="{00000000-0005-0000-0000-0000566E0000}"/>
    <cellStyle name="เซลล์ที่มีการเชื่อมโยง 2" xfId="11320" hidden="1" xr:uid="{00000000-0005-0000-0000-0000576E0000}"/>
    <cellStyle name="เซลล์ที่มีการเชื่อมโยง 2" xfId="13803" hidden="1" xr:uid="{00000000-0005-0000-0000-0000586E0000}"/>
    <cellStyle name="เซลล์ที่มีการเชื่อมโยง 2" xfId="12566" hidden="1" xr:uid="{00000000-0005-0000-0000-0000596E0000}"/>
    <cellStyle name="เซลล์ที่มีการเชื่อมโยง 2" xfId="13763" hidden="1" xr:uid="{00000000-0005-0000-0000-00005A6E0000}"/>
    <cellStyle name="เซลล์ที่มีการเชื่อมโยง 2" xfId="13871" hidden="1" xr:uid="{00000000-0005-0000-0000-00005B6E0000}"/>
    <cellStyle name="เซลล์ที่มีการเชื่อมโยง 2" xfId="12770" hidden="1" xr:uid="{00000000-0005-0000-0000-00005C6E0000}"/>
    <cellStyle name="เซลล์ที่มีการเชื่อมโยง 2" xfId="12536" hidden="1" xr:uid="{00000000-0005-0000-0000-00005D6E0000}"/>
    <cellStyle name="เซลล์ที่มีการเชื่อมโยง 2" xfId="11408" hidden="1" xr:uid="{00000000-0005-0000-0000-00005E6E0000}"/>
    <cellStyle name="เซลล์ที่มีการเชื่อมโยง 2" xfId="13794" hidden="1" xr:uid="{00000000-0005-0000-0000-00005F6E0000}"/>
    <cellStyle name="เซลล์ที่มีการเชื่อมโยง 2" xfId="12118" hidden="1" xr:uid="{00000000-0005-0000-0000-0000606E0000}"/>
    <cellStyle name="เซลล์ที่มีการเชื่อมโยง 2" xfId="13796" hidden="1" xr:uid="{00000000-0005-0000-0000-0000616E0000}"/>
    <cellStyle name="เซลล์ที่มีการเชื่อมโยง 2" xfId="11858" hidden="1" xr:uid="{00000000-0005-0000-0000-0000626E0000}"/>
    <cellStyle name="เซลล์ที่มีการเชื่อมโยง 2" xfId="11629" hidden="1" xr:uid="{00000000-0005-0000-0000-0000636E0000}"/>
    <cellStyle name="เซลล์ที่มีการเชื่อมโยง 2" xfId="11823" hidden="1" xr:uid="{00000000-0005-0000-0000-0000646E0000}"/>
    <cellStyle name="เซลล์ที่มีการเชื่อมโยง 2" xfId="11270" hidden="1" xr:uid="{00000000-0005-0000-0000-0000656E0000}"/>
    <cellStyle name="เซลล์ที่มีการเชื่อมโยง 2" xfId="13764" hidden="1" xr:uid="{00000000-0005-0000-0000-0000666E0000}"/>
    <cellStyle name="เซลล์ที่มีการเชื่อมโยง 2" xfId="12480" hidden="1" xr:uid="{00000000-0005-0000-0000-0000676E0000}"/>
    <cellStyle name="เซลล์ที่มีการเชื่อมโยง 2" xfId="12595" hidden="1" xr:uid="{00000000-0005-0000-0000-0000686E0000}"/>
    <cellStyle name="เซลล์ที่มีการเชื่อมโยง 2" xfId="12866" hidden="1" xr:uid="{00000000-0005-0000-0000-0000696E0000}"/>
    <cellStyle name="เซลล์ที่มีการเชื่อมโยง 2" xfId="13640" hidden="1" xr:uid="{00000000-0005-0000-0000-00006A6E0000}"/>
    <cellStyle name="เซลล์ที่มีการเชื่อมโยง 2" xfId="12824" hidden="1" xr:uid="{00000000-0005-0000-0000-00006B6E0000}"/>
    <cellStyle name="เซลล์ที่มีการเชื่อมโยง 2" xfId="8128" hidden="1" xr:uid="{00000000-0005-0000-0000-00006C6E0000}"/>
    <cellStyle name="เซลล์ที่มีการเชื่อมโยง 2" xfId="13740" hidden="1" xr:uid="{00000000-0005-0000-0000-00006D6E0000}"/>
    <cellStyle name="เซลล์ที่มีการเชื่อมโยง 2" xfId="13617" hidden="1" xr:uid="{00000000-0005-0000-0000-00006E6E0000}"/>
    <cellStyle name="เซลล์ที่มีการเชื่อมโยง 2" xfId="11626" hidden="1" xr:uid="{00000000-0005-0000-0000-00006F6E0000}"/>
    <cellStyle name="เซลล์ที่มีการเชื่อมโยง 2" xfId="12603" hidden="1" xr:uid="{00000000-0005-0000-0000-0000706E0000}"/>
    <cellStyle name="เซลล์ที่มีการเชื่อมโยง 2" xfId="12884" hidden="1" xr:uid="{00000000-0005-0000-0000-0000716E0000}"/>
    <cellStyle name="เซลล์ที่มีการเชื่อมโยง 2" xfId="12777" hidden="1" xr:uid="{00000000-0005-0000-0000-0000726E0000}"/>
    <cellStyle name="เซลล์ที่มีการเชื่อมโยง 2" xfId="11276" hidden="1" xr:uid="{00000000-0005-0000-0000-0000736E0000}"/>
    <cellStyle name="เซลล์ที่มีการเชื่อมโยง 2" xfId="12826" hidden="1" xr:uid="{00000000-0005-0000-0000-0000746E0000}"/>
    <cellStyle name="เซลล์ที่มีการเชื่อมโยง 2" xfId="13062" hidden="1" xr:uid="{00000000-0005-0000-0000-0000756E0000}"/>
    <cellStyle name="เซลล์ที่มีการเชื่อมโยง 2" xfId="12291" hidden="1" xr:uid="{00000000-0005-0000-0000-0000766E0000}"/>
    <cellStyle name="เซลล์ที่มีการเชื่อมโยง 2" xfId="12708" hidden="1" xr:uid="{00000000-0005-0000-0000-0000776E0000}"/>
    <cellStyle name="เซลล์ที่มีการเชื่อมโยง 2" xfId="13693" hidden="1" xr:uid="{00000000-0005-0000-0000-0000786E0000}"/>
    <cellStyle name="เซลล์ที่มีการเชื่อมโยง 2" xfId="13586" hidden="1" xr:uid="{00000000-0005-0000-0000-0000796E0000}"/>
    <cellStyle name="เซลล์ที่มีการเชื่อมโยง 2" xfId="13132" hidden="1" xr:uid="{00000000-0005-0000-0000-00007A6E0000}"/>
    <cellStyle name="เซลล์ที่มีการเชื่อมโยง 2" xfId="8134" hidden="1" xr:uid="{00000000-0005-0000-0000-00007B6E0000}"/>
    <cellStyle name="เซลล์ที่มีการเชื่อมโยง 2" xfId="13171" hidden="1" xr:uid="{00000000-0005-0000-0000-00007C6E0000}"/>
    <cellStyle name="เซลล์ที่มีการเชื่อมโยง 2" xfId="11375" hidden="1" xr:uid="{00000000-0005-0000-0000-00007D6E0000}"/>
    <cellStyle name="เซลล์ที่มีการเชื่อมโยง 2" xfId="12468" hidden="1" xr:uid="{00000000-0005-0000-0000-00007E6E0000}"/>
    <cellStyle name="เซลล์ที่มีการเชื่อมโยง 2" xfId="12897" hidden="1" xr:uid="{00000000-0005-0000-0000-00007F6E0000}"/>
    <cellStyle name="เซลล์ที่มีการเชื่อมโยง 2" xfId="13732" hidden="1" xr:uid="{00000000-0005-0000-0000-0000806E0000}"/>
    <cellStyle name="เซลล์ที่มีการเชื่อมโยง 2" xfId="13099" hidden="1" xr:uid="{00000000-0005-0000-0000-0000816E0000}"/>
    <cellStyle name="เซลล์ที่มีการเชื่อมโยง 2" xfId="11675" hidden="1" xr:uid="{00000000-0005-0000-0000-0000826E0000}"/>
    <cellStyle name="เซลล์ที่มีการเชื่อมโยง 2" xfId="12205" hidden="1" xr:uid="{00000000-0005-0000-0000-0000836E0000}"/>
    <cellStyle name="เซลล์ที่มีการเชื่อมโยง 2" xfId="13887" hidden="1" xr:uid="{00000000-0005-0000-0000-0000846E0000}"/>
    <cellStyle name="เซลล์ที่มีการเชื่อมโยง 2" xfId="13888" hidden="1" xr:uid="{00000000-0005-0000-0000-0000856E0000}"/>
    <cellStyle name="เซลล์ที่มีการเชื่อมโยง 2" xfId="13889" hidden="1" xr:uid="{00000000-0005-0000-0000-0000866E0000}"/>
    <cellStyle name="เซลล์ที่มีการเชื่อมโยง 2" xfId="13890" hidden="1" xr:uid="{00000000-0005-0000-0000-0000876E0000}"/>
    <cellStyle name="เซลล์ที่มีการเชื่อมโยง 2" xfId="13891" hidden="1" xr:uid="{00000000-0005-0000-0000-0000886E0000}"/>
    <cellStyle name="เซลล์ที่มีการเชื่อมโยง 2" xfId="13892" hidden="1" xr:uid="{00000000-0005-0000-0000-0000896E0000}"/>
    <cellStyle name="เซลล์ที่มีการเชื่อมโยง 2" xfId="13893" hidden="1" xr:uid="{00000000-0005-0000-0000-00008A6E0000}"/>
    <cellStyle name="เซลล์ที่มีการเชื่อมโยง 2" xfId="13894" hidden="1" xr:uid="{00000000-0005-0000-0000-00008B6E0000}"/>
    <cellStyle name="เซลล์ที่มีการเชื่อมโยง 2" xfId="13902" hidden="1" xr:uid="{00000000-0005-0000-0000-00008C6E0000}"/>
    <cellStyle name="เซลล์ที่มีการเชื่อมโยง 2" xfId="13903" hidden="1" xr:uid="{00000000-0005-0000-0000-00008D6E0000}"/>
    <cellStyle name="เซลล์ที่มีการเชื่อมโยง 2" xfId="13904" hidden="1" xr:uid="{00000000-0005-0000-0000-00008E6E0000}"/>
    <cellStyle name="เซลล์ที่มีการเชื่อมโยง 2" xfId="13905" hidden="1" xr:uid="{00000000-0005-0000-0000-00008F6E0000}"/>
    <cellStyle name="เซลล์ที่มีการเชื่อมโยง 2" xfId="11717" hidden="1" xr:uid="{00000000-0005-0000-0000-0000906E0000}"/>
    <cellStyle name="เซลล์ที่มีการเชื่อมโยง 2" xfId="13181" hidden="1" xr:uid="{00000000-0005-0000-0000-0000916E0000}"/>
    <cellStyle name="เซลล์ที่มีการเชื่อมโยง 2" xfId="13518" hidden="1" xr:uid="{00000000-0005-0000-0000-0000926E0000}"/>
    <cellStyle name="เซลล์ที่มีการเชื่อมโยง 2" xfId="13005" hidden="1" xr:uid="{00000000-0005-0000-0000-0000936E0000}"/>
    <cellStyle name="เซลล์ที่มีการเชื่อมโยง 2" xfId="13729" hidden="1" xr:uid="{00000000-0005-0000-0000-0000946E0000}"/>
    <cellStyle name="เซลล์ที่มีการเชื่อมโยง 2" xfId="12521" hidden="1" xr:uid="{00000000-0005-0000-0000-0000956E0000}"/>
    <cellStyle name="เซลล์ที่มีการเชื่อมโยง 2" xfId="13564" hidden="1" xr:uid="{00000000-0005-0000-0000-0000966E0000}"/>
    <cellStyle name="เซลล์ที่มีการเชื่อมโยง 2" xfId="13869" hidden="1" xr:uid="{00000000-0005-0000-0000-0000976E0000}"/>
    <cellStyle name="เซลล์ที่มีการเชื่อมโยง 2" xfId="13749" hidden="1" xr:uid="{00000000-0005-0000-0000-0000986E0000}"/>
    <cellStyle name="เซลล์ที่มีการเชื่อมโยง 2" xfId="12672" hidden="1" xr:uid="{00000000-0005-0000-0000-0000996E0000}"/>
    <cellStyle name="เซลล์ที่มีการเชื่อมโยง 2" xfId="13798" hidden="1" xr:uid="{00000000-0005-0000-0000-00009A6E0000}"/>
    <cellStyle name="เซลล์ที่มีการเชื่อมโยง 2" xfId="13075" hidden="1" xr:uid="{00000000-0005-0000-0000-00009B6E0000}"/>
    <cellStyle name="เซลล์ที่มีการเชื่อมโยง 2" xfId="13808" hidden="1" xr:uid="{00000000-0005-0000-0000-00009C6E0000}"/>
    <cellStyle name="เซลล์ที่มีการเชื่อมโยง 2" xfId="11275" hidden="1" xr:uid="{00000000-0005-0000-0000-00009D6E0000}"/>
    <cellStyle name="เซลล์ที่มีการเชื่อมโยง 2" xfId="11565" hidden="1" xr:uid="{00000000-0005-0000-0000-00009E6E0000}"/>
    <cellStyle name="เซลล์ที่มีการเชื่อมโยง 2" xfId="12316" hidden="1" xr:uid="{00000000-0005-0000-0000-00009F6E0000}"/>
    <cellStyle name="เซลล์ที่มีการเชื่อมโยง 2" xfId="12853" hidden="1" xr:uid="{00000000-0005-0000-0000-0000A06E0000}"/>
    <cellStyle name="เซลล์ที่มีการเชื่อมโยง 2" xfId="12608" hidden="1" xr:uid="{00000000-0005-0000-0000-0000A16E0000}"/>
    <cellStyle name="เซลล์ที่มีการเชื่อมโยง 2" xfId="13123" hidden="1" xr:uid="{00000000-0005-0000-0000-0000A26E0000}"/>
    <cellStyle name="เซลล์ที่มีการเชื่อมโยง 2" xfId="11328" hidden="1" xr:uid="{00000000-0005-0000-0000-0000A36E0000}"/>
    <cellStyle name="เซลล์ที่มีการเชื่อมโยง 2" xfId="13846" hidden="1" xr:uid="{00000000-0005-0000-0000-0000A46E0000}"/>
    <cellStyle name="เซลล์ที่มีการเชื่อมโยง 2" xfId="13632" hidden="1" xr:uid="{00000000-0005-0000-0000-0000A56E0000}"/>
    <cellStyle name="เซลล์ที่มีการเชื่อมโยง 2" xfId="13792" hidden="1" xr:uid="{00000000-0005-0000-0000-0000A66E0000}"/>
    <cellStyle name="เซลล์ที่มีการเชื่อมโยง 2" xfId="12618" hidden="1" xr:uid="{00000000-0005-0000-0000-0000A76E0000}"/>
    <cellStyle name="เซลล์ที่มีการเชื่อมโยง 2" xfId="13809" hidden="1" xr:uid="{00000000-0005-0000-0000-0000A86E0000}"/>
    <cellStyle name="เซลล์ที่มีการเชื่อมโยง 2" xfId="12949" hidden="1" xr:uid="{00000000-0005-0000-0000-0000A96E0000}"/>
    <cellStyle name="เซลล์ที่มีการเชื่อมโยง 2" xfId="13651" hidden="1" xr:uid="{00000000-0005-0000-0000-0000AA6E0000}"/>
    <cellStyle name="เซลล์ที่มีการเชื่อมโยง 2" xfId="13807" hidden="1" xr:uid="{00000000-0005-0000-0000-0000AB6E0000}"/>
    <cellStyle name="เซลล์ที่มีการเชื่อมโยง 2" xfId="12665" hidden="1" xr:uid="{00000000-0005-0000-0000-0000AC6E0000}"/>
    <cellStyle name="เซลล์ที่มีการเชื่อมโยง 2" xfId="13859" hidden="1" xr:uid="{00000000-0005-0000-0000-0000AD6E0000}"/>
    <cellStyle name="เซลล์ที่มีการเชื่อมโยง 2" xfId="12112" hidden="1" xr:uid="{00000000-0005-0000-0000-0000AE6E0000}"/>
    <cellStyle name="เซลล์ที่มีการเชื่อมโยง 2" xfId="11603" hidden="1" xr:uid="{00000000-0005-0000-0000-0000AF6E0000}"/>
    <cellStyle name="เซลล์ที่มีการเชื่อมโยง 2" xfId="13512" hidden="1" xr:uid="{00000000-0005-0000-0000-0000B06E0000}"/>
    <cellStyle name="เซลล์ที่มีการเชื่อมโยง 2" xfId="11382" hidden="1" xr:uid="{00000000-0005-0000-0000-0000B16E0000}"/>
    <cellStyle name="เซลล์ที่มีการเชื่อมโยง 2" xfId="13510" hidden="1" xr:uid="{00000000-0005-0000-0000-0000B26E0000}"/>
    <cellStyle name="เซลล์ที่มีการเชื่อมโยง 2" xfId="12748" hidden="1" xr:uid="{00000000-0005-0000-0000-0000B36E0000}"/>
    <cellStyle name="เซลล์ที่มีการเชื่อมโยง 2" xfId="12584" hidden="1" xr:uid="{00000000-0005-0000-0000-0000B46E0000}"/>
    <cellStyle name="เซลล์ที่มีการเชื่อมโยง 2" xfId="11699" hidden="1" xr:uid="{00000000-0005-0000-0000-0000B56E0000}"/>
    <cellStyle name="เซลล์ที่มีการเชื่อมโยง 2" xfId="11826" hidden="1" xr:uid="{00000000-0005-0000-0000-0000B66E0000}"/>
    <cellStyle name="เซลล์ที่มีการเชื่อมโยง 2" xfId="11851" hidden="1" xr:uid="{00000000-0005-0000-0000-0000B76E0000}"/>
    <cellStyle name="เซลล์ที่มีการเชื่อมโยง 2" xfId="13788" hidden="1" xr:uid="{00000000-0005-0000-0000-0000B86E0000}"/>
    <cellStyle name="เซลล์ที่มีการเชื่อมโยง 2" xfId="12730" hidden="1" xr:uid="{00000000-0005-0000-0000-0000B96E0000}"/>
    <cellStyle name="เซลล์ที่มีการเชื่อมโยง 2" xfId="12447" hidden="1" xr:uid="{00000000-0005-0000-0000-0000BA6E0000}"/>
    <cellStyle name="เซลล์ที่มีการเชื่อมโยง 2" xfId="12688" hidden="1" xr:uid="{00000000-0005-0000-0000-0000BB6E0000}"/>
    <cellStyle name="เซลล์ที่มีการเชื่อมโยง 2" xfId="12093" hidden="1" xr:uid="{00000000-0005-0000-0000-0000BC6E0000}"/>
    <cellStyle name="เซลล์ที่มีการเชื่อมโยง 2" xfId="11860" hidden="1" xr:uid="{00000000-0005-0000-0000-0000BD6E0000}"/>
    <cellStyle name="เซลล์ที่มีการเชื่อมโยง 2" xfId="12230" hidden="1" xr:uid="{00000000-0005-0000-0000-0000BE6E0000}"/>
    <cellStyle name="เซลล์ที่มีการเชื่อมโยง 2" xfId="13013" hidden="1" xr:uid="{00000000-0005-0000-0000-0000BF6E0000}"/>
    <cellStyle name="เซลล์ที่มีการเชื่อมโยง 2" xfId="13695" hidden="1" xr:uid="{00000000-0005-0000-0000-0000C06E0000}"/>
    <cellStyle name="เซลล์ที่มีการเชื่อมโยง 2" xfId="13883" hidden="1" xr:uid="{00000000-0005-0000-0000-0000C16E0000}"/>
    <cellStyle name="เซลล์ที่มีการเชื่อมโยง 2" xfId="12411" hidden="1" xr:uid="{00000000-0005-0000-0000-0000C26E0000}"/>
    <cellStyle name="เซลล์ที่มีการเชื่อมโยง 2" xfId="11732" hidden="1" xr:uid="{00000000-0005-0000-0000-0000C36E0000}"/>
    <cellStyle name="เซลล์ที่มีการเชื่อมโยง 2" xfId="13131" hidden="1" xr:uid="{00000000-0005-0000-0000-0000C46E0000}"/>
    <cellStyle name="เซลล์ที่มีการเชื่อมโยง 2" xfId="11553" hidden="1" xr:uid="{00000000-0005-0000-0000-0000C56E0000}"/>
    <cellStyle name="เซลล์ที่มีการเชื่อมโยง 2" xfId="12580" hidden="1" xr:uid="{00000000-0005-0000-0000-0000C66E0000}"/>
    <cellStyle name="เซลล์ที่มีการเชื่อมโยง 2" xfId="12277" hidden="1" xr:uid="{00000000-0005-0000-0000-0000C76E0000}"/>
    <cellStyle name="เซลล์ที่มีการเชื่อมโยง 2" xfId="12004" hidden="1" xr:uid="{00000000-0005-0000-0000-0000C86E0000}"/>
    <cellStyle name="เซลล์ที่มีการเชื่อมโยง 2" xfId="13900" hidden="1" xr:uid="{00000000-0005-0000-0000-0000C96E0000}"/>
    <cellStyle name="เซลล์ที่มีการเชื่อมโยง 2" xfId="11952" hidden="1" xr:uid="{00000000-0005-0000-0000-0000CA6E0000}"/>
    <cellStyle name="เซลล์ที่มีการเชื่อมโยง 2" xfId="11367" hidden="1" xr:uid="{00000000-0005-0000-0000-0000CB6E0000}"/>
    <cellStyle name="เซลล์ที่มีการเชื่อมโยง 2" xfId="12842" hidden="1" xr:uid="{00000000-0005-0000-0000-0000CC6E0000}"/>
    <cellStyle name="เซลล์ที่มีการเชื่อมโยง 2" xfId="11234" hidden="1" xr:uid="{00000000-0005-0000-0000-0000CD6E0000}"/>
    <cellStyle name="เซลล์ที่มีการเชื่อมโยง 2" xfId="13854" hidden="1" xr:uid="{00000000-0005-0000-0000-0000CE6E0000}"/>
    <cellStyle name="เซลล์ที่มีการเชื่อมโยง 2" xfId="13897" hidden="1" xr:uid="{00000000-0005-0000-0000-0000CF6E0000}"/>
    <cellStyle name="เซลล์ที่มีการเชื่อมโยง 2" xfId="11478" hidden="1" xr:uid="{00000000-0005-0000-0000-0000D06E0000}"/>
    <cellStyle name="เซลล์ที่มีการเชื่อมโยง 2" xfId="12352" hidden="1" xr:uid="{00000000-0005-0000-0000-0000D16E0000}"/>
    <cellStyle name="เซลล์ที่มีการเชื่อมโยง 2" xfId="13880" hidden="1" xr:uid="{00000000-0005-0000-0000-0000D26E0000}"/>
    <cellStyle name="เซลล์ที่มีการเชื่อมโยง 2" xfId="12492" hidden="1" xr:uid="{00000000-0005-0000-0000-0000D36E0000}"/>
    <cellStyle name="เซลล์ที่มีการเชื่อมโยง 2" xfId="13713" hidden="1" xr:uid="{00000000-0005-0000-0000-0000D46E0000}"/>
    <cellStyle name="เซลล์ที่มีการเชื่อมโยง 2" xfId="12221" hidden="1" xr:uid="{00000000-0005-0000-0000-0000D56E0000}"/>
    <cellStyle name="เซลล์ที่มีการเชื่อมโยง 2" xfId="12547" hidden="1" xr:uid="{00000000-0005-0000-0000-0000D66E0000}"/>
    <cellStyle name="เซลล์ที่มีการเชื่อมโยง 2" xfId="11485" hidden="1" xr:uid="{00000000-0005-0000-0000-0000D76E0000}"/>
    <cellStyle name="เซลล์ที่มีการเชื่อมโยง 2" xfId="8127" hidden="1" xr:uid="{00000000-0005-0000-0000-0000D86E0000}"/>
    <cellStyle name="เซลล์ที่มีการเชื่อมโยง 2" xfId="13898" hidden="1" xr:uid="{00000000-0005-0000-0000-0000D96E0000}"/>
    <cellStyle name="เซลล์ที่มีการเชื่อมโยง 2" xfId="11971" hidden="1" xr:uid="{00000000-0005-0000-0000-0000DA6E0000}"/>
    <cellStyle name="เซลล์ที่มีการเชื่อมโยง 2" xfId="13757" hidden="1" xr:uid="{00000000-0005-0000-0000-0000DB6E0000}"/>
    <cellStyle name="เซลล์ที่มีการเชื่อมโยง 2" xfId="13130" hidden="1" xr:uid="{00000000-0005-0000-0000-0000DC6E0000}"/>
    <cellStyle name="เซลล์ที่มีการเชื่อมโยง 2" xfId="13184" hidden="1" xr:uid="{00000000-0005-0000-0000-0000DD6E0000}"/>
    <cellStyle name="เซลล์ที่มีการเชื่อมโยง 2" xfId="11257" hidden="1" xr:uid="{00000000-0005-0000-0000-0000DE6E0000}"/>
    <cellStyle name="เซลล์ที่มีการเชื่อมโยง 2" xfId="13618" hidden="1" xr:uid="{00000000-0005-0000-0000-0000DF6E0000}"/>
    <cellStyle name="เซลล์ที่มีการเชื่อมโยง 2" xfId="12809" hidden="1" xr:uid="{00000000-0005-0000-0000-0000E06E0000}"/>
    <cellStyle name="เซลล์ที่มีการเชื่อมโยง 2" xfId="13836" hidden="1" xr:uid="{00000000-0005-0000-0000-0000E16E0000}"/>
    <cellStyle name="เซลล์ที่มีการเชื่อมโยง 2" xfId="12825" hidden="1" xr:uid="{00000000-0005-0000-0000-0000E26E0000}"/>
    <cellStyle name="เซลล์ที่มีการเชื่อมโยง 2" xfId="12152" hidden="1" xr:uid="{00000000-0005-0000-0000-0000E36E0000}"/>
    <cellStyle name="เซลล์ที่มีการเชื่อมโยง 2" xfId="11927" hidden="1" xr:uid="{00000000-0005-0000-0000-0000E46E0000}"/>
    <cellStyle name="เซลล์ที่มีการเชื่อมโยง 2" xfId="13896" hidden="1" xr:uid="{00000000-0005-0000-0000-0000E56E0000}"/>
    <cellStyle name="เซลล์ที่มีการเชื่อมโยง 2" xfId="11771" hidden="1" xr:uid="{00000000-0005-0000-0000-0000E66E0000}"/>
    <cellStyle name="เซลล์ที่มีการเชื่อมโยง 2" xfId="12329" hidden="1" xr:uid="{00000000-0005-0000-0000-0000E76E0000}"/>
    <cellStyle name="เซลล์ที่มีการเชื่อมโยง 2" xfId="11985" hidden="1" xr:uid="{00000000-0005-0000-0000-0000E86E0000}"/>
    <cellStyle name="เซลล์ที่มีการเชื่อมโยง 2" xfId="11993" hidden="1" xr:uid="{00000000-0005-0000-0000-0000E96E0000}"/>
    <cellStyle name="เซลล์ที่มีการเชื่อมโยง 2" xfId="13881" hidden="1" xr:uid="{00000000-0005-0000-0000-0000EA6E0000}"/>
    <cellStyle name="เซลล์ที่มีการเชื่อมโยง 2" xfId="12663" hidden="1" xr:uid="{00000000-0005-0000-0000-0000EB6E0000}"/>
    <cellStyle name="เซลล์ที่มีการเชื่อมโยง 2" xfId="11325" hidden="1" xr:uid="{00000000-0005-0000-0000-0000EC6E0000}"/>
    <cellStyle name="เซลล์ที่มีการเชื่อมโยง 2" xfId="13828" hidden="1" xr:uid="{00000000-0005-0000-0000-0000ED6E0000}"/>
    <cellStyle name="เซลล์ที่มีการเชื่อมโยง 2" xfId="13847" hidden="1" xr:uid="{00000000-0005-0000-0000-0000EE6E0000}"/>
    <cellStyle name="เซลล์ที่มีการเชื่อมโยง 2" xfId="13850" hidden="1" xr:uid="{00000000-0005-0000-0000-0000EF6E0000}"/>
    <cellStyle name="เซลล์ที่มีการเชื่อมโยง 2" xfId="12950" hidden="1" xr:uid="{00000000-0005-0000-0000-0000F06E0000}"/>
    <cellStyle name="เซลล์ที่มีการเชื่อมโยง 2" xfId="11321" hidden="1" xr:uid="{00000000-0005-0000-0000-0000F16E0000}"/>
    <cellStyle name="เซลล์ที่มีการเชื่อมโยง 2" xfId="12042" hidden="1" xr:uid="{00000000-0005-0000-0000-0000F26E0000}"/>
    <cellStyle name="เซลล์ที่มีการเชื่อมโยง 2" xfId="11802" hidden="1" xr:uid="{00000000-0005-0000-0000-0000F36E0000}"/>
    <cellStyle name="เซลล์ที่มีการเชื่อมโยง 2" xfId="13873" hidden="1" xr:uid="{00000000-0005-0000-0000-0000F46E0000}"/>
    <cellStyle name="เซลล์ที่มีการเชื่อมโยง 2" xfId="11391" hidden="1" xr:uid="{00000000-0005-0000-0000-0000F56E0000}"/>
    <cellStyle name="เซลล์ที่มีการเชื่อมโยง 2" xfId="12391" hidden="1" xr:uid="{00000000-0005-0000-0000-0000F66E0000}"/>
    <cellStyle name="เซลล์ที่มีการเชื่อมโยง 2" xfId="11649" hidden="1" xr:uid="{00000000-0005-0000-0000-0000F76E0000}"/>
    <cellStyle name="เซลล์ที่มีการเชื่อมโยง 2" xfId="11467" hidden="1" xr:uid="{00000000-0005-0000-0000-0000F86E0000}"/>
    <cellStyle name="เซลล์ที่มีการเชื่อมโยง 2" xfId="11899" hidden="1" xr:uid="{00000000-0005-0000-0000-0000F96E0000}"/>
    <cellStyle name="เซลล์ที่มีการเชื่อมโยง 2" xfId="13884" hidden="1" xr:uid="{00000000-0005-0000-0000-0000FA6E0000}"/>
    <cellStyle name="เซลล์ที่มีการเชื่อมโยง 2" xfId="12416" hidden="1" xr:uid="{00000000-0005-0000-0000-0000FB6E0000}"/>
    <cellStyle name="เซลล์ที่มีการเชื่อมโยง 2" xfId="13604" hidden="1" xr:uid="{00000000-0005-0000-0000-0000FC6E0000}"/>
    <cellStyle name="เซลล์ที่มีการเชื่อมโยง 2" xfId="13756" hidden="1" xr:uid="{00000000-0005-0000-0000-0000FD6E0000}"/>
    <cellStyle name="เซลล์ที่มีการเชื่อมโยง 2" xfId="11945" hidden="1" xr:uid="{00000000-0005-0000-0000-0000FE6E0000}"/>
    <cellStyle name="เซลล์ที่มีการเชื่อมโยง 2" xfId="11239" hidden="1" xr:uid="{00000000-0005-0000-0000-0000FF6E0000}"/>
    <cellStyle name="เซลล์ที่มีการเชื่อมโยง 2" xfId="11846" hidden="1" xr:uid="{00000000-0005-0000-0000-0000006F0000}"/>
    <cellStyle name="เซลล์ที่มีการเชื่อมโยง 2" xfId="12164" hidden="1" xr:uid="{00000000-0005-0000-0000-0000016F0000}"/>
    <cellStyle name="เซลล์ที่มีการเชื่อมโยง 2" xfId="11580" hidden="1" xr:uid="{00000000-0005-0000-0000-0000026F0000}"/>
    <cellStyle name="เซลล์ที่มีการเชื่อมโยง 2" xfId="12016" hidden="1" xr:uid="{00000000-0005-0000-0000-0000036F0000}"/>
    <cellStyle name="เซลล์ที่มีการเชื่อมโยง 2" xfId="12552" hidden="1" xr:uid="{00000000-0005-0000-0000-0000046F0000}"/>
    <cellStyle name="เซลล์ที่มีการเชื่อมโยง 2" xfId="13791" hidden="1" xr:uid="{00000000-0005-0000-0000-0000056F0000}"/>
    <cellStyle name="เซลล์ที่มีการเชื่อมโยง 2" xfId="13590" hidden="1" xr:uid="{00000000-0005-0000-0000-0000066F0000}"/>
    <cellStyle name="เซลล์ที่มีการเชื่อมโยง 2" xfId="12899" hidden="1" xr:uid="{00000000-0005-0000-0000-0000076F0000}"/>
    <cellStyle name="เซลล์ที่มีการเชื่อมโยง 2" xfId="13675" hidden="1" xr:uid="{00000000-0005-0000-0000-0000086F0000}"/>
    <cellStyle name="เซลล์ที่มีการเชื่อมโยง 2" xfId="13000" hidden="1" xr:uid="{00000000-0005-0000-0000-0000096F0000}"/>
    <cellStyle name="เซลล์ที่มีการเชื่อมโยง 2" xfId="13782" hidden="1" xr:uid="{00000000-0005-0000-0000-00000A6F0000}"/>
    <cellStyle name="เซลล์ที่มีการเชื่อมโยง 2" xfId="11281" hidden="1" xr:uid="{00000000-0005-0000-0000-00000B6F0000}"/>
    <cellStyle name="เซลล์ที่มีการเชื่อมโยง 2" xfId="11968" hidden="1" xr:uid="{00000000-0005-0000-0000-00000C6F0000}"/>
    <cellStyle name="เซลล์ที่มีการเชื่อมโยง 2" xfId="12119" hidden="1" xr:uid="{00000000-0005-0000-0000-00000D6F0000}"/>
    <cellStyle name="เซลล์ที่มีการเชื่อมโยง 2" xfId="11783" hidden="1" xr:uid="{00000000-0005-0000-0000-00000E6F0000}"/>
    <cellStyle name="เซลล์ที่มีการเชื่อมโยง 2" xfId="11863" hidden="1" xr:uid="{00000000-0005-0000-0000-00000F6F0000}"/>
    <cellStyle name="เซลล์ที่มีการเชื่อมโยง 2" xfId="13028" hidden="1" xr:uid="{00000000-0005-0000-0000-0000106F0000}"/>
    <cellStyle name="เซลล์ที่มีการเชื่อมโยง 2" xfId="12121" hidden="1" xr:uid="{00000000-0005-0000-0000-0000116F0000}"/>
    <cellStyle name="เซลล์ที่มีการเชื่อมโยง 2" xfId="13700" hidden="1" xr:uid="{00000000-0005-0000-0000-0000126F0000}"/>
    <cellStyle name="เซลล์ที่มีการเชื่อมโยง 2" xfId="13851" hidden="1" xr:uid="{00000000-0005-0000-0000-0000136F0000}"/>
    <cellStyle name="เซลล์ที่มีการเชื่อมโยง 2" xfId="11815" hidden="1" xr:uid="{00000000-0005-0000-0000-0000146F0000}"/>
    <cellStyle name="เซลล์ที่มีการเชื่อมโยง 2" xfId="13835" hidden="1" xr:uid="{00000000-0005-0000-0000-0000156F0000}"/>
    <cellStyle name="เซลล์ที่มีการเชื่อมโยง 2" xfId="12158" hidden="1" xr:uid="{00000000-0005-0000-0000-0000166F0000}"/>
    <cellStyle name="เซลล์ที่มีการเชื่อมโยง 2" xfId="13582" hidden="1" xr:uid="{00000000-0005-0000-0000-0000176F0000}"/>
    <cellStyle name="เซลล์ที่มีการเชื่อมโยง 2" xfId="12646" hidden="1" xr:uid="{00000000-0005-0000-0000-0000186F0000}"/>
    <cellStyle name="เซลล์ที่มีการเชื่อมโยง 2" xfId="13860" hidden="1" xr:uid="{00000000-0005-0000-0000-0000196F0000}"/>
    <cellStyle name="เซลล์ที่มีการเชื่อมโยง 2" xfId="13705" hidden="1" xr:uid="{00000000-0005-0000-0000-00001A6F0000}"/>
    <cellStyle name="เซลล์ที่มีการเชื่อมโยง 2" xfId="11902" hidden="1" xr:uid="{00000000-0005-0000-0000-00001B6F0000}"/>
    <cellStyle name="เซลล์ที่มีการเชื่อมโยง 2" xfId="12348" hidden="1" xr:uid="{00000000-0005-0000-0000-00001C6F0000}"/>
    <cellStyle name="เซลล์ที่มีการเชื่อมโยง 2" xfId="12169" hidden="1" xr:uid="{00000000-0005-0000-0000-00001D6F0000}"/>
    <cellStyle name="เซลล์ที่มีการเชื่อมโยง 2" xfId="12941" hidden="1" xr:uid="{00000000-0005-0000-0000-00001E6F0000}"/>
    <cellStyle name="เซลล์ที่มีการเชื่อมโยง 2" xfId="12798" hidden="1" xr:uid="{00000000-0005-0000-0000-00001F6F0000}"/>
    <cellStyle name="เซลล์ที่มีการเชื่อมโยง 2" xfId="12781" hidden="1" xr:uid="{00000000-0005-0000-0000-0000206F0000}"/>
    <cellStyle name="เซลล์ที่มีการเชื่อมโยง 2" xfId="12948" hidden="1" xr:uid="{00000000-0005-0000-0000-0000216F0000}"/>
    <cellStyle name="เซลล์ที่มีการเชื่อมโยง 2" xfId="11370" hidden="1" xr:uid="{00000000-0005-0000-0000-0000226F0000}"/>
    <cellStyle name="เซลล์ที่มีการเชื่อมโยง 2" xfId="13845" hidden="1" xr:uid="{00000000-0005-0000-0000-0000236F0000}"/>
    <cellStyle name="เซลล์ที่มีการเชื่อมโยง 2" xfId="13899" hidden="1" xr:uid="{00000000-0005-0000-0000-0000246F0000}"/>
    <cellStyle name="เซลล์ที่มีการเชื่อมโยง 2" xfId="13885" hidden="1" xr:uid="{00000000-0005-0000-0000-0000256F0000}"/>
    <cellStyle name="เซลล์ที่มีการเชื่อมโยง 2" xfId="11872" hidden="1" xr:uid="{00000000-0005-0000-0000-0000266F0000}"/>
    <cellStyle name="เซลล์ที่มีการเชื่อมโยง 2" xfId="13844" hidden="1" xr:uid="{00000000-0005-0000-0000-0000276F0000}"/>
    <cellStyle name="เซลล์ที่มีการเชื่อมโยง 2" xfId="13832" hidden="1" xr:uid="{00000000-0005-0000-0000-0000286F0000}"/>
    <cellStyle name="เซลล์ที่มีการเชื่อมโยง 2" xfId="12600" hidden="1" xr:uid="{00000000-0005-0000-0000-0000296F0000}"/>
    <cellStyle name="เซลล์ที่มีการเชื่อมโยง 2" xfId="13843" hidden="1" xr:uid="{00000000-0005-0000-0000-00002A6F0000}"/>
    <cellStyle name="เซลล์ที่มีการเชื่อมโยง 2" xfId="13702" hidden="1" xr:uid="{00000000-0005-0000-0000-00002B6F0000}"/>
    <cellStyle name="เซลล์ที่มีการเชื่อมโยง 2" xfId="11306" hidden="1" xr:uid="{00000000-0005-0000-0000-00002C6F0000}"/>
    <cellStyle name="เซลล์ที่มีการเชื่อมโยง 2" xfId="11781" hidden="1" xr:uid="{00000000-0005-0000-0000-00002D6F0000}"/>
    <cellStyle name="เซลล์ที่มีการเชื่อมโยง 2" xfId="12807" hidden="1" xr:uid="{00000000-0005-0000-0000-00002E6F0000}"/>
    <cellStyle name="เซลล์ที่มีการเชื่อมโยง 2" xfId="13790" hidden="1" xr:uid="{00000000-0005-0000-0000-00002F6F0000}"/>
    <cellStyle name="เซลล์ที่มีการเชื่อมโยง 2" xfId="13172" hidden="1" xr:uid="{00000000-0005-0000-0000-0000306F0000}"/>
    <cellStyle name="เซลล์ที่มีการเชื่อมโยง 2" xfId="13704" hidden="1" xr:uid="{00000000-0005-0000-0000-0000316F0000}"/>
    <cellStyle name="เซลล์ที่มีการเชื่อมโยง 2" xfId="12457" hidden="1" xr:uid="{00000000-0005-0000-0000-0000326F0000}"/>
    <cellStyle name="เซลล์ที่มีการเชื่อมโยง 2" xfId="13185" hidden="1" xr:uid="{00000000-0005-0000-0000-0000336F0000}"/>
    <cellStyle name="เซลล์ที่มีการเชื่อมโยง 2" xfId="13910" hidden="1" xr:uid="{00000000-0005-0000-0000-0000346F0000}"/>
    <cellStyle name="เซลล์ที่มีการเชื่อมโยง 2" xfId="13911" hidden="1" xr:uid="{00000000-0005-0000-0000-0000356F0000}"/>
    <cellStyle name="เซลล์ที่มีการเชื่อมโยง 2" xfId="13912" hidden="1" xr:uid="{00000000-0005-0000-0000-0000366F0000}"/>
    <cellStyle name="เซลล์ที่มีการเชื่อมโยง 2" xfId="13913" hidden="1" xr:uid="{00000000-0005-0000-0000-0000376F0000}"/>
    <cellStyle name="เซลล์ที่มีการเชื่อมโยง 2" xfId="13914" hidden="1" xr:uid="{00000000-0005-0000-0000-0000386F0000}"/>
    <cellStyle name="เซลล์ที่มีการเชื่อมโยง 2" xfId="13915" hidden="1" xr:uid="{00000000-0005-0000-0000-0000396F0000}"/>
    <cellStyle name="เซลล์ที่มีการเชื่อมโยง 2" xfId="13916" hidden="1" xr:uid="{00000000-0005-0000-0000-00003A6F0000}"/>
    <cellStyle name="เซลล์ที่มีการเชื่อมโยง 2" xfId="13917" hidden="1" xr:uid="{00000000-0005-0000-0000-00003B6F0000}"/>
    <cellStyle name="เซลล์ที่มีการเชื่อมโยง 2" xfId="13923" hidden="1" xr:uid="{00000000-0005-0000-0000-00003C6F0000}"/>
    <cellStyle name="เซลล์ที่มีการเชื่อมโยง 2" xfId="13924" hidden="1" xr:uid="{00000000-0005-0000-0000-00003D6F0000}"/>
    <cellStyle name="เซลล์ที่มีการเชื่อมโยง 2" xfId="13925" hidden="1" xr:uid="{00000000-0005-0000-0000-00003E6F0000}"/>
    <cellStyle name="เซลล์ที่มีการเชื่อมโยง 2" xfId="13926" hidden="1" xr:uid="{00000000-0005-0000-0000-00003F6F0000}"/>
    <cellStyle name="เซลล์ที่มีการเชื่อมโยง 2" xfId="13872" hidden="1" xr:uid="{00000000-0005-0000-0000-0000406F0000}"/>
    <cellStyle name="เซลล์ที่มีการเชื่อมโยง 2" xfId="11436" hidden="1" xr:uid="{00000000-0005-0000-0000-0000416F0000}"/>
    <cellStyle name="เซลล์ที่มีการเชื่อมโยง 2" xfId="13837" hidden="1" xr:uid="{00000000-0005-0000-0000-0000426F0000}"/>
    <cellStyle name="เซลล์ที่มีการเชื่อมโยง 2" xfId="13833" hidden="1" xr:uid="{00000000-0005-0000-0000-0000436F0000}"/>
    <cellStyle name="เซลล์ที่มีการเชื่อมโยง 2" xfId="12527" hidden="1" xr:uid="{00000000-0005-0000-0000-0000446F0000}"/>
    <cellStyle name="เซลล์ที่มีการเชื่อมโยง 2" xfId="12743" hidden="1" xr:uid="{00000000-0005-0000-0000-0000456F0000}"/>
    <cellStyle name="เซลล์ที่มีการเชื่อมโยง 2" xfId="13577" hidden="1" xr:uid="{00000000-0005-0000-0000-0000466F0000}"/>
    <cellStyle name="เซลล์ที่มีการเชื่อมโยง 2" xfId="11488" hidden="1" xr:uid="{00000000-0005-0000-0000-0000476F0000}"/>
    <cellStyle name="เซลล์ที่มีการเชื่อมโยง 2" xfId="12942" hidden="1" xr:uid="{00000000-0005-0000-0000-0000486F0000}"/>
    <cellStyle name="เซลล์ที่มีการเชื่อมโยง 2" xfId="12857" hidden="1" xr:uid="{00000000-0005-0000-0000-0000496F0000}"/>
    <cellStyle name="เซลล์ที่มีการเชื่อมโยง 2" xfId="13728" hidden="1" xr:uid="{00000000-0005-0000-0000-00004A6F0000}"/>
    <cellStyle name="เซลล์ที่มีการเชื่อมโยง 2" xfId="11879" hidden="1" xr:uid="{00000000-0005-0000-0000-00004B6F0000}"/>
    <cellStyle name="เซลล์ที่มีการเชื่อมโยง 2" xfId="12104" hidden="1" xr:uid="{00000000-0005-0000-0000-00004C6F0000}"/>
    <cellStyle name="เซลล์ที่มีการเชื่อมโยง 2" xfId="13759" hidden="1" xr:uid="{00000000-0005-0000-0000-00004D6F0000}"/>
    <cellStyle name="เซลล์ที่มีการเชื่อมโยง 2" xfId="11416" hidden="1" xr:uid="{00000000-0005-0000-0000-00004E6F0000}"/>
    <cellStyle name="เซลล์ที่มีการเชื่อมโยง 2" xfId="13725" hidden="1" xr:uid="{00000000-0005-0000-0000-00004F6F0000}"/>
    <cellStyle name="เซลล์ที่มีการเชื่อมโยง 2" xfId="13077" hidden="1" xr:uid="{00000000-0005-0000-0000-0000506F0000}"/>
    <cellStyle name="เซลล์ที่มีการเชื่อมโยง 2" xfId="11761" hidden="1" xr:uid="{00000000-0005-0000-0000-0000516F0000}"/>
    <cellStyle name="เซลล์ที่มีการเชื่อมโยง 2" xfId="12077" hidden="1" xr:uid="{00000000-0005-0000-0000-0000526F0000}"/>
    <cellStyle name="เซลล์ที่มีการเชื่อมโยง 2" xfId="12297" hidden="1" xr:uid="{00000000-0005-0000-0000-0000536F0000}"/>
    <cellStyle name="เซลล์ที่มีการเชื่อมโยง 2" xfId="11343" hidden="1" xr:uid="{00000000-0005-0000-0000-0000546F0000}"/>
    <cellStyle name="เซลล์ที่มีการเชื่อมโยง 2" xfId="13830" hidden="1" xr:uid="{00000000-0005-0000-0000-0000556F0000}"/>
    <cellStyle name="เซลล์ที่มีการเชื่อมโยง 2" xfId="12301" hidden="1" xr:uid="{00000000-0005-0000-0000-0000566F0000}"/>
    <cellStyle name="เซลล์ที่มีการเชื่อมโยง 2" xfId="11887" hidden="1" xr:uid="{00000000-0005-0000-0000-0000576F0000}"/>
    <cellStyle name="เซลล์ที่มีการเชื่อมโยง 2" xfId="13901" hidden="1" xr:uid="{00000000-0005-0000-0000-0000586F0000}"/>
    <cellStyle name="เซลล์ที่มีการเชื่อมโยง 2" xfId="12617" hidden="1" xr:uid="{00000000-0005-0000-0000-0000596F0000}"/>
    <cellStyle name="เซลล์ที่มีการเชื่อมโยง 2" xfId="13183" hidden="1" xr:uid="{00000000-0005-0000-0000-00005A6F0000}"/>
    <cellStyle name="เซลล์ที่มีการเชื่อมโยง 2" xfId="12244" hidden="1" xr:uid="{00000000-0005-0000-0000-00005B6F0000}"/>
    <cellStyle name="เซลล์ที่มีการเชื่อมโยง 2" xfId="12936" hidden="1" xr:uid="{00000000-0005-0000-0000-00005C6F0000}"/>
    <cellStyle name="เซลล์ที่มีการเชื่อมโยง 2" xfId="11714" hidden="1" xr:uid="{00000000-0005-0000-0000-00005D6F0000}"/>
    <cellStyle name="เซลล์ที่มีการเชื่อมโยง 2" xfId="12666" hidden="1" xr:uid="{00000000-0005-0000-0000-00005E6F0000}"/>
    <cellStyle name="เซลล์ที่มีการเชื่อมโยง 2" xfId="13596" hidden="1" xr:uid="{00000000-0005-0000-0000-00005F6F0000}"/>
    <cellStyle name="เซลล์ที่มีการเชื่อมโยง 2" xfId="12861" hidden="1" xr:uid="{00000000-0005-0000-0000-0000606F0000}"/>
    <cellStyle name="เซลล์ที่มีการเชื่อมโยง 2" xfId="13529" hidden="1" xr:uid="{00000000-0005-0000-0000-0000616F0000}"/>
    <cellStyle name="เซลล์ที่มีการเชื่อมโยง 2" xfId="13742" hidden="1" xr:uid="{00000000-0005-0000-0000-0000626F0000}"/>
    <cellStyle name="เซลล์ที่มีการเชื่อมโยง 2" xfId="13608" hidden="1" xr:uid="{00000000-0005-0000-0000-0000636F0000}"/>
    <cellStyle name="เซลล์ที่มีการเชื่อมโยง 2" xfId="12573" hidden="1" xr:uid="{00000000-0005-0000-0000-0000646F0000}"/>
    <cellStyle name="เซลล์ที่มีการเชื่อมโยง 2" xfId="12069" hidden="1" xr:uid="{00000000-0005-0000-0000-0000656F0000}"/>
    <cellStyle name="เซลล์ที่มีการเชื่อมโยง 2" xfId="13597" hidden="1" xr:uid="{00000000-0005-0000-0000-0000666F0000}"/>
    <cellStyle name="เซลล์ที่มีการเชื่อมโยง 2" xfId="12537" hidden="1" xr:uid="{00000000-0005-0000-0000-0000676F0000}"/>
    <cellStyle name="เซลล์ที่มีการเชื่อมโยง 2" xfId="12137" hidden="1" xr:uid="{00000000-0005-0000-0000-0000686F0000}"/>
    <cellStyle name="เซลล์ที่มีการเชื่อมโยง 2" xfId="13649" hidden="1" xr:uid="{00000000-0005-0000-0000-0000696F0000}"/>
    <cellStyle name="เซลล์ที่มีการเชื่อมโยง 2" xfId="12670" hidden="1" xr:uid="{00000000-0005-0000-0000-00006A6F0000}"/>
    <cellStyle name="เซลล์ที่มีการเชื่อมโยง 2" xfId="13646" hidden="1" xr:uid="{00000000-0005-0000-0000-00006B6F0000}"/>
    <cellStyle name="เซลล์ที่มีการเชื่อมโยง 2" xfId="12917" hidden="1" xr:uid="{00000000-0005-0000-0000-00006C6F0000}"/>
    <cellStyle name="เซลล์ที่มีการเชื่อมโยง 2" xfId="12735" hidden="1" xr:uid="{00000000-0005-0000-0000-00006D6F0000}"/>
    <cellStyle name="เซลล์ที่มีการเชื่อมโยง 2" xfId="12864" hidden="1" xr:uid="{00000000-0005-0000-0000-00006E6F0000}"/>
    <cellStyle name="เซลล์ที่มีการเชื่อมโยง 2" xfId="13758" hidden="1" xr:uid="{00000000-0005-0000-0000-00006F6F0000}"/>
    <cellStyle name="เซลล์ที่มีการเชื่อมโยง 2" xfId="12396" hidden="1" xr:uid="{00000000-0005-0000-0000-0000706F0000}"/>
    <cellStyle name="เซลล์ที่มีการเชื่อมโยง 2" xfId="13907" hidden="1" xr:uid="{00000000-0005-0000-0000-0000716F0000}"/>
    <cellStyle name="เซลล์ที่มีการเชื่อมโยง 2" xfId="13895" hidden="1" xr:uid="{00000000-0005-0000-0000-0000726F0000}"/>
    <cellStyle name="เซลล์ที่มีการเชื่อมโยง 2" xfId="13811" hidden="1" xr:uid="{00000000-0005-0000-0000-0000736F0000}"/>
    <cellStyle name="เซลล์ที่มีการเชื่อมโยง 2" xfId="11828" hidden="1" xr:uid="{00000000-0005-0000-0000-0000746F0000}"/>
    <cellStyle name="เซลล์ที่มีการเชื่อมโยง 2" xfId="13699" hidden="1" xr:uid="{00000000-0005-0000-0000-0000756F0000}"/>
    <cellStyle name="เซลล์ที่มีการเชื่อมโยง 2" xfId="12806" hidden="1" xr:uid="{00000000-0005-0000-0000-0000766F0000}"/>
    <cellStyle name="เซลล์ที่มีการเชื่อมโยง 2" xfId="13104" hidden="1" xr:uid="{00000000-0005-0000-0000-0000776F0000}"/>
    <cellStyle name="เซลล์ที่มีการเชื่อมโยง 2" xfId="11377" hidden="1" xr:uid="{00000000-0005-0000-0000-0000786F0000}"/>
    <cellStyle name="เซลล์ที่มีการเชื่อมโยง 2" xfId="13922" hidden="1" xr:uid="{00000000-0005-0000-0000-0000796F0000}"/>
    <cellStyle name="เซลล์ที่มีการเชื่อมโยง 2" xfId="12928" hidden="1" xr:uid="{00000000-0005-0000-0000-00007A6F0000}"/>
    <cellStyle name="เซลล์ที่มีการเชื่อมโยง 2" xfId="12579" hidden="1" xr:uid="{00000000-0005-0000-0000-00007B6F0000}"/>
    <cellStyle name="เซลล์ที่มีการเชื่อมโยง 2" xfId="13848" hidden="1" xr:uid="{00000000-0005-0000-0000-00007C6F0000}"/>
    <cellStyle name="เซลล์ที่มีการเชื่อมโยง 2" xfId="13673" hidden="1" xr:uid="{00000000-0005-0000-0000-00007D6F0000}"/>
    <cellStyle name="เซลล์ที่มีการเชื่อมโยง 2" xfId="11452" hidden="1" xr:uid="{00000000-0005-0000-0000-00007E6F0000}"/>
    <cellStyle name="เซลล์ที่มีการเชื่อมโยง 2" xfId="13919" hidden="1" xr:uid="{00000000-0005-0000-0000-00007F6F0000}"/>
    <cellStyle name="เซลล์ที่มีการเชื่อมโยง 2" xfId="11566" hidden="1" xr:uid="{00000000-0005-0000-0000-0000806F0000}"/>
    <cellStyle name="เซลล์ที่มีการเชื่อมโยง 2" xfId="13786" hidden="1" xr:uid="{00000000-0005-0000-0000-0000816F0000}"/>
    <cellStyle name="เซลล์ที่มีการเชื่อมโยง 2" xfId="13071" hidden="1" xr:uid="{00000000-0005-0000-0000-0000826F0000}"/>
    <cellStyle name="เซลล์ที่มีการเชื่อมโยง 2" xfId="12114" hidden="1" xr:uid="{00000000-0005-0000-0000-0000836F0000}"/>
    <cellStyle name="เซลล์ที่มีการเชื่อมโยง 2" xfId="11561" hidden="1" xr:uid="{00000000-0005-0000-0000-0000846F0000}"/>
    <cellStyle name="เซลล์ที่มีการเชื่อมโยง 2" xfId="11849" hidden="1" xr:uid="{00000000-0005-0000-0000-0000856F0000}"/>
    <cellStyle name="เซลล์ที่มีการเชื่อมโยง 2" xfId="12963" hidden="1" xr:uid="{00000000-0005-0000-0000-0000866F0000}"/>
    <cellStyle name="เซลล์ที่มีการเชื่อมโยง 2" xfId="12909" hidden="1" xr:uid="{00000000-0005-0000-0000-0000876F0000}"/>
    <cellStyle name="เซลล์ที่มีการเชื่อมโยง 2" xfId="13755" hidden="1" xr:uid="{00000000-0005-0000-0000-0000886F0000}"/>
    <cellStyle name="เซลล์ที่มีการเชื่อมโยง 2" xfId="13920" hidden="1" xr:uid="{00000000-0005-0000-0000-0000896F0000}"/>
    <cellStyle name="เซลล์ที่มีการเชื่อมโยง 2" xfId="13826" hidden="1" xr:uid="{00000000-0005-0000-0000-00008A6F0000}"/>
    <cellStyle name="เซลล์ที่มีการเชื่อมโยง 2" xfId="12946" hidden="1" xr:uid="{00000000-0005-0000-0000-00008B6F0000}"/>
    <cellStyle name="เซลล์ที่มีการเชื่อมโยง 2" xfId="12546" hidden="1" xr:uid="{00000000-0005-0000-0000-00008C6F0000}"/>
    <cellStyle name="เซลล์ที่มีการเชื่อมโยง 2" xfId="11855" hidden="1" xr:uid="{00000000-0005-0000-0000-00008D6F0000}"/>
    <cellStyle name="เซลล์ที่มีการเชื่อมโยง 2" xfId="13879" hidden="1" xr:uid="{00000000-0005-0000-0000-00008E6F0000}"/>
    <cellStyle name="เซลล์ที่มีการเชื่อมโยง 2" xfId="13180" hidden="1" xr:uid="{00000000-0005-0000-0000-00008F6F0000}"/>
    <cellStyle name="เซลล์ที่มีการเชื่อมโยง 2" xfId="13774" hidden="1" xr:uid="{00000000-0005-0000-0000-0000906F0000}"/>
    <cellStyle name="เซลล์ที่มีการเชื่อมโยง 2" xfId="11326" hidden="1" xr:uid="{00000000-0005-0000-0000-0000916F0000}"/>
    <cellStyle name="เซลล์ที่มีการเชื่อมโยง 2" xfId="13852" hidden="1" xr:uid="{00000000-0005-0000-0000-0000926F0000}"/>
    <cellStyle name="เซลล์ที่มีการเชื่อมโยง 2" xfId="11907" hidden="1" xr:uid="{00000000-0005-0000-0000-0000936F0000}"/>
    <cellStyle name="เซลล์ที่มีการเชื่อมโยง 2" xfId="13578" hidden="1" xr:uid="{00000000-0005-0000-0000-0000946F0000}"/>
    <cellStyle name="เซลล์ที่มีการเชื่อมโยง 2" xfId="13918" hidden="1" xr:uid="{00000000-0005-0000-0000-0000956F0000}"/>
    <cellStyle name="เซลล์ที่มีการเชื่อมโยง 2" xfId="13866" hidden="1" xr:uid="{00000000-0005-0000-0000-0000966F0000}"/>
    <cellStyle name="เซลล์ที่มีการเชื่อมโยง 2" xfId="13516" hidden="1" xr:uid="{00000000-0005-0000-0000-0000976F0000}"/>
    <cellStyle name="เซลล์ที่มีการเชื่อมโยง 2" xfId="11765" hidden="1" xr:uid="{00000000-0005-0000-0000-0000986F0000}"/>
    <cellStyle name="เซลล์ที่มีการเชื่อมโยง 2" xfId="11394" hidden="1" xr:uid="{00000000-0005-0000-0000-0000996F0000}"/>
    <cellStyle name="เซลล์ที่มีการเชื่อมโยง 2" xfId="13906" hidden="1" xr:uid="{00000000-0005-0000-0000-00009A6F0000}"/>
    <cellStyle name="เซลล์ที่มีการเชื่อมโยง 2" xfId="13524" hidden="1" xr:uid="{00000000-0005-0000-0000-00009B6F0000}"/>
    <cellStyle name="เซลล์ที่มีการเชื่อมโยง 2" xfId="12685" hidden="1" xr:uid="{00000000-0005-0000-0000-00009C6F0000}"/>
    <cellStyle name="เซลล์ที่มีการเชื่อมโยง 2" xfId="8162" hidden="1" xr:uid="{00000000-0005-0000-0000-00009D6F0000}"/>
    <cellStyle name="เซลล์ที่มีการเชื่อมโยง 2" xfId="11608" hidden="1" xr:uid="{00000000-0005-0000-0000-00009E6F0000}"/>
    <cellStyle name="เซลล์ที่มีการเชื่อมโยง 2" xfId="13162" hidden="1" xr:uid="{00000000-0005-0000-0000-00009F6F0000}"/>
    <cellStyle name="เซลล์ที่มีการเชื่อมโยง 2" xfId="11342" hidden="1" xr:uid="{00000000-0005-0000-0000-0000A06F0000}"/>
    <cellStyle name="เซลล์ที่มีการเชื่อมโยง 2" xfId="13734" hidden="1" xr:uid="{00000000-0005-0000-0000-0000A16F0000}"/>
    <cellStyle name="เซลล์ที่มีการเชื่อมโยง 2" xfId="13084" hidden="1" xr:uid="{00000000-0005-0000-0000-0000A26F0000}"/>
    <cellStyle name="เซลล์ที่มีการเชื่อมโยง 2" xfId="11418" hidden="1" xr:uid="{00000000-0005-0000-0000-0000A36F0000}"/>
    <cellStyle name="เซลล์ที่มีการเชื่อมโยง 2" xfId="11884" hidden="1" xr:uid="{00000000-0005-0000-0000-0000A46F0000}"/>
    <cellStyle name="เซลล์ที่มีการเชื่อมโยง 2" xfId="13539" hidden="1" xr:uid="{00000000-0005-0000-0000-0000A56F0000}"/>
    <cellStyle name="เซลล์ที่มีการเชื่อมโยง 2" xfId="12368" hidden="1" xr:uid="{00000000-0005-0000-0000-0000A66F0000}"/>
    <cellStyle name="เซลล์ที่มีการเชื่อมโยง 2" xfId="13834" hidden="1" xr:uid="{00000000-0005-0000-0000-0000A76F0000}"/>
    <cellStyle name="เซลล์ที่มีการเชื่อมโยง 2" xfId="11764" hidden="1" xr:uid="{00000000-0005-0000-0000-0000A86F0000}"/>
    <cellStyle name="เซลล์ที่มีการเชื่อมโยง 2" xfId="13540" hidden="1" xr:uid="{00000000-0005-0000-0000-0000A96F0000}"/>
    <cellStyle name="เซลล์ที่มีการเชื่อมโยง 2" xfId="13908" hidden="1" xr:uid="{00000000-0005-0000-0000-0000AA6F0000}"/>
    <cellStyle name="เซลล์ที่มีการเชื่อมโยง 2" xfId="11524" hidden="1" xr:uid="{00000000-0005-0000-0000-0000AB6F0000}"/>
    <cellStyle name="เซลล์ที่มีการเชื่อมโยง 2" xfId="12564" hidden="1" xr:uid="{00000000-0005-0000-0000-0000AC6F0000}"/>
    <cellStyle name="เซลล์ที่มีการเชื่อมโยง 2" xfId="13636" hidden="1" xr:uid="{00000000-0005-0000-0000-0000AD6F0000}"/>
    <cellStyle name="เซลล์ที่มีการเชื่อมโยง 2" xfId="11965" hidden="1" xr:uid="{00000000-0005-0000-0000-0000AE6F0000}"/>
    <cellStyle name="เซลล์ที่มีการเชื่อมโยง 2" xfId="13812" hidden="1" xr:uid="{00000000-0005-0000-0000-0000AF6F0000}"/>
    <cellStyle name="เซลล์ที่มีการเชื่อมโยง 2" xfId="11505" hidden="1" xr:uid="{00000000-0005-0000-0000-0000B06F0000}"/>
    <cellStyle name="เซลล์ที่มีการเชื่อมโยง 2" xfId="11598" hidden="1" xr:uid="{00000000-0005-0000-0000-0000B16F0000}"/>
    <cellStyle name="เซลล์ที่มีการเชื่อมโยง 2" xfId="13176" hidden="1" xr:uid="{00000000-0005-0000-0000-0000B26F0000}"/>
    <cellStyle name="เซลล์ที่มีการเชื่อมโยง 2" xfId="13690" hidden="1" xr:uid="{00000000-0005-0000-0000-0000B36F0000}"/>
    <cellStyle name="เซลล์ที่มีการเชื่อมโยง 2" xfId="13882" hidden="1" xr:uid="{00000000-0005-0000-0000-0000B46F0000}"/>
    <cellStyle name="เซลล์ที่มีการเชื่อมโยง 2" xfId="11792" hidden="1" xr:uid="{00000000-0005-0000-0000-0000B56F0000}"/>
    <cellStyle name="เซลล์ที่มีการเชื่อมโยง 2" xfId="13680" hidden="1" xr:uid="{00000000-0005-0000-0000-0000B66F0000}"/>
    <cellStyle name="เซลล์ที่มีการเชื่อมโยง 2" xfId="12990" hidden="1" xr:uid="{00000000-0005-0000-0000-0000B76F0000}"/>
    <cellStyle name="เซลล์ที่มีการเชื่อมโยง 2" xfId="13831" hidden="1" xr:uid="{00000000-0005-0000-0000-0000B86F0000}"/>
    <cellStyle name="เซลล์ที่มีการเชื่อมโยง 2" xfId="12633" hidden="1" xr:uid="{00000000-0005-0000-0000-0000B96F0000}"/>
    <cellStyle name="เซลล์ที่มีการเชื่อมโยง 2" xfId="12231" hidden="1" xr:uid="{00000000-0005-0000-0000-0000BA6F0000}"/>
    <cellStyle name="เซลล์ที่มีการเชื่อมโยง 2" xfId="11269" hidden="1" xr:uid="{00000000-0005-0000-0000-0000BB6F0000}"/>
    <cellStyle name="เซลล์ที่มีการเชื่อมโยง 2" xfId="13762" hidden="1" xr:uid="{00000000-0005-0000-0000-0000BC6F0000}"/>
    <cellStyle name="เซลล์ที่มีการเชื่อมโยง 2" xfId="12524" hidden="1" xr:uid="{00000000-0005-0000-0000-0000BD6F0000}"/>
    <cellStyle name="เซลล์ที่มีการเชื่อมโยง 2" xfId="13777" hidden="1" xr:uid="{00000000-0005-0000-0000-0000BE6F0000}"/>
    <cellStyle name="เซลล์ที่มีการเชื่อมโยง 2" xfId="13591" hidden="1" xr:uid="{00000000-0005-0000-0000-0000BF6F0000}"/>
    <cellStyle name="เซลล์ที่มีการเชื่อมโยง 2" xfId="12212" hidden="1" xr:uid="{00000000-0005-0000-0000-0000C06F0000}"/>
    <cellStyle name="เซลล์ที่มีการเชื่อมโยง 2" xfId="12271" hidden="1" xr:uid="{00000000-0005-0000-0000-0000C16F0000}"/>
    <cellStyle name="เซลล์ที่มีการเชื่อมโยง 2" xfId="13720" hidden="1" xr:uid="{00000000-0005-0000-0000-0000C26F0000}"/>
    <cellStyle name="เซลล์ที่มีการเชื่อมโยง 2" xfId="13653" hidden="1" xr:uid="{00000000-0005-0000-0000-0000C36F0000}"/>
    <cellStyle name="เซลล์ที่มีการเชื่อมโยง 2" xfId="13726" hidden="1" xr:uid="{00000000-0005-0000-0000-0000C46F0000}"/>
    <cellStyle name="เซลล์ที่มีการเชื่อมโยง 2" xfId="11804" hidden="1" xr:uid="{00000000-0005-0000-0000-0000C56F0000}"/>
    <cellStyle name="เซลล์ที่มีการเชื่อมโยง 2" xfId="13612" hidden="1" xr:uid="{00000000-0005-0000-0000-0000C66F0000}"/>
    <cellStyle name="เซลล์ที่มีการเชื่อมโยง 2" xfId="11767" hidden="1" xr:uid="{00000000-0005-0000-0000-0000C76F0000}"/>
    <cellStyle name="เซลล์ที่มีการเชื่อมโยง 2" xfId="12007" hidden="1" xr:uid="{00000000-0005-0000-0000-0000C86F0000}"/>
    <cellStyle name="เซลล์ที่มีการเชื่อมโยง 2" xfId="13024" hidden="1" xr:uid="{00000000-0005-0000-0000-0000C96F0000}"/>
    <cellStyle name="เซลล์ที่มีการเชื่อมโยง 2" xfId="12091" hidden="1" xr:uid="{00000000-0005-0000-0000-0000CA6F0000}"/>
    <cellStyle name="เซลล์ที่มีการเชื่อมโยง 2" xfId="11877" hidden="1" xr:uid="{00000000-0005-0000-0000-0000CB6F0000}"/>
    <cellStyle name="เซลล์ที่มีการเชื่อมโยง 2" xfId="13806" hidden="1" xr:uid="{00000000-0005-0000-0000-0000CC6F0000}"/>
    <cellStyle name="เซลล์ที่มีการเชื่อมโยง 2" xfId="13641" hidden="1" xr:uid="{00000000-0005-0000-0000-0000CD6F0000}"/>
    <cellStyle name="เซลล์ที่มีการเชื่อมโยง 2" xfId="11961" hidden="1" xr:uid="{00000000-0005-0000-0000-0000CE6F0000}"/>
    <cellStyle name="เซลล์ที่มีการเชื่อมโยง 2" xfId="12965" hidden="1" xr:uid="{00000000-0005-0000-0000-0000CF6F0000}"/>
    <cellStyle name="เซลล์ที่มีการเชื่อมโยง 2" xfId="12057" hidden="1" xr:uid="{00000000-0005-0000-0000-0000D06F0000}"/>
    <cellStyle name="เซลล์ที่มีการเชื่อมโยง 2" xfId="12092" hidden="1" xr:uid="{00000000-0005-0000-0000-0000D16F0000}"/>
    <cellStyle name="เซลล์ที่มีการเชื่อมโยง 2" xfId="13069" hidden="1" xr:uid="{00000000-0005-0000-0000-0000D26F0000}"/>
    <cellStyle name="เซลล์ที่มีการเชื่อมโยง 2" xfId="11431" hidden="1" xr:uid="{00000000-0005-0000-0000-0000D36F0000}"/>
    <cellStyle name="เซลล์ที่มีการเชื่อมโยง 2" xfId="13921" hidden="1" xr:uid="{00000000-0005-0000-0000-0000D46F0000}"/>
    <cellStyle name="เซลล์ที่มีการเชื่อมโยง 2" xfId="13909" hidden="1" xr:uid="{00000000-0005-0000-0000-0000D56F0000}"/>
    <cellStyle name="เซลล์ที่มีการเชื่อมโยง 2" xfId="11697" hidden="1" xr:uid="{00000000-0005-0000-0000-0000D66F0000}"/>
    <cellStyle name="เซลล์ที่มีการเชื่อมโยง 2" xfId="13017" hidden="1" xr:uid="{00000000-0005-0000-0000-0000D76F0000}"/>
    <cellStyle name="เซลล์ที่มีการเชื่อมโยง 2" xfId="13733" hidden="1" xr:uid="{00000000-0005-0000-0000-0000D86F0000}"/>
    <cellStyle name="เซลล์ที่มีการเชื่อมโยง 2" xfId="11757" hidden="1" xr:uid="{00000000-0005-0000-0000-0000D96F0000}"/>
    <cellStyle name="เซลล์ที่มีการเชื่อมโยง 2" xfId="13853" hidden="1" xr:uid="{00000000-0005-0000-0000-0000DA6F0000}"/>
    <cellStyle name="เซลล์ที่มีการเชื่อมโยง 2" xfId="13040" hidden="1" xr:uid="{00000000-0005-0000-0000-0000DB6F0000}"/>
    <cellStyle name="เซลล์ที่มีการเชื่อมโยง 2" xfId="13602" hidden="1" xr:uid="{00000000-0005-0000-0000-0000DC6F0000}"/>
    <cellStyle name="เซลล์ที่มีการเชื่อมโยง 2" xfId="11439" hidden="1" xr:uid="{00000000-0005-0000-0000-0000DD6F0000}"/>
    <cellStyle name="เซลล์ที่มีการเชื่อมโยง 2" xfId="13670" hidden="1" xr:uid="{00000000-0005-0000-0000-0000DE6F0000}"/>
    <cellStyle name="เซลล์ที่มีการเชื่อมโยง 2" xfId="13574" hidden="1" xr:uid="{00000000-0005-0000-0000-0000DF6F0000}"/>
    <cellStyle name="เซลล์ที่มีการเชื่อมโยง 2" xfId="11421" hidden="1" xr:uid="{00000000-0005-0000-0000-0000E06F0000}"/>
    <cellStyle name="เซลล์ที่มีการเชื่อมโยง 2" xfId="11299" hidden="1" xr:uid="{00000000-0005-0000-0000-0000E16F0000}"/>
    <cellStyle name="เซลล์ที่มีการเชื่อมโยง 2" xfId="11728" hidden="1" xr:uid="{00000000-0005-0000-0000-0000E26F0000}"/>
    <cellStyle name="เซลล์ที่มีการเชื่อมโยง 2" xfId="12487" hidden="1" xr:uid="{00000000-0005-0000-0000-0000E36F0000}"/>
    <cellStyle name="เซลล์ที่มีการเชื่อมโยง 2" xfId="13927" hidden="1" xr:uid="{00000000-0005-0000-0000-0000E46F0000}"/>
    <cellStyle name="เซลล์ที่มีการเชื่อมโยง 2" xfId="13928" hidden="1" xr:uid="{00000000-0005-0000-0000-0000E56F0000}"/>
    <cellStyle name="เซลล์ที่มีการเชื่อมโยง 2" xfId="13929" hidden="1" xr:uid="{00000000-0005-0000-0000-0000E66F0000}"/>
    <cellStyle name="เซลล์ที่มีการเชื่อมโยง 2" xfId="13930" hidden="1" xr:uid="{00000000-0005-0000-0000-0000E76F0000}"/>
    <cellStyle name="เซลล์ที่มีการเชื่อมโยง 2" xfId="13931" hidden="1" xr:uid="{00000000-0005-0000-0000-0000E86F0000}"/>
    <cellStyle name="เซลล์ที่มีการเชื่อมโยง 2" xfId="13932" hidden="1" xr:uid="{00000000-0005-0000-0000-0000E96F0000}"/>
    <cellStyle name="เซลล์ที่มีการเชื่อมโยง 2" xfId="13933" hidden="1" xr:uid="{00000000-0005-0000-0000-0000EA6F0000}"/>
    <cellStyle name="เซลล์ที่มีการเชื่อมโยง 2" xfId="13934" hidden="1" xr:uid="{00000000-0005-0000-0000-0000EB6F0000}"/>
    <cellStyle name="เซลล์ที่มีการเชื่อมโยง 2" xfId="13935" hidden="1" xr:uid="{00000000-0005-0000-0000-0000EC6F0000}"/>
    <cellStyle name="เซลล์ที่มีการเชื่อมโยง 2" xfId="13936" hidden="1" xr:uid="{00000000-0005-0000-0000-0000ED6F0000}"/>
    <cellStyle name="เซลล์ที่มีการเชื่อมโยง 2" xfId="13937" hidden="1" xr:uid="{00000000-0005-0000-0000-0000EE6F0000}"/>
    <cellStyle name="เซลล์ที่มีการเชื่อมโยง 2" xfId="13938" hidden="1" xr:uid="{00000000-0005-0000-0000-0000EF6F0000}"/>
    <cellStyle name="เซลล์ที่มีการเชื่อมโยง 2" xfId="9586" hidden="1" xr:uid="{00000000-0005-0000-0000-0000F06F0000}"/>
    <cellStyle name="เซลล์ที่มีการเชื่อมโยง 2" xfId="9775" hidden="1" xr:uid="{00000000-0005-0000-0000-0000F16F0000}"/>
    <cellStyle name="เซลล์ที่มีการเชื่อมโยง 2" xfId="11149" hidden="1" xr:uid="{00000000-0005-0000-0000-0000F26F0000}"/>
    <cellStyle name="เซลล์ที่มีการเชื่อมโยง 2" xfId="8817" hidden="1" xr:uid="{00000000-0005-0000-0000-0000F36F0000}"/>
    <cellStyle name="เซลล์ที่มีการเชื่อมโยง 2" xfId="8527" hidden="1" xr:uid="{00000000-0005-0000-0000-0000F46F0000}"/>
    <cellStyle name="เซลล์ที่มีการเชื่อมโยง 2" xfId="8523" hidden="1" xr:uid="{00000000-0005-0000-0000-0000F56F0000}"/>
    <cellStyle name="เซลล์ที่มีการเชื่อมโยง 2" xfId="9295" hidden="1" xr:uid="{00000000-0005-0000-0000-0000F66F0000}"/>
    <cellStyle name="เซลล์ที่มีการเชื่อมโยง 2" xfId="8979" hidden="1" xr:uid="{00000000-0005-0000-0000-0000F76F0000}"/>
    <cellStyle name="เซลล์ที่มีการเชื่อมโยง 2" xfId="10237" hidden="1" xr:uid="{00000000-0005-0000-0000-0000F86F0000}"/>
    <cellStyle name="เซลล์ที่มีการเชื่อมโยง 2" xfId="10733" hidden="1" xr:uid="{00000000-0005-0000-0000-0000F96F0000}"/>
    <cellStyle name="เซลล์ที่มีการเชื่อมโยง 2" xfId="9972" hidden="1" xr:uid="{00000000-0005-0000-0000-0000FA6F0000}"/>
    <cellStyle name="เซลล์ที่มีการเชื่อมโยง 2" xfId="9771" hidden="1" xr:uid="{00000000-0005-0000-0000-0000FB6F0000}"/>
    <cellStyle name="เซลล์ที่มีการเชื่อมโยง 2" xfId="11181" hidden="1" xr:uid="{00000000-0005-0000-0000-0000FC6F0000}"/>
    <cellStyle name="เซลล์ที่มีการเชื่อมโยง 2" xfId="10576" hidden="1" xr:uid="{00000000-0005-0000-0000-0000FD6F0000}"/>
    <cellStyle name="เซลล์ที่มีการเชื่อมโยง 2" xfId="9770" hidden="1" xr:uid="{00000000-0005-0000-0000-0000FE6F0000}"/>
    <cellStyle name="เซลล์ที่มีการเชื่อมโยง 2" xfId="9529" hidden="1" xr:uid="{00000000-0005-0000-0000-0000FF6F0000}"/>
    <cellStyle name="เซลล์ที่มีการเชื่อมโยง 2" xfId="10504" hidden="1" xr:uid="{00000000-0005-0000-0000-000000700000}"/>
    <cellStyle name="เซลล์ที่มีการเชื่อมโยง 2" xfId="10648" hidden="1" xr:uid="{00000000-0005-0000-0000-000001700000}"/>
    <cellStyle name="เซลล์ที่มีการเชื่อมโยง 2" xfId="9866" hidden="1" xr:uid="{00000000-0005-0000-0000-000002700000}"/>
    <cellStyle name="เซลล์ที่มีการเชื่อมโยง 2" xfId="9639" hidden="1" xr:uid="{00000000-0005-0000-0000-000003700000}"/>
    <cellStyle name="เซลล์ที่มีการเชื่อมโยง 2" xfId="13488" hidden="1" xr:uid="{00000000-0005-0000-0000-000004700000}"/>
    <cellStyle name="เซลล์ที่มีการเชื่อมโยง 2" xfId="13421" hidden="1" xr:uid="{00000000-0005-0000-0000-000005700000}"/>
    <cellStyle name="เซลล์ที่มีการเชื่อมโยง 2" xfId="11013" hidden="1" xr:uid="{00000000-0005-0000-0000-000006700000}"/>
    <cellStyle name="เซลล์ที่มีการเชื่อมโยง 2" xfId="10706" hidden="1" xr:uid="{00000000-0005-0000-0000-000007700000}"/>
    <cellStyle name="เซลล์ที่มีการเชื่อมโยง 2" xfId="9954" hidden="1" xr:uid="{00000000-0005-0000-0000-000008700000}"/>
    <cellStyle name="เซลล์ที่มีการเชื่อมโยง 2" xfId="10766" hidden="1" xr:uid="{00000000-0005-0000-0000-000009700000}"/>
    <cellStyle name="เซลล์ที่มีการเชื่อมโยง 2" xfId="10234" hidden="1" xr:uid="{00000000-0005-0000-0000-00000A700000}"/>
    <cellStyle name="เซลล์ที่มีการเชื่อมโยง 2" xfId="10020" hidden="1" xr:uid="{00000000-0005-0000-0000-00000B700000}"/>
    <cellStyle name="เซลล์ที่มีการเชื่อมโยง 2" xfId="11459" hidden="1" xr:uid="{00000000-0005-0000-0000-00000C700000}"/>
    <cellStyle name="เซลล์ที่มีการเชื่อมโยง 2" xfId="11308" hidden="1" xr:uid="{00000000-0005-0000-0000-00000D700000}"/>
    <cellStyle name="เซลล์ที่มีการเชื่อมโยง 2" xfId="13532" hidden="1" xr:uid="{00000000-0005-0000-0000-00000E700000}"/>
    <cellStyle name="เซลล์ที่มีการเชื่อมโยง 2" xfId="12627" hidden="1" xr:uid="{00000000-0005-0000-0000-00000F700000}"/>
    <cellStyle name="เซลล์ที่มีการเชื่อมโยง 2" xfId="8488" hidden="1" xr:uid="{00000000-0005-0000-0000-000010700000}"/>
    <cellStyle name="เซลล์ที่มีการเชื่อมโยง 2" xfId="9758" hidden="1" xr:uid="{00000000-0005-0000-0000-000011700000}"/>
    <cellStyle name="เซลล์ที่มีการเชื่อมโยง 2" xfId="11138" hidden="1" xr:uid="{00000000-0005-0000-0000-000012700000}"/>
    <cellStyle name="เซลล์ที่มีการเชื่อมโยง 2" xfId="8802" hidden="1" xr:uid="{00000000-0005-0000-0000-000013700000}"/>
    <cellStyle name="เซลล์ที่มีการเชื่อมโยง 2" xfId="10451" hidden="1" xr:uid="{00000000-0005-0000-0000-000014700000}"/>
    <cellStyle name="เซลล์ที่มีการเชื่อมโยง 2" xfId="9386" hidden="1" xr:uid="{00000000-0005-0000-0000-000015700000}"/>
    <cellStyle name="เซลล์ที่มีการเชื่อมโยง 2" xfId="8948" hidden="1" xr:uid="{00000000-0005-0000-0000-000016700000}"/>
    <cellStyle name="เซลล์ที่มีการเชื่อมโยง 2" xfId="8865" hidden="1" xr:uid="{00000000-0005-0000-0000-000017700000}"/>
    <cellStyle name="เซลล์ที่มีการเชื่อมโยง 2" xfId="10352" hidden="1" xr:uid="{00000000-0005-0000-0000-000018700000}"/>
    <cellStyle name="เซลล์ที่มีการเชื่อมโยง 2" xfId="8777" hidden="1" xr:uid="{00000000-0005-0000-0000-000019700000}"/>
    <cellStyle name="เซลล์ที่มีการเชื่อมโยง 2" xfId="10333" hidden="1" xr:uid="{00000000-0005-0000-0000-00001A700000}"/>
    <cellStyle name="เซลล์ที่มีการเชื่อมโยง 2" xfId="10133" hidden="1" xr:uid="{00000000-0005-0000-0000-00001B700000}"/>
    <cellStyle name="เซลล์ที่มีการเชื่อมโยง 2" xfId="9648" hidden="1" xr:uid="{00000000-0005-0000-0000-00001C700000}"/>
    <cellStyle name="เซลล์ที่มีการเชื่อมโยง 2" xfId="9715" hidden="1" xr:uid="{00000000-0005-0000-0000-00001D700000}"/>
    <cellStyle name="เซลล์ที่มีการเชื่อมโยง 2" xfId="9027" hidden="1" xr:uid="{00000000-0005-0000-0000-00001E700000}"/>
    <cellStyle name="เซลล์ที่มีการเชื่อมโยง 2" xfId="9410" hidden="1" xr:uid="{00000000-0005-0000-0000-00001F700000}"/>
    <cellStyle name="เซลล์ที่มีการเชื่อมโยง 2" xfId="9541" hidden="1" xr:uid="{00000000-0005-0000-0000-000020700000}"/>
    <cellStyle name="เซลล์ที่มีการเชื่อมโยง 2" xfId="9860" hidden="1" xr:uid="{00000000-0005-0000-0000-000021700000}"/>
    <cellStyle name="เซลล์ที่มีการเชื่อมโยง 2" xfId="13434" hidden="1" xr:uid="{00000000-0005-0000-0000-000022700000}"/>
    <cellStyle name="เซลล์ที่มีการเชื่อมโยง 2" xfId="13354" hidden="1" xr:uid="{00000000-0005-0000-0000-000023700000}"/>
    <cellStyle name="เซลล์ที่มีการเชื่อมโยง 2" xfId="9254" hidden="1" xr:uid="{00000000-0005-0000-0000-000024700000}"/>
    <cellStyle name="เซลล์ที่มีการเชื่อมโยง 2" xfId="10885" hidden="1" xr:uid="{00000000-0005-0000-0000-000025700000}"/>
    <cellStyle name="เซลล์ที่มีการเชื่อมโยง 2" xfId="10400" hidden="1" xr:uid="{00000000-0005-0000-0000-000026700000}"/>
    <cellStyle name="เซลล์ที่มีการเชื่อมโยง 2" xfId="10200" hidden="1" xr:uid="{00000000-0005-0000-0000-000027700000}"/>
    <cellStyle name="เซลล์ที่มีการเชื่อมโยง 2" xfId="9172" hidden="1" xr:uid="{00000000-0005-0000-0000-000028700000}"/>
    <cellStyle name="เซลล์ที่มีการเชื่อมโยง 2" xfId="10375" hidden="1" xr:uid="{00000000-0005-0000-0000-000029700000}"/>
    <cellStyle name="เซลล์ที่มีการเชื่อมโยง 2" xfId="9757" hidden="1" xr:uid="{00000000-0005-0000-0000-00002A700000}"/>
    <cellStyle name="เซลล์ที่มีการเชื่อมโยง 2" xfId="9516" hidden="1" xr:uid="{00000000-0005-0000-0000-00002B700000}"/>
    <cellStyle name="เซลล์ที่มีการเชื่อมโยง 2" xfId="10326" hidden="1" xr:uid="{00000000-0005-0000-0000-00002C700000}"/>
    <cellStyle name="เซลล์ที่มีการเชื่อมโยง 2" xfId="9913" hidden="1" xr:uid="{00000000-0005-0000-0000-00002D700000}"/>
    <cellStyle name="เซลล์ที่มีการเชื่อมโยง 2" xfId="11044" hidden="1" xr:uid="{00000000-0005-0000-0000-00002E700000}"/>
    <cellStyle name="เซลล์ที่มีการเชื่อมโยง 2" xfId="8658" hidden="1" xr:uid="{00000000-0005-0000-0000-00002F700000}"/>
    <cellStyle name="เซลล์ที่มีการเชื่อมโยง 2" xfId="12793" hidden="1" xr:uid="{00000000-0005-0000-0000-000030700000}"/>
    <cellStyle name="เซลล์ที่มีการเชื่อมโยง 2" xfId="11449" hidden="1" xr:uid="{00000000-0005-0000-0000-000031700000}"/>
    <cellStyle name="เซลล์ที่มีการเชื่อมโยง 2" xfId="10959" hidden="1" xr:uid="{00000000-0005-0000-0000-000032700000}"/>
    <cellStyle name="เซลล์ที่มีการเชื่อมโยง 2" xfId="13849" hidden="1" xr:uid="{00000000-0005-0000-0000-000033700000}"/>
    <cellStyle name="เซลล์ที่มีการเชื่อมโยง 2" xfId="11838" hidden="1" xr:uid="{00000000-0005-0000-0000-000034700000}"/>
    <cellStyle name="เซลล์ที่มีการเชื่อมโยง 2" xfId="149" hidden="1" xr:uid="{00000000-0005-0000-0000-000035700000}"/>
    <cellStyle name="เซลล์ที่มีการเชื่อมโยง 2" xfId="8122" hidden="1" xr:uid="{00000000-0005-0000-0000-000036700000}"/>
    <cellStyle name="เซลล์ที่มีการเชื่อมโยง 2" xfId="8154" hidden="1" xr:uid="{00000000-0005-0000-0000-000037700000}"/>
    <cellStyle name="เซลล์ที่มีการเชื่อมโยง 2" xfId="9076" hidden="1" xr:uid="{00000000-0005-0000-0000-000038700000}"/>
    <cellStyle name="เซลล์ที่มีการเชื่อมโยง 2" xfId="9311" hidden="1" xr:uid="{00000000-0005-0000-0000-000039700000}"/>
    <cellStyle name="เซลล์ที่มีการเชื่อมโยง 2" xfId="9344" hidden="1" xr:uid="{00000000-0005-0000-0000-00003A700000}"/>
    <cellStyle name="เซลล์ที่มีการเชื่อมโยง 2" xfId="9037" hidden="1" xr:uid="{00000000-0005-0000-0000-00003B700000}"/>
    <cellStyle name="เซลล์ที่มีการเชื่อมโยง 2" xfId="13327" hidden="1" xr:uid="{00000000-0005-0000-0000-00003C700000}"/>
    <cellStyle name="เซลล์ที่มีการเชื่อมโยง 2" xfId="9164" hidden="1" xr:uid="{00000000-0005-0000-0000-00003D700000}"/>
    <cellStyle name="เซลล์ที่มีการเชื่อมโยง 2" xfId="9233" hidden="1" xr:uid="{00000000-0005-0000-0000-00003E700000}"/>
    <cellStyle name="เซลล์ที่มีการเชื่อมโยง 2" xfId="9218" hidden="1" xr:uid="{00000000-0005-0000-0000-00003F700000}"/>
    <cellStyle name="เซลล์ที่มีการเชื่อมโยง 2" xfId="8663" hidden="1" xr:uid="{00000000-0005-0000-0000-000040700000}"/>
    <cellStyle name="เซลล์ที่มีการเชื่อมโยง 2" xfId="11108" hidden="1" xr:uid="{00000000-0005-0000-0000-000041700000}"/>
    <cellStyle name="เซลล์ที่มีการเชื่อมโยง 2" xfId="10536" hidden="1" xr:uid="{00000000-0005-0000-0000-000042700000}"/>
    <cellStyle name="เซลล์ที่มีการเชื่อมโยง 2" xfId="10340" hidden="1" xr:uid="{00000000-0005-0000-0000-000043700000}"/>
    <cellStyle name="เซลล์ที่มีการเชื่อมโยง 2" xfId="9927" hidden="1" xr:uid="{00000000-0005-0000-0000-000044700000}"/>
    <cellStyle name="เซลล์ที่มีการเชื่อมโยง 2" xfId="9464" hidden="1" xr:uid="{00000000-0005-0000-0000-000045700000}"/>
    <cellStyle name="เซลล์ที่มีการเชื่อมโยง 2" xfId="10891" hidden="1" xr:uid="{00000000-0005-0000-0000-000046700000}"/>
    <cellStyle name="เซลล์ที่มีการเชื่อมโยง 2" xfId="10745" hidden="1" xr:uid="{00000000-0005-0000-0000-000047700000}"/>
    <cellStyle name="เซลล์ที่มีการเชื่อมโยง 2" xfId="13455" hidden="1" xr:uid="{00000000-0005-0000-0000-000048700000}"/>
    <cellStyle name="เซลล์ที่มีการเชื่อมโยง 2" xfId="8424" hidden="1" xr:uid="{00000000-0005-0000-0000-000049700000}"/>
    <cellStyle name="เซลล์ที่มีการเชื่อมโยง 2" xfId="9288" hidden="1" xr:uid="{00000000-0005-0000-0000-00004A700000}"/>
    <cellStyle name="เซลล์ที่มีการเชื่อมโยง 2" xfId="9332" hidden="1" xr:uid="{00000000-0005-0000-0000-00004B700000}"/>
    <cellStyle name="เซลล์ที่มีการเชื่อมโยง 2" xfId="9478" hidden="1" xr:uid="{00000000-0005-0000-0000-00004C700000}"/>
    <cellStyle name="เซลล์ที่มีการเชื่อมโยง 2" xfId="13473" hidden="1" xr:uid="{00000000-0005-0000-0000-00004D700000}"/>
    <cellStyle name="เซลล์ที่มีการเชื่อมโยง 2" xfId="13240" hidden="1" xr:uid="{00000000-0005-0000-0000-00004E700000}"/>
    <cellStyle name="เซลล์ที่มีการเชื่อมโยง 2" xfId="13298" hidden="1" xr:uid="{00000000-0005-0000-0000-00004F700000}"/>
    <cellStyle name="เซลล์ที่มีการเชื่อมโยง 2" xfId="13236" hidden="1" xr:uid="{00000000-0005-0000-0000-000050700000}"/>
    <cellStyle name="เซลล์ที่มีการเชื่อมโยง 2" xfId="9276" hidden="1" xr:uid="{00000000-0005-0000-0000-000051700000}"/>
    <cellStyle name="เซลล์ที่มีการเชื่อมโยง 2" xfId="9059" hidden="1" xr:uid="{00000000-0005-0000-0000-000052700000}"/>
    <cellStyle name="เซลล์ที่มีการเชื่อมโยง 2" xfId="9470" hidden="1" xr:uid="{00000000-0005-0000-0000-000053700000}"/>
    <cellStyle name="เซลล์ที่มีการเชื่อมโยง 2" xfId="9072" hidden="1" xr:uid="{00000000-0005-0000-0000-000054700000}"/>
    <cellStyle name="เซลล์ที่มีการเชื่อมโยง 2" xfId="9460" hidden="1" xr:uid="{00000000-0005-0000-0000-000055700000}"/>
    <cellStyle name="เซลล์ที่มีการเชื่อมโยง 2" xfId="13459" hidden="1" xr:uid="{00000000-0005-0000-0000-000056700000}"/>
    <cellStyle name="เซลล์ที่มีการเชื่อมโยง 2" xfId="13379" hidden="1" xr:uid="{00000000-0005-0000-0000-000057700000}"/>
    <cellStyle name="เซลล์ที่มีการเชื่อมโยง 2" xfId="8718" hidden="1" xr:uid="{00000000-0005-0000-0000-000058700000}"/>
    <cellStyle name="เซลล์ที่มีการเชื่อมโยง 2" xfId="13308" hidden="1" xr:uid="{00000000-0005-0000-0000-000059700000}"/>
    <cellStyle name="เซลล์ที่มีการเชื่อมโยง 2" xfId="11107" hidden="1" xr:uid="{00000000-0005-0000-0000-00005A700000}"/>
    <cellStyle name="เซลล์ที่มีการเชื่อมโยง 2" xfId="10836" hidden="1" xr:uid="{00000000-0005-0000-0000-00005B700000}"/>
    <cellStyle name="เซลล์ที่มีการเชื่อมโยง 2" xfId="9423" hidden="1" xr:uid="{00000000-0005-0000-0000-00005C700000}"/>
    <cellStyle name="เซลล์ที่มีการเชื่อมโยง 2" xfId="13399" hidden="1" xr:uid="{00000000-0005-0000-0000-00005D700000}"/>
    <cellStyle name="เซลล์ที่มีการเชื่อมโยง 2" xfId="13324" hidden="1" xr:uid="{00000000-0005-0000-0000-00005E700000}"/>
    <cellStyle name="เซลล์ที่มีการเชื่อมโยง 2" xfId="11057" hidden="1" xr:uid="{00000000-0005-0000-0000-00005F700000}"/>
    <cellStyle name="เซลล์ที่มีการเชื่อมโยง 2" xfId="9455" hidden="1" xr:uid="{00000000-0005-0000-0000-000060700000}"/>
    <cellStyle name="เซลล์ที่มีการเชื่อมโยง 2" xfId="13470" hidden="1" xr:uid="{00000000-0005-0000-0000-000061700000}"/>
    <cellStyle name="เซลล์ที่มีการเชื่อมโยง 2" xfId="13296" hidden="1" xr:uid="{00000000-0005-0000-0000-000062700000}"/>
    <cellStyle name="เซลล์ที่มีการเชื่อมโยง 2" xfId="11106" hidden="1" xr:uid="{00000000-0005-0000-0000-000063700000}"/>
    <cellStyle name="เซลล์ที่มีการเชื่อมโยง 2" xfId="11048" hidden="1" xr:uid="{00000000-0005-0000-0000-000064700000}"/>
    <cellStyle name="เซลล์ที่มีการเชื่อมโยง 2" xfId="10484" hidden="1" xr:uid="{00000000-0005-0000-0000-000065700000}"/>
    <cellStyle name="เซลล์ที่มีการเชื่อมโยง 2" xfId="9194" hidden="1" xr:uid="{00000000-0005-0000-0000-000066700000}"/>
    <cellStyle name="เซลล์ที่มีการเชื่อมโยง 2" xfId="9346" hidden="1" xr:uid="{00000000-0005-0000-0000-000067700000}"/>
    <cellStyle name="เซลล์ที่มีการเชื่อมโยง 2" xfId="9671" hidden="1" xr:uid="{00000000-0005-0000-0000-000068700000}"/>
    <cellStyle name="เซลล์ที่มีการเชื่อมโยง 2" xfId="10343" hidden="1" xr:uid="{00000000-0005-0000-0000-000069700000}"/>
    <cellStyle name="เซลล์ที่มีการเชื่อมโยง 2" xfId="10525" hidden="1" xr:uid="{00000000-0005-0000-0000-00006A700000}"/>
    <cellStyle name="เซลล์ที่มีการเชื่อมโยง 2" xfId="10331" hidden="1" xr:uid="{00000000-0005-0000-0000-00006B700000}"/>
    <cellStyle name="เซลล์ที่มีการเชื่อมโยง 2" xfId="10355" hidden="1" xr:uid="{00000000-0005-0000-0000-00006C700000}"/>
    <cellStyle name="เซลล์ที่มีการเชื่อมโยง 2" xfId="10155" hidden="1" xr:uid="{00000000-0005-0000-0000-00006D700000}"/>
    <cellStyle name="เซลล์ที่มีการเชื่อมโยง 2" xfId="9946" hidden="1" xr:uid="{00000000-0005-0000-0000-00006E700000}"/>
    <cellStyle name="เซลล์ที่มีการเชื่อมโยง 2" xfId="9736" hidden="1" xr:uid="{00000000-0005-0000-0000-00006F700000}"/>
    <cellStyle name="เซลล์ที่มีการเชื่อมโยง 2" xfId="10672" hidden="1" xr:uid="{00000000-0005-0000-0000-000070700000}"/>
    <cellStyle name="เซลล์ที่มีการเชื่อมโยง 2" xfId="9035" hidden="1" xr:uid="{00000000-0005-0000-0000-000071700000}"/>
    <cellStyle name="เซลล์ที่มีการเชื่อมโยง 2" xfId="10599" hidden="1" xr:uid="{00000000-0005-0000-0000-000072700000}"/>
    <cellStyle name="เซลล์ที่มีการเชื่อมโยง 2" xfId="10414" hidden="1" xr:uid="{00000000-0005-0000-0000-000073700000}"/>
    <cellStyle name="เซลล์ที่มีการเชื่อมโยง 2" xfId="9530" hidden="1" xr:uid="{00000000-0005-0000-0000-000074700000}"/>
    <cellStyle name="เซลล์ที่มีการเชื่อมโยง 2" xfId="13437" hidden="1" xr:uid="{00000000-0005-0000-0000-000075700000}"/>
    <cellStyle name="เซลล์ที่มีการเชื่อมโยง 2" xfId="13357" hidden="1" xr:uid="{00000000-0005-0000-0000-000076700000}"/>
    <cellStyle name="เซลล์ที่มีการเชื่อมโยง 2" xfId="11146" hidden="1" xr:uid="{00000000-0005-0000-0000-000077700000}"/>
    <cellStyle name="เซลล์ที่มีการเชื่อมโยง 2" xfId="10462" hidden="1" xr:uid="{00000000-0005-0000-0000-000078700000}"/>
    <cellStyle name="เซลล์ที่มีการเชื่อมโยง 2" xfId="9850" hidden="1" xr:uid="{00000000-0005-0000-0000-000079700000}"/>
    <cellStyle name="เซลล์ที่มีการเชื่อมโยง 2" xfId="9278" hidden="1" xr:uid="{00000000-0005-0000-0000-00007A700000}"/>
    <cellStyle name="เซลล์ที่มีการเชื่อมโยง 2" xfId="9351" hidden="1" xr:uid="{00000000-0005-0000-0000-00007B700000}"/>
    <cellStyle name="เซลล์ที่มีการเชื่อมโยง 2" xfId="9520" hidden="1" xr:uid="{00000000-0005-0000-0000-00007C700000}"/>
    <cellStyle name="เซลล์ที่มีการเชื่อมโยง 2" xfId="9063" hidden="1" xr:uid="{00000000-0005-0000-0000-00007D700000}"/>
    <cellStyle name="เซลล์ที่มีการเชื่อมโยง 2" xfId="9467" hidden="1" xr:uid="{00000000-0005-0000-0000-00007E700000}"/>
    <cellStyle name="เซลล์ที่มีการเชื่อมโยง 2" xfId="8699" hidden="1" xr:uid="{00000000-0005-0000-0000-00007F700000}"/>
    <cellStyle name="เซลล์ที่มีการเชื่อมโยง 2" xfId="9223" hidden="1" xr:uid="{00000000-0005-0000-0000-000080700000}"/>
    <cellStyle name="เซลล์ที่มีการเชื่อมโยง 2" xfId="9045" hidden="1" xr:uid="{00000000-0005-0000-0000-000081700000}"/>
    <cellStyle name="เซลล์ที่มีการเชื่อมโยง 2" xfId="9204" hidden="1" xr:uid="{00000000-0005-0000-0000-000082700000}"/>
    <cellStyle name="เซลล์ที่มีการเชื่อมโยง 2" xfId="8920" hidden="1" xr:uid="{00000000-0005-0000-0000-000083700000}"/>
    <cellStyle name="เซลล์ที่มีการเชื่อมโยง 2" xfId="10359" hidden="1" xr:uid="{00000000-0005-0000-0000-000084700000}"/>
    <cellStyle name="เซลล์ที่มีการเชื่อมโยง 2" xfId="10159" hidden="1" xr:uid="{00000000-0005-0000-0000-000085700000}"/>
    <cellStyle name="เซลล์ที่มีการเชื่อมโยง 2" xfId="9950" hidden="1" xr:uid="{00000000-0005-0000-0000-000086700000}"/>
    <cellStyle name="เซลล์ที่มีการเชื่อมโยง 2" xfId="9740" hidden="1" xr:uid="{00000000-0005-0000-0000-000087700000}"/>
    <cellStyle name="เซลล์ที่มีการเชื่อมโยง 2" xfId="13319" hidden="1" xr:uid="{00000000-0005-0000-0000-000088700000}"/>
    <cellStyle name="เซลล์ที่มีการเชื่อมโยง 2" xfId="10075" hidden="1" xr:uid="{00000000-0005-0000-0000-000089700000}"/>
    <cellStyle name="เซลล์ที่มีการเชื่อมโยง 2" xfId="9874" hidden="1" xr:uid="{00000000-0005-0000-0000-00008A700000}"/>
    <cellStyle name="เซลล์ที่มีการเชื่อมโยง 2" xfId="9576" hidden="1" xr:uid="{00000000-0005-0000-0000-00008B700000}"/>
    <cellStyle name="เซลล์ที่มีการเชื่อมโยง 2" xfId="10128" hidden="1" xr:uid="{00000000-0005-0000-0000-00008C700000}"/>
    <cellStyle name="เซลล์ที่มีการเชื่อมโยง 2" xfId="9923" hidden="1" xr:uid="{00000000-0005-0000-0000-00008D700000}"/>
    <cellStyle name="เซลล์ที่มีการเชื่อมโยง 2" xfId="9644" hidden="1" xr:uid="{00000000-0005-0000-0000-00008E700000}"/>
    <cellStyle name="เซลล์ที่มีการเชื่อมโยง 2" xfId="9025" hidden="1" xr:uid="{00000000-0005-0000-0000-00008F700000}"/>
    <cellStyle name="เซลล์ที่มีการเชื่อมโยง 2" xfId="13433" hidden="1" xr:uid="{00000000-0005-0000-0000-000090700000}"/>
    <cellStyle name="เซลล์ที่มีการเชื่อมโยง 2" xfId="8242" hidden="1" xr:uid="{00000000-0005-0000-0000-000091700000}"/>
    <cellStyle name="เซลล์ที่มีการเชื่อมโยง 2" xfId="10989" hidden="1" xr:uid="{00000000-0005-0000-0000-000092700000}"/>
    <cellStyle name="เซลล์ที่มีการเชื่อมโยง 2" xfId="10529" hidden="1" xr:uid="{00000000-0005-0000-0000-000093700000}"/>
    <cellStyle name="เซลล์ที่มีการเชื่อมโยง 2" xfId="8917" hidden="1" xr:uid="{00000000-0005-0000-0000-000094700000}"/>
    <cellStyle name="เซลล์ที่มีการเชื่อมโยง 2" xfId="10782" hidden="1" xr:uid="{00000000-0005-0000-0000-000095700000}"/>
    <cellStyle name="เซลล์ที่มีการเชื่อมโยง 2" xfId="10449" hidden="1" xr:uid="{00000000-0005-0000-0000-000096700000}"/>
    <cellStyle name="เซลล์ที่มีการเชื่อมโยง 2" xfId="10254" hidden="1" xr:uid="{00000000-0005-0000-0000-000097700000}"/>
    <cellStyle name="เซลล์ที่มีการเชื่อมโยง 2" xfId="9999" hidden="1" xr:uid="{00000000-0005-0000-0000-000098700000}"/>
    <cellStyle name="เซลล์ที่มีการเชื่อมโยง 2" xfId="13408" hidden="1" xr:uid="{00000000-0005-0000-0000-000099700000}"/>
    <cellStyle name="เซลล์ที่มีการเชื่อมโยง 2" xfId="11161" hidden="1" xr:uid="{00000000-0005-0000-0000-00009A700000}"/>
    <cellStyle name="เซลล์ที่มีการเชื่อมโยง 2" xfId="8840" hidden="1" xr:uid="{00000000-0005-0000-0000-00009B700000}"/>
    <cellStyle name="เซลล์ที่มีการเชื่อมโยง 2" xfId="9910" hidden="1" xr:uid="{00000000-0005-0000-0000-00009C700000}"/>
    <cellStyle name="เซลล์ที่มีการเชื่อมโยง 2" xfId="9393" hidden="1" xr:uid="{00000000-0005-0000-0000-00009D700000}"/>
    <cellStyle name="เซลล์ที่มีการเชื่อมโยง 2" xfId="11040" hidden="1" xr:uid="{00000000-0005-0000-0000-00009E700000}"/>
    <cellStyle name="เซลล์ที่มีการเชื่อมโยง 2" xfId="8645" hidden="1" xr:uid="{00000000-0005-0000-0000-00009F700000}"/>
    <cellStyle name="เซลล์ที่มีการเชื่อมโยง 2" xfId="13940" hidden="1" xr:uid="{00000000-0005-0000-0000-0000A0700000}"/>
    <cellStyle name="เซลล์ที่มีการเชื่อมโยง 2" xfId="13943" hidden="1" xr:uid="{00000000-0005-0000-0000-0000A1700000}"/>
    <cellStyle name="เซลล์ที่มีการเชื่อมโยง 2" xfId="13945" hidden="1" xr:uid="{00000000-0005-0000-0000-0000A2700000}"/>
    <cellStyle name="เซลล์ที่มีการเชื่อมโยง 2" xfId="13946" hidden="1" xr:uid="{00000000-0005-0000-0000-0000A3700000}"/>
    <cellStyle name="เซลล์ที่มีการเชื่อมโยง 2" xfId="13970" hidden="1" xr:uid="{00000000-0005-0000-0000-0000A4700000}"/>
    <cellStyle name="เซลล์ที่มีการเชื่อมโยง 2" xfId="13973" hidden="1" xr:uid="{00000000-0005-0000-0000-0000A5700000}"/>
    <cellStyle name="เซลล์ที่มีการเชื่อมโยง 2" xfId="13975" hidden="1" xr:uid="{00000000-0005-0000-0000-0000A6700000}"/>
    <cellStyle name="เซลล์ที่มีการเชื่อมโยง 2" xfId="13976" hidden="1" xr:uid="{00000000-0005-0000-0000-0000A7700000}"/>
    <cellStyle name="เซลล์ที่มีการเชื่อมโยง 2" xfId="13991" hidden="1" xr:uid="{00000000-0005-0000-0000-0000A8700000}"/>
    <cellStyle name="เซลล์ที่มีการเชื่อมโยง 2" xfId="13993" hidden="1" xr:uid="{00000000-0005-0000-0000-0000A9700000}"/>
    <cellStyle name="เซลล์ที่มีการเชื่อมโยง 2" xfId="13994" hidden="1" xr:uid="{00000000-0005-0000-0000-0000AA700000}"/>
    <cellStyle name="เซลล์ที่มีการเชื่อมโยง 2" xfId="13995" hidden="1" xr:uid="{00000000-0005-0000-0000-0000AB700000}"/>
    <cellStyle name="เซลล์ที่มีการเชื่อมโยง 2" xfId="14012" hidden="1" xr:uid="{00000000-0005-0000-0000-0000AC700000}"/>
    <cellStyle name="เซลล์ที่มีการเชื่อมโยง 2" xfId="14013" hidden="1" xr:uid="{00000000-0005-0000-0000-0000AD700000}"/>
    <cellStyle name="เซลล์ที่มีการเชื่อมโยง 2" xfId="14015" hidden="1" xr:uid="{00000000-0005-0000-0000-0000AE700000}"/>
    <cellStyle name="เซลล์ที่มีการเชื่อมโยง 2" xfId="14016" hidden="1" xr:uid="{00000000-0005-0000-0000-0000AF700000}"/>
    <cellStyle name="เซลล์ที่มีการเชื่อมโยง 2" xfId="14081" hidden="1" xr:uid="{00000000-0005-0000-0000-0000B0700000}"/>
    <cellStyle name="เซลล์ที่มีการเชื่อมโยง 2" xfId="14085" hidden="1" xr:uid="{00000000-0005-0000-0000-0000B1700000}"/>
    <cellStyle name="เซลล์ที่มีการเชื่อมโยง 2" xfId="14087" hidden="1" xr:uid="{00000000-0005-0000-0000-0000B2700000}"/>
    <cellStyle name="เซลล์ที่มีการเชื่อมโยง 2" xfId="14088" hidden="1" xr:uid="{00000000-0005-0000-0000-0000B3700000}"/>
    <cellStyle name="เซลล์ที่มีการเชื่อมโยง 2" xfId="14115" hidden="1" xr:uid="{00000000-0005-0000-0000-0000B4700000}"/>
    <cellStyle name="เซลล์ที่มีการเชื่อมโยง 2" xfId="14118" hidden="1" xr:uid="{00000000-0005-0000-0000-0000B5700000}"/>
    <cellStyle name="เซลล์ที่มีการเชื่อมโยง 2" xfId="14119" hidden="1" xr:uid="{00000000-0005-0000-0000-0000B6700000}"/>
    <cellStyle name="เซลล์ที่มีการเชื่อมโยง 2" xfId="14120" hidden="1" xr:uid="{00000000-0005-0000-0000-0000B7700000}"/>
    <cellStyle name="เซลล์ที่มีการเชื่อมโยง 2" xfId="14128" hidden="1" xr:uid="{00000000-0005-0000-0000-0000B8700000}"/>
    <cellStyle name="เซลล์ที่มีการเชื่อมโยง 2" xfId="14130" hidden="1" xr:uid="{00000000-0005-0000-0000-0000B9700000}"/>
    <cellStyle name="เซลล์ที่มีการเชื่อมโยง 2" xfId="14132" hidden="1" xr:uid="{00000000-0005-0000-0000-0000BA700000}"/>
    <cellStyle name="เซลล์ที่มีการเชื่อมโยง 2" xfId="14133" hidden="1" xr:uid="{00000000-0005-0000-0000-0000BB700000}"/>
    <cellStyle name="เซลล์ที่มีการเชื่อมโยง 2" xfId="14148" hidden="1" xr:uid="{00000000-0005-0000-0000-0000BC700000}"/>
    <cellStyle name="เซลล์ที่มีการเชื่อมโยง 2" xfId="14149" hidden="1" xr:uid="{00000000-0005-0000-0000-0000BD700000}"/>
    <cellStyle name="เซลล์ที่มีการเชื่อมโยง 2" xfId="14151" hidden="1" xr:uid="{00000000-0005-0000-0000-0000BE700000}"/>
    <cellStyle name="เซลล์ที่มีการเชื่อมโยง 2" xfId="14152" hidden="1" xr:uid="{00000000-0005-0000-0000-0000BF700000}"/>
    <cellStyle name="เซลล์ที่มีการเชื่อมโยง 2" xfId="14212" hidden="1" xr:uid="{00000000-0005-0000-0000-0000C0700000}"/>
    <cellStyle name="เซลล์ที่มีการเชื่อมโยง 2" xfId="14216" hidden="1" xr:uid="{00000000-0005-0000-0000-0000C1700000}"/>
    <cellStyle name="เซลล์ที่มีการเชื่อมโยง 2" xfId="14219" hidden="1" xr:uid="{00000000-0005-0000-0000-0000C2700000}"/>
    <cellStyle name="เซลล์ที่มีการเชื่อมโยง 2" xfId="14220" hidden="1" xr:uid="{00000000-0005-0000-0000-0000C3700000}"/>
    <cellStyle name="เซลล์ที่มีการเชื่อมโยง 2" xfId="14242" hidden="1" xr:uid="{00000000-0005-0000-0000-0000C4700000}"/>
    <cellStyle name="เซลล์ที่มีการเชื่อมโยง 2" xfId="14244" hidden="1" xr:uid="{00000000-0005-0000-0000-0000C5700000}"/>
    <cellStyle name="เซลล์ที่มีการเชื่อมโยง 2" xfId="14246" hidden="1" xr:uid="{00000000-0005-0000-0000-0000C6700000}"/>
    <cellStyle name="เซลล์ที่มีการเชื่อมโยง 2" xfId="14247" hidden="1" xr:uid="{00000000-0005-0000-0000-0000C7700000}"/>
    <cellStyle name="เซลล์ที่มีการเชื่อมโยง 2" xfId="14255" hidden="1" xr:uid="{00000000-0005-0000-0000-0000C8700000}"/>
    <cellStyle name="เซลล์ที่มีการเชื่อมโยง 2" xfId="14258" hidden="1" xr:uid="{00000000-0005-0000-0000-0000C9700000}"/>
    <cellStyle name="เซลล์ที่มีการเชื่อมโยง 2" xfId="14260" hidden="1" xr:uid="{00000000-0005-0000-0000-0000CA700000}"/>
    <cellStyle name="เซลล์ที่มีการเชื่อมโยง 2" xfId="14261" hidden="1" xr:uid="{00000000-0005-0000-0000-0000CB700000}"/>
    <cellStyle name="เซลล์ที่มีการเชื่อมโยง 2" xfId="14276" hidden="1" xr:uid="{00000000-0005-0000-0000-0000CC700000}"/>
    <cellStyle name="เซลล์ที่มีการเชื่อมโยง 2" xfId="14277" hidden="1" xr:uid="{00000000-0005-0000-0000-0000CD700000}"/>
    <cellStyle name="เซลล์ที่มีการเชื่อมโยง 2" xfId="14280" hidden="1" xr:uid="{00000000-0005-0000-0000-0000CE700000}"/>
    <cellStyle name="เซลล์ที่มีการเชื่อมโยง 2" xfId="14281" hidden="1" xr:uid="{00000000-0005-0000-0000-0000CF700000}"/>
    <cellStyle name="เซลล์ที่มีการเชื่อมโยง 2" xfId="14337" hidden="1" xr:uid="{00000000-0005-0000-0000-0000D0700000}"/>
    <cellStyle name="เซลล์ที่มีการเชื่อมโยง 2" xfId="14341" hidden="1" xr:uid="{00000000-0005-0000-0000-0000D1700000}"/>
    <cellStyle name="เซลล์ที่มีการเชื่อมโยง 2" xfId="14344" hidden="1" xr:uid="{00000000-0005-0000-0000-0000D2700000}"/>
    <cellStyle name="เซลล์ที่มีการเชื่อมโยง 2" xfId="14345" hidden="1" xr:uid="{00000000-0005-0000-0000-0000D3700000}"/>
    <cellStyle name="เซลล์ที่มีการเชื่อมโยง 2" xfId="14363" hidden="1" xr:uid="{00000000-0005-0000-0000-0000D4700000}"/>
    <cellStyle name="เซลล์ที่มีการเชื่อมโยง 2" xfId="14365" hidden="1" xr:uid="{00000000-0005-0000-0000-0000D5700000}"/>
    <cellStyle name="เซลล์ที่มีการเชื่อมโยง 2" xfId="14366" hidden="1" xr:uid="{00000000-0005-0000-0000-0000D6700000}"/>
    <cellStyle name="เซลล์ที่มีการเชื่อมโยง 2" xfId="14367" hidden="1" xr:uid="{00000000-0005-0000-0000-0000D7700000}"/>
    <cellStyle name="เซลล์ที่มีการเชื่อมโยง 2" xfId="14374" hidden="1" xr:uid="{00000000-0005-0000-0000-0000D8700000}"/>
    <cellStyle name="เซลล์ที่มีการเชื่อมโยง 2" xfId="14376" hidden="1" xr:uid="{00000000-0005-0000-0000-0000D9700000}"/>
    <cellStyle name="เซลล์ที่มีการเชื่อมโยง 2" xfId="14377" hidden="1" xr:uid="{00000000-0005-0000-0000-0000DA700000}"/>
    <cellStyle name="เซลล์ที่มีการเชื่อมโยง 2" xfId="14378" hidden="1" xr:uid="{00000000-0005-0000-0000-0000DB700000}"/>
    <cellStyle name="เซลล์ที่มีการเชื่อมโยง 2" xfId="14391" hidden="1" xr:uid="{00000000-0005-0000-0000-0000DC700000}"/>
    <cellStyle name="เซลล์ที่มีการเชื่อมโยง 2" xfId="14393" hidden="1" xr:uid="{00000000-0005-0000-0000-0000DD700000}"/>
    <cellStyle name="เซลล์ที่มีการเชื่อมโยง 2" xfId="14394" hidden="1" xr:uid="{00000000-0005-0000-0000-0000DE700000}"/>
    <cellStyle name="เซลล์ที่มีการเชื่อมโยง 2" xfId="14395" hidden="1" xr:uid="{00000000-0005-0000-0000-0000DF700000}"/>
    <cellStyle name="เซลล์ที่มีการเชื่อมโยง 2" xfId="14448" hidden="1" xr:uid="{00000000-0005-0000-0000-0000E0700000}"/>
    <cellStyle name="เซลล์ที่มีการเชื่อมโยง 2" xfId="14453" hidden="1" xr:uid="{00000000-0005-0000-0000-0000E1700000}"/>
    <cellStyle name="เซลล์ที่มีการเชื่อมโยง 2" xfId="14456" hidden="1" xr:uid="{00000000-0005-0000-0000-0000E2700000}"/>
    <cellStyle name="เซลล์ที่มีการเชื่อมโยง 2" xfId="14457" hidden="1" xr:uid="{00000000-0005-0000-0000-0000E3700000}"/>
    <cellStyle name="เซลล์ที่มีการเชื่อมโยง 2" xfId="14479" hidden="1" xr:uid="{00000000-0005-0000-0000-0000E4700000}"/>
    <cellStyle name="เซลล์ที่มีการเชื่อมโยง 2" xfId="14480" hidden="1" xr:uid="{00000000-0005-0000-0000-0000E5700000}"/>
    <cellStyle name="เซลล์ที่มีการเชื่อมโยง 2" xfId="14481" hidden="1" xr:uid="{00000000-0005-0000-0000-0000E6700000}"/>
    <cellStyle name="เซลล์ที่มีการเชื่อมโยง 2" xfId="14482" hidden="1" xr:uid="{00000000-0005-0000-0000-0000E7700000}"/>
    <cellStyle name="เซลล์ที่มีการเชื่อมโยง 2" xfId="14489" hidden="1" xr:uid="{00000000-0005-0000-0000-0000E8700000}"/>
    <cellStyle name="เซลล์ที่มีการเชื่อมโยง 2" xfId="14490" hidden="1" xr:uid="{00000000-0005-0000-0000-0000E9700000}"/>
    <cellStyle name="เซลล์ที่มีการเชื่อมโยง 2" xfId="14492" hidden="1" xr:uid="{00000000-0005-0000-0000-0000EA700000}"/>
    <cellStyle name="เซลล์ที่มีการเชื่อมโยง 2" xfId="14493" hidden="1" xr:uid="{00000000-0005-0000-0000-0000EB700000}"/>
    <cellStyle name="เซลล์ที่มีการเชื่อมโยง 2" xfId="14505" hidden="1" xr:uid="{00000000-0005-0000-0000-0000EC700000}"/>
    <cellStyle name="เซลล์ที่มีการเชื่อมโยง 2" xfId="14506" hidden="1" xr:uid="{00000000-0005-0000-0000-0000ED700000}"/>
    <cellStyle name="เซลล์ที่มีการเชื่อมโยง 2" xfId="14507" hidden="1" xr:uid="{00000000-0005-0000-0000-0000EE700000}"/>
    <cellStyle name="เซลล์ที่มีการเชื่อมโยง 2" xfId="14508" hidden="1" xr:uid="{00000000-0005-0000-0000-0000EF700000}"/>
    <cellStyle name="เซลล์ที่มีการเชื่อมโยง 2" xfId="14562" hidden="1" xr:uid="{00000000-0005-0000-0000-0000F0700000}"/>
    <cellStyle name="เซลล์ที่มีการเชื่อมโยง 2" xfId="14565" hidden="1" xr:uid="{00000000-0005-0000-0000-0000F1700000}"/>
    <cellStyle name="เซลล์ที่มีการเชื่อมโยง 2" xfId="14566" hidden="1" xr:uid="{00000000-0005-0000-0000-0000F2700000}"/>
    <cellStyle name="เซลล์ที่มีการเชื่อมโยง 2" xfId="14567" hidden="1" xr:uid="{00000000-0005-0000-0000-0000F3700000}"/>
    <cellStyle name="เซลล์ที่มีการเชื่อมโยง 2" xfId="14585" hidden="1" xr:uid="{00000000-0005-0000-0000-0000F4700000}"/>
    <cellStyle name="เซลล์ที่มีการเชื่อมโยง 2" xfId="14586" hidden="1" xr:uid="{00000000-0005-0000-0000-0000F5700000}"/>
    <cellStyle name="เซลล์ที่มีการเชื่อมโยง 2" xfId="14587" hidden="1" xr:uid="{00000000-0005-0000-0000-0000F6700000}"/>
    <cellStyle name="เซลล์ที่มีการเชื่อมโยง 2" xfId="14588" hidden="1" xr:uid="{00000000-0005-0000-0000-0000F7700000}"/>
    <cellStyle name="เซลล์ที่มีการเชื่อมโยง 2" xfId="14591" hidden="1" xr:uid="{00000000-0005-0000-0000-0000F8700000}"/>
    <cellStyle name="เซลล์ที่มีการเชื่อมโยง 2" xfId="14592" hidden="1" xr:uid="{00000000-0005-0000-0000-0000F9700000}"/>
    <cellStyle name="เซลล์ที่มีการเชื่อมโยง 2" xfId="14593" hidden="1" xr:uid="{00000000-0005-0000-0000-0000FA700000}"/>
    <cellStyle name="เซลล์ที่มีการเชื่อมโยง 2" xfId="14594" hidden="1" xr:uid="{00000000-0005-0000-0000-0000FB700000}"/>
    <cellStyle name="เซลล์ที่มีการเชื่อมโยง 2" xfId="14602" hidden="1" xr:uid="{00000000-0005-0000-0000-0000FC700000}"/>
    <cellStyle name="เซลล์ที่มีการเชื่อมโยง 2" xfId="14604" hidden="1" xr:uid="{00000000-0005-0000-0000-0000FD700000}"/>
    <cellStyle name="เซลล์ที่มีการเชื่อมโยง 2" xfId="14605" hidden="1" xr:uid="{00000000-0005-0000-0000-0000FE700000}"/>
    <cellStyle name="เซลล์ที่มีการเชื่อมโยง 2" xfId="14606" hidden="1" xr:uid="{00000000-0005-0000-0000-0000FF700000}"/>
    <cellStyle name="เซลล์ที่มีการเชื่อมโยง 2" xfId="14652" hidden="1" xr:uid="{00000000-0005-0000-0000-000000710000}"/>
    <cellStyle name="เซลล์ที่มีการเชื่อมโยง 2" xfId="14654" hidden="1" xr:uid="{00000000-0005-0000-0000-000001710000}"/>
    <cellStyle name="เซลล์ที่มีการเชื่อมโยง 2" xfId="14656" hidden="1" xr:uid="{00000000-0005-0000-0000-000002710000}"/>
    <cellStyle name="เซลล์ที่มีการเชื่อมโยง 2" xfId="14657" hidden="1" xr:uid="{00000000-0005-0000-0000-000003710000}"/>
    <cellStyle name="เซลล์ที่มีการเชื่อมโยง 2" xfId="14672" hidden="1" xr:uid="{00000000-0005-0000-0000-000004710000}"/>
    <cellStyle name="เซลล์ที่มีการเชื่อมโยง 2" xfId="14673" hidden="1" xr:uid="{00000000-0005-0000-0000-000005710000}"/>
    <cellStyle name="เซลล์ที่มีการเชื่อมโยง 2" xfId="14674" hidden="1" xr:uid="{00000000-0005-0000-0000-000006710000}"/>
    <cellStyle name="เซลล์ที่มีการเชื่อมโยง 2" xfId="14675" hidden="1" xr:uid="{00000000-0005-0000-0000-000007710000}"/>
    <cellStyle name="เซลล์ที่มีการเชื่อมโยง 2" xfId="14680" hidden="1" xr:uid="{00000000-0005-0000-0000-000008710000}"/>
    <cellStyle name="เซลล์ที่มีการเชื่อมโยง 2" xfId="14682" hidden="1" xr:uid="{00000000-0005-0000-0000-000009710000}"/>
    <cellStyle name="เซลล์ที่มีการเชื่อมโยง 2" xfId="14683" hidden="1" xr:uid="{00000000-0005-0000-0000-00000A710000}"/>
    <cellStyle name="เซลล์ที่มีการเชื่อมโยง 2" xfId="14684" hidden="1" xr:uid="{00000000-0005-0000-0000-00000B710000}"/>
    <cellStyle name="เซลล์ที่มีการเชื่อมโยง 2" xfId="14693" hidden="1" xr:uid="{00000000-0005-0000-0000-00000C710000}"/>
    <cellStyle name="เซลล์ที่มีการเชื่อมโยง 2" xfId="14694" hidden="1" xr:uid="{00000000-0005-0000-0000-00000D710000}"/>
    <cellStyle name="เซลล์ที่มีการเชื่อมโยง 2" xfId="14695" hidden="1" xr:uid="{00000000-0005-0000-0000-00000E710000}"/>
    <cellStyle name="เซลล์ที่มีการเชื่อมโยง 2" xfId="14696" hidden="1" xr:uid="{00000000-0005-0000-0000-00000F710000}"/>
    <cellStyle name="เซลล์ที่มีการเชื่อมโยง 2" xfId="14751" hidden="1" xr:uid="{00000000-0005-0000-0000-000010710000}"/>
    <cellStyle name="เซลล์ที่มีการเชื่อมโยง 2" xfId="14754" hidden="1" xr:uid="{00000000-0005-0000-0000-000011710000}"/>
    <cellStyle name="เซลล์ที่มีการเชื่อมโยง 2" xfId="14756" hidden="1" xr:uid="{00000000-0005-0000-0000-000012710000}"/>
    <cellStyle name="เซลล์ที่มีการเชื่อมโยง 2" xfId="14757" hidden="1" xr:uid="{00000000-0005-0000-0000-000013710000}"/>
    <cellStyle name="เซลล์ที่มีการเชื่อมโยง 2" xfId="14770" hidden="1" xr:uid="{00000000-0005-0000-0000-000014710000}"/>
    <cellStyle name="เซลล์ที่มีการเชื่อมโยง 2" xfId="14771" hidden="1" xr:uid="{00000000-0005-0000-0000-000015710000}"/>
    <cellStyle name="เซลล์ที่มีการเชื่อมโยง 2" xfId="14772" hidden="1" xr:uid="{00000000-0005-0000-0000-000016710000}"/>
    <cellStyle name="เซลล์ที่มีการเชื่อมโยง 2" xfId="14773" hidden="1" xr:uid="{00000000-0005-0000-0000-000017710000}"/>
    <cellStyle name="เซลล์ที่มีการเชื่อมโยง 2" xfId="14776" hidden="1" xr:uid="{00000000-0005-0000-0000-000018710000}"/>
    <cellStyle name="เซลล์ที่มีการเชื่อมโยง 2" xfId="14777" hidden="1" xr:uid="{00000000-0005-0000-0000-000019710000}"/>
    <cellStyle name="เซลล์ที่มีการเชื่อมโยง 2" xfId="14778" hidden="1" xr:uid="{00000000-0005-0000-0000-00001A710000}"/>
    <cellStyle name="เซลล์ที่มีการเชื่อมโยง 2" xfId="14779" hidden="1" xr:uid="{00000000-0005-0000-0000-00001B710000}"/>
    <cellStyle name="เซลล์ที่มีการเชื่อมโยง 2" xfId="14786" hidden="1" xr:uid="{00000000-0005-0000-0000-00001C710000}"/>
    <cellStyle name="เซลล์ที่มีการเชื่อมโยง 2" xfId="14787" hidden="1" xr:uid="{00000000-0005-0000-0000-00001D710000}"/>
    <cellStyle name="เซลล์ที่มีการเชื่อมโยง 2" xfId="14788" hidden="1" xr:uid="{00000000-0005-0000-0000-00001E710000}"/>
    <cellStyle name="เซลล์ที่มีการเชื่อมโยง 2" xfId="14789" hidden="1" xr:uid="{00000000-0005-0000-0000-00001F710000}"/>
    <cellStyle name="เซลล์ที่มีการเชื่อมโยง 2" xfId="14898" hidden="1" xr:uid="{00000000-0005-0000-0000-000020710000}"/>
    <cellStyle name="เซลล์ที่มีการเชื่อมโยง 2" xfId="14900" hidden="1" xr:uid="{00000000-0005-0000-0000-000021710000}"/>
    <cellStyle name="เซลล์ที่มีการเชื่อมโยง 2" xfId="14903" hidden="1" xr:uid="{00000000-0005-0000-0000-000022710000}"/>
    <cellStyle name="เซลล์ที่มีการเชื่อมโยง 2" xfId="14904" hidden="1" xr:uid="{00000000-0005-0000-0000-000023710000}"/>
    <cellStyle name="เซลล์ที่มีการเชื่อมโยง 2" xfId="14919" hidden="1" xr:uid="{00000000-0005-0000-0000-000024710000}"/>
    <cellStyle name="เซลล์ที่มีการเชื่อมโยง 2" xfId="14920" hidden="1" xr:uid="{00000000-0005-0000-0000-000025710000}"/>
    <cellStyle name="เซลล์ที่มีการเชื่อมโยง 2" xfId="14921" hidden="1" xr:uid="{00000000-0005-0000-0000-000026710000}"/>
    <cellStyle name="เซลล์ที่มีการเชื่อมโยง 2" xfId="14922" hidden="1" xr:uid="{00000000-0005-0000-0000-000027710000}"/>
    <cellStyle name="เซลล์ที่มีการเชื่อมโยง 2" xfId="14926" hidden="1" xr:uid="{00000000-0005-0000-0000-000028710000}"/>
    <cellStyle name="เซลล์ที่มีการเชื่อมโยง 2" xfId="14928" hidden="1" xr:uid="{00000000-0005-0000-0000-000029710000}"/>
    <cellStyle name="เซลล์ที่มีการเชื่อมโยง 2" xfId="14929" hidden="1" xr:uid="{00000000-0005-0000-0000-00002A710000}"/>
    <cellStyle name="เซลล์ที่มีการเชื่อมโยง 2" xfId="14930" hidden="1" xr:uid="{00000000-0005-0000-0000-00002B710000}"/>
    <cellStyle name="เซลล์ที่มีการเชื่อมโยง 2" xfId="14937" hidden="1" xr:uid="{00000000-0005-0000-0000-00002C710000}"/>
    <cellStyle name="เซลล์ที่มีการเชื่อมโยง 2" xfId="14938" hidden="1" xr:uid="{00000000-0005-0000-0000-00002D710000}"/>
    <cellStyle name="เซลล์ที่มีการเชื่อมโยง 2" xfId="14939" hidden="1" xr:uid="{00000000-0005-0000-0000-00002E710000}"/>
    <cellStyle name="เซลล์ที่มีการเชื่อมโยง 2" xfId="14940" hidden="1" xr:uid="{00000000-0005-0000-0000-00002F710000}"/>
    <cellStyle name="เซลล์ที่มีการเชื่อมโยง 2" xfId="14589" hidden="1" xr:uid="{00000000-0005-0000-0000-000030710000}"/>
    <cellStyle name="เซลล์ที่มีการเชื่อมโยง 2" xfId="9435" hidden="1" xr:uid="{00000000-0005-0000-0000-000031710000}"/>
    <cellStyle name="เซลล์ที่มีการเชื่อมโยง 2" xfId="14243" hidden="1" xr:uid="{00000000-0005-0000-0000-000032710000}"/>
    <cellStyle name="เซลล์ที่มีการเชื่อมโยง 2" xfId="14116" hidden="1" xr:uid="{00000000-0005-0000-0000-000033710000}"/>
    <cellStyle name="เซลล์ที่มีการเชื่อมโยง 2" xfId="14123" hidden="1" xr:uid="{00000000-0005-0000-0000-000034710000}"/>
    <cellStyle name="เซลล์ที่มีการเชื่อมโยง 2" xfId="10881" hidden="1" xr:uid="{00000000-0005-0000-0000-000035710000}"/>
    <cellStyle name="เซลล์ที่มีการเชื่อมโยง 2" xfId="14564" hidden="1" xr:uid="{00000000-0005-0000-0000-000036710000}"/>
    <cellStyle name="เซลล์ที่มีการเชื่อมโยง 2" xfId="14451" hidden="1" xr:uid="{00000000-0005-0000-0000-000037710000}"/>
    <cellStyle name="เซลล์ที่มีการเชื่อมโยง 2" xfId="10582" hidden="1" xr:uid="{00000000-0005-0000-0000-000038710000}"/>
    <cellStyle name="เซลล์ที่มีการเชื่อมโยง 2" xfId="14389" hidden="1" xr:uid="{00000000-0005-0000-0000-000039710000}"/>
    <cellStyle name="เซลล์ที่มีการเชื่อมโยง 2" xfId="14936" hidden="1" xr:uid="{00000000-0005-0000-0000-00003A710000}"/>
    <cellStyle name="เซลล์ที่มีการเชื่อมโยง 2" xfId="10120" hidden="1" xr:uid="{00000000-0005-0000-0000-00003B710000}"/>
    <cellStyle name="เซลล์ที่มีการเชื่อมโยง 2" xfId="14298" hidden="1" xr:uid="{00000000-0005-0000-0000-00003C710000}"/>
    <cellStyle name="เซลล์ที่มีการเชื่อมโยง 2" xfId="14876" hidden="1" xr:uid="{00000000-0005-0000-0000-00003D710000}"/>
    <cellStyle name="เซลล์ที่มีการเชื่อมโยง 2" xfId="14571" hidden="1" xr:uid="{00000000-0005-0000-0000-00003E710000}"/>
    <cellStyle name="เซลล์ที่มีการเชื่อมโยง 2" xfId="14460" hidden="1" xr:uid="{00000000-0005-0000-0000-00003F710000}"/>
    <cellStyle name="เซลล์ที่มีการเชื่อมโยง 2" xfId="13964" hidden="1" xr:uid="{00000000-0005-0000-0000-000040710000}"/>
    <cellStyle name="เซลล์ที่มีการเชื่อมโยง 2" xfId="14052" hidden="1" xr:uid="{00000000-0005-0000-0000-000041710000}"/>
    <cellStyle name="เซลล์ที่มีการเชื่อมโยง 2" xfId="14608" hidden="1" xr:uid="{00000000-0005-0000-0000-000042710000}"/>
    <cellStyle name="เซลล์ที่มีการเชื่อมโยง 2" xfId="14498" hidden="1" xr:uid="{00000000-0005-0000-0000-000043710000}"/>
    <cellStyle name="เซลล์ที่มีการเชื่อมโยง 2" xfId="8366" hidden="1" xr:uid="{00000000-0005-0000-0000-000044710000}"/>
    <cellStyle name="เซลล์ที่มีการเชื่อมโยง 2" xfId="14799" hidden="1" xr:uid="{00000000-0005-0000-0000-000045710000}"/>
    <cellStyle name="เซลล์ที่มีการเชื่อมโยง 2" xfId="14633" hidden="1" xr:uid="{00000000-0005-0000-0000-000046710000}"/>
    <cellStyle name="เซลล์ที่มีการเชื่อมโยง 2" xfId="14283" hidden="1" xr:uid="{00000000-0005-0000-0000-000047710000}"/>
    <cellStyle name="เซลล์ที่มีการเชื่อมโยง 2" xfId="13959" hidden="1" xr:uid="{00000000-0005-0000-0000-000048710000}"/>
    <cellStyle name="เซลล์ที่มีการเชื่อมโยง 2" xfId="14437" hidden="1" xr:uid="{00000000-0005-0000-0000-000049710000}"/>
    <cellStyle name="เซลล์ที่มีการเชื่อมโยง 2" xfId="14068" hidden="1" xr:uid="{00000000-0005-0000-0000-00004A710000}"/>
    <cellStyle name="เซลล์ที่มีการเชื่อมโยง 2" xfId="8181" hidden="1" xr:uid="{00000000-0005-0000-0000-00004B710000}"/>
    <cellStyle name="เซลล์ที่มีการเชื่อมโยง 2" xfId="10895" hidden="1" xr:uid="{00000000-0005-0000-0000-00004C710000}"/>
    <cellStyle name="เซลล์ที่มีการเชื่อมโยง 2" xfId="14583" hidden="1" xr:uid="{00000000-0005-0000-0000-00004D710000}"/>
    <cellStyle name="เซลล์ที่มีการเชื่อมโยง 2" xfId="14107" hidden="1" xr:uid="{00000000-0005-0000-0000-00004E710000}"/>
    <cellStyle name="เซลล์ที่มีการเชื่อมโยง 2" xfId="13965" hidden="1" xr:uid="{00000000-0005-0000-0000-00004F710000}"/>
    <cellStyle name="เซลล์ที่มีการเชื่อมโยง 2" xfId="9182" hidden="1" xr:uid="{00000000-0005-0000-0000-000050710000}"/>
    <cellStyle name="เซลล์ที่มีการเชื่อมโยง 2" xfId="9761" hidden="1" xr:uid="{00000000-0005-0000-0000-000051710000}"/>
    <cellStyle name="เซลล์ที่มีการเชื่อมโยง 2" xfId="10065" hidden="1" xr:uid="{00000000-0005-0000-0000-000052710000}"/>
    <cellStyle name="เซลล์ที่มีการเชื่อมโยง 2" xfId="14790" hidden="1" xr:uid="{00000000-0005-0000-0000-000053710000}"/>
    <cellStyle name="เซลล์ที่มีการเชื่อมโยง 2" xfId="14880" hidden="1" xr:uid="{00000000-0005-0000-0000-000054710000}"/>
    <cellStyle name="เซลล์ที่มีการเชื่อมโยง 2" xfId="8395" hidden="1" xr:uid="{00000000-0005-0000-0000-000055710000}"/>
    <cellStyle name="เซลล์ที่มีการเชื่อมโยง 2" xfId="8355" hidden="1" xr:uid="{00000000-0005-0000-0000-000056710000}"/>
    <cellStyle name="เซลล์ที่มีการเชื่อมโยง 2" xfId="153" hidden="1" xr:uid="{00000000-0005-0000-0000-000057710000}"/>
    <cellStyle name="เซลล์ที่มีการเชื่อมโยง 2" xfId="14510" hidden="1" xr:uid="{00000000-0005-0000-0000-000058710000}"/>
    <cellStyle name="เซลล์ที่มีการเชื่อมโยง 2" xfId="8266" hidden="1" xr:uid="{00000000-0005-0000-0000-000059710000}"/>
    <cellStyle name="เซลล์ที่มีการเชื่อมโยง 2" xfId="9869" hidden="1" xr:uid="{00000000-0005-0000-0000-00005A710000}"/>
    <cellStyle name="เซลล์ที่มีการเชื่อมโยง 2" xfId="10327" hidden="1" xr:uid="{00000000-0005-0000-0000-00005B710000}"/>
    <cellStyle name="เซลล์ที่มีการเชื่อมโยง 2" xfId="8301" hidden="1" xr:uid="{00000000-0005-0000-0000-00005C710000}"/>
    <cellStyle name="เซลล์ที่มีการเชื่อมโยง 2" xfId="8225" hidden="1" xr:uid="{00000000-0005-0000-0000-00005D710000}"/>
    <cellStyle name="เซลล์ที่มีการเชื่อมโยง 2" xfId="14858" hidden="1" xr:uid="{00000000-0005-0000-0000-00005E710000}"/>
    <cellStyle name="เซลล์ที่มีการเชื่อมโยง 2" xfId="14708" hidden="1" xr:uid="{00000000-0005-0000-0000-00005F710000}"/>
    <cellStyle name="เซลล์ที่มีการเชื่อมโยง 2" xfId="13441" hidden="1" xr:uid="{00000000-0005-0000-0000-000060710000}"/>
    <cellStyle name="เซลล์ที่มีการเชื่อมโยง 2" xfId="9912" hidden="1" xr:uid="{00000000-0005-0000-0000-000061710000}"/>
    <cellStyle name="เซลล์ที่มีการเชื่อมโยง 2" xfId="10644" hidden="1" xr:uid="{00000000-0005-0000-0000-000062710000}"/>
    <cellStyle name="เซลล์ที่มีการเชื่อมโยง 2" xfId="9155" hidden="1" xr:uid="{00000000-0005-0000-0000-000063710000}"/>
    <cellStyle name="เซลล์ที่มีการเชื่อมโยง 2" xfId="14551" hidden="1" xr:uid="{00000000-0005-0000-0000-000064710000}"/>
    <cellStyle name="เซลล์ที่มีการเชื่อมโยง 2" xfId="14072" hidden="1" xr:uid="{00000000-0005-0000-0000-000065710000}"/>
    <cellStyle name="เซลล์ที่มีการเชื่อมโยง 2" xfId="9273" hidden="1" xr:uid="{00000000-0005-0000-0000-000066710000}"/>
    <cellStyle name="เซลล์ที่มีการเชื่อมโยง 2" xfId="8414" hidden="1" xr:uid="{00000000-0005-0000-0000-000067710000}"/>
    <cellStyle name="เซลล์ที่มีการเชื่อมโยง 2" xfId="14001" hidden="1" xr:uid="{00000000-0005-0000-0000-000068710000}"/>
    <cellStyle name="เซลล์ที่มีการเชื่อมโยง 2" xfId="9839" hidden="1" xr:uid="{00000000-0005-0000-0000-000069710000}"/>
    <cellStyle name="เซลล์ที่มีการเชื่อมโยง 2" xfId="9810" hidden="1" xr:uid="{00000000-0005-0000-0000-00006A710000}"/>
    <cellStyle name="เซลล์ที่มีการเชื่อมโยง 2" xfId="14856" hidden="1" xr:uid="{00000000-0005-0000-0000-00006B710000}"/>
    <cellStyle name="เซลล์ที่มีการเชื่อมโยง 2" xfId="8200" hidden="1" xr:uid="{00000000-0005-0000-0000-00006C710000}"/>
    <cellStyle name="เซลล์ที่มีการเชื่อมโยง 2" xfId="10448" hidden="1" xr:uid="{00000000-0005-0000-0000-00006D710000}"/>
    <cellStyle name="เซลล์ที่มีการเชื่อมโยง 2" xfId="14864" hidden="1" xr:uid="{00000000-0005-0000-0000-00006E710000}"/>
    <cellStyle name="เซลล์ที่มีการเชื่อมโยง 2" xfId="14711" hidden="1" xr:uid="{00000000-0005-0000-0000-00006F710000}"/>
    <cellStyle name="เซลล์ที่มีการเชื่อมโยง 2" xfId="9846" hidden="1" xr:uid="{00000000-0005-0000-0000-000070710000}"/>
    <cellStyle name="เซลล์ที่มีการเชื่อมโยง 2" xfId="101" hidden="1" xr:uid="{00000000-0005-0000-0000-000071710000}"/>
    <cellStyle name="เซลล์ที่มีการเชื่อมโยง 2" xfId="14689" hidden="1" xr:uid="{00000000-0005-0000-0000-000072710000}"/>
    <cellStyle name="เซลล์ที่มีการเชื่อมโยง 2" xfId="14601" hidden="1" xr:uid="{00000000-0005-0000-0000-000073710000}"/>
    <cellStyle name="เซลล์ที่มีการเชื่อมโยง 2" xfId="8780" hidden="1" xr:uid="{00000000-0005-0000-0000-000074710000}"/>
    <cellStyle name="เซลล์ที่มีการเชื่อมโยง 2" xfId="14855" hidden="1" xr:uid="{00000000-0005-0000-0000-000075710000}"/>
    <cellStyle name="เซลล์ที่มีการเชื่อมโยง 2" xfId="9268" hidden="1" xr:uid="{00000000-0005-0000-0000-000076710000}"/>
    <cellStyle name="เซลล์ที่มีการเชื่อมโยง 2" xfId="11002" hidden="1" xr:uid="{00000000-0005-0000-0000-000077710000}"/>
    <cellStyle name="เซลล์ที่มีการเชื่อมโยง 2" xfId="14852" hidden="1" xr:uid="{00000000-0005-0000-0000-000078710000}"/>
    <cellStyle name="เซลล์ที่มีการเชื่อมโยง 2" xfId="14455" hidden="1" xr:uid="{00000000-0005-0000-0000-000079710000}"/>
    <cellStyle name="เซลล์ที่มีการเชื่อมโยง 2" xfId="14086" hidden="1" xr:uid="{00000000-0005-0000-0000-00007A710000}"/>
    <cellStyle name="เซลล์ที่มีการเชื่อมโยง 2" xfId="13944" hidden="1" xr:uid="{00000000-0005-0000-0000-00007B710000}"/>
    <cellStyle name="เซลล์ที่มีการเชื่อมโยง 2" xfId="8507" hidden="1" xr:uid="{00000000-0005-0000-0000-00007C710000}"/>
    <cellStyle name="เซลล์ที่มีการเชื่อมโยง 2" xfId="10423" hidden="1" xr:uid="{00000000-0005-0000-0000-00007D710000}"/>
    <cellStyle name="เซลล์ที่มีการเชื่อมโยง 2" xfId="14266" hidden="1" xr:uid="{00000000-0005-0000-0000-00007E710000}"/>
    <cellStyle name="เซลล์ที่มีการเชื่อมโยง 2" xfId="9136" hidden="1" xr:uid="{00000000-0005-0000-0000-00007F710000}"/>
    <cellStyle name="เซลล์ที่มีการเชื่อมโยง 2" xfId="14698" hidden="1" xr:uid="{00000000-0005-0000-0000-000080710000}"/>
    <cellStyle name="เซลล์ที่มีการเชื่อมโยง 2" xfId="8372" hidden="1" xr:uid="{00000000-0005-0000-0000-000081710000}"/>
    <cellStyle name="เซลล์ที่มีการเชื่อมโยง 2" xfId="14048" hidden="1" xr:uid="{00000000-0005-0000-0000-000082710000}"/>
    <cellStyle name="เซลล์ที่มีการเชื่อมโยง 2" xfId="8178" hidden="1" xr:uid="{00000000-0005-0000-0000-000083710000}"/>
    <cellStyle name="เซลล์ที่มีการเชื่อมโยง 2" xfId="14041" hidden="1" xr:uid="{00000000-0005-0000-0000-000084710000}"/>
    <cellStyle name="เซลล์ที่มีการเชื่อมโยง 2" xfId="9198" hidden="1" xr:uid="{00000000-0005-0000-0000-000085710000}"/>
    <cellStyle name="เซลล์ที่มีการเชื่อมโยง 2" xfId="14405" hidden="1" xr:uid="{00000000-0005-0000-0000-000086710000}"/>
    <cellStyle name="เซลล์ที่มีการเชื่อมโยง 2" xfId="14293" hidden="1" xr:uid="{00000000-0005-0000-0000-000087710000}"/>
    <cellStyle name="เซลล์ที่มีการเชื่อมโยง 2" xfId="14748" hidden="1" xr:uid="{00000000-0005-0000-0000-000088710000}"/>
    <cellStyle name="เซลล์ที่มีการเชื่อมโยง 2" xfId="14334" hidden="1" xr:uid="{00000000-0005-0000-0000-000089710000}"/>
    <cellStyle name="เซลล์ที่มีการเชื่อมโยง 2" xfId="102" hidden="1" xr:uid="{00000000-0005-0000-0000-00008A710000}"/>
    <cellStyle name="เซลล์ที่มีการเชื่อมโยง 2" xfId="14894" hidden="1" xr:uid="{00000000-0005-0000-0000-00008B710000}"/>
    <cellStyle name="เซลล์ที่มีการเชื่อมโยง 2" xfId="9901" hidden="1" xr:uid="{00000000-0005-0000-0000-00008C710000}"/>
    <cellStyle name="เซลล์ที่มีการเชื่อมโยง 2" xfId="14332" hidden="1" xr:uid="{00000000-0005-0000-0000-00008D710000}"/>
    <cellStyle name="เซลล์ที่มีการเชื่อมโยง 2" xfId="8210" hidden="1" xr:uid="{00000000-0005-0000-0000-00008E710000}"/>
    <cellStyle name="เซลล์ที่มีการเชื่อมโยง 2" xfId="13990" hidden="1" xr:uid="{00000000-0005-0000-0000-00008F710000}"/>
    <cellStyle name="เซลล์ที่มีการเชื่อมโยง 2" xfId="8179" hidden="1" xr:uid="{00000000-0005-0000-0000-000090710000}"/>
    <cellStyle name="เซลล์ที่มีการเชื่อมโยง 2" xfId="13989" hidden="1" xr:uid="{00000000-0005-0000-0000-000091710000}"/>
    <cellStyle name="เซลล์ที่มีการเชื่อมโยง 2" xfId="8251" hidden="1" xr:uid="{00000000-0005-0000-0000-000092710000}"/>
    <cellStyle name="เซลล์ที่มีการเชื่อมโยง 2" xfId="14836" hidden="1" xr:uid="{00000000-0005-0000-0000-000093710000}"/>
    <cellStyle name="เซลล์ที่มีการเชื่อมโยง 2" xfId="14399" hidden="1" xr:uid="{00000000-0005-0000-0000-000094710000}"/>
    <cellStyle name="เซลล์ที่มีการเชื่อมโยง 2" xfId="14284" hidden="1" xr:uid="{00000000-0005-0000-0000-000095710000}"/>
    <cellStyle name="เซลล์ที่มีการเชื่อมโยง 2" xfId="13961" hidden="1" xr:uid="{00000000-0005-0000-0000-000096710000}"/>
    <cellStyle name="เซลล์ที่มีการเชื่อมโยง 2" xfId="9421" hidden="1" xr:uid="{00000000-0005-0000-0000-000097710000}"/>
    <cellStyle name="เซลล์ที่มีการเชื่อมโยง 2" xfId="9143" hidden="1" xr:uid="{00000000-0005-0000-0000-000098710000}"/>
    <cellStyle name="เซลล์ที่มีการเชื่อมโยง 2" xfId="13957" hidden="1" xr:uid="{00000000-0005-0000-0000-000099710000}"/>
    <cellStyle name="เซลล์ที่มีการเชื่อมโยง 2" xfId="10034" hidden="1" xr:uid="{00000000-0005-0000-0000-00009A710000}"/>
    <cellStyle name="เซลล์ที่มีการเชื่อมโยง 2" xfId="8236" hidden="1" xr:uid="{00000000-0005-0000-0000-00009B710000}"/>
    <cellStyle name="เซลล์ที่มีการเชื่อมโยง 2" xfId="14136" hidden="1" xr:uid="{00000000-0005-0000-0000-00009C710000}"/>
    <cellStyle name="เซลล์ที่มีการเชื่อมโยง 2" xfId="14803" hidden="1" xr:uid="{00000000-0005-0000-0000-00009D710000}"/>
    <cellStyle name="เซลล์ที่มีการเชื่อมโยง 2" xfId="8326" hidden="1" xr:uid="{00000000-0005-0000-0000-00009E710000}"/>
    <cellStyle name="เซลล์ที่มีการเชื่อมโยง 2" xfId="8343" hidden="1" xr:uid="{00000000-0005-0000-0000-00009F710000}"/>
    <cellStyle name="เซลล์ที่มีการเชื่อมโยง 2" xfId="10646" hidden="1" xr:uid="{00000000-0005-0000-0000-0000A0710000}"/>
    <cellStyle name="เซลล์ที่มีการเชื่อมโยง 2" xfId="14416" hidden="1" xr:uid="{00000000-0005-0000-0000-0000A1710000}"/>
    <cellStyle name="เซลล์ที่มีการเชื่อมโยง 2" xfId="8199" hidden="1" xr:uid="{00000000-0005-0000-0000-0000A2710000}"/>
    <cellStyle name="เซลล์ที่มีการเชื่อมโยง 2" xfId="14881" hidden="1" xr:uid="{00000000-0005-0000-0000-0000A3710000}"/>
    <cellStyle name="เซลล์ที่มีการเชื่อมโยง 2" xfId="13988" hidden="1" xr:uid="{00000000-0005-0000-0000-0000A4710000}"/>
    <cellStyle name="เซลล์ที่มีการเชื่อมโยง 2" xfId="14797" hidden="1" xr:uid="{00000000-0005-0000-0000-0000A5710000}"/>
    <cellStyle name="เซลล์ที่มีการเชื่อมโยง 2" xfId="14124" hidden="1" xr:uid="{00000000-0005-0000-0000-0000A6710000}"/>
    <cellStyle name="เซลล์ที่มีการเชื่อมโยง 2" xfId="14158" hidden="1" xr:uid="{00000000-0005-0000-0000-0000A7710000}"/>
    <cellStyle name="เซลล์ที่มีการเชื่อมโยง 2" xfId="14752" hidden="1" xr:uid="{00000000-0005-0000-0000-0000A8710000}"/>
    <cellStyle name="เซลล์ที่มีการเชื่อมโยง 2" xfId="14449" hidden="1" xr:uid="{00000000-0005-0000-0000-0000A9710000}"/>
    <cellStyle name="เซลล์ที่มีการเชื่อมโยง 2" xfId="14338" hidden="1" xr:uid="{00000000-0005-0000-0000-0000AA710000}"/>
    <cellStyle name="เซลล์ที่มีการเชื่อมโยง 2" xfId="14213" hidden="1" xr:uid="{00000000-0005-0000-0000-0000AB710000}"/>
    <cellStyle name="เซลล์ที่มีการเชื่อมโยง 2" xfId="8273" hidden="1" xr:uid="{00000000-0005-0000-0000-0000AC710000}"/>
    <cellStyle name="เซลล์ที่มีการเชื่อมโยง 2" xfId="14830" hidden="1" xr:uid="{00000000-0005-0000-0000-0000AD710000}"/>
    <cellStyle name="เซลล์ที่มีการเชื่อมโยง 2" xfId="9149" hidden="1" xr:uid="{00000000-0005-0000-0000-0000AE710000}"/>
    <cellStyle name="เซลล์ที่มีการเชื่อมโยง 2" xfId="14697" hidden="1" xr:uid="{00000000-0005-0000-0000-0000AF710000}"/>
    <cellStyle name="เซลล์ที่มีการเชื่อมโยง 2" xfId="14576" hidden="1" xr:uid="{00000000-0005-0000-0000-0000B0710000}"/>
    <cellStyle name="เซลล์ที่มีการเชื่อมโยง 2" xfId="8238" hidden="1" xr:uid="{00000000-0005-0000-0000-0000B1710000}"/>
    <cellStyle name="เซลล์ที่มีการเชื่อมโยง 2" xfId="14724" hidden="1" xr:uid="{00000000-0005-0000-0000-0000B2710000}"/>
    <cellStyle name="เซลล์ที่มีการเชื่อมโยง 2" xfId="14621" hidden="1" xr:uid="{00000000-0005-0000-0000-0000B3710000}"/>
    <cellStyle name="เซลล์ที่มีการเชื่อมโยง 2" xfId="10096" hidden="1" xr:uid="{00000000-0005-0000-0000-0000B4710000}"/>
    <cellStyle name="เซลล์ที่มีการเชื่อมโยง 2" xfId="10303" hidden="1" xr:uid="{00000000-0005-0000-0000-0000B5710000}"/>
    <cellStyle name="เซลล์ที่มีการเชื่อมโยง 2" xfId="10496" hidden="1" xr:uid="{00000000-0005-0000-0000-0000B6710000}"/>
    <cellStyle name="เซลล์ที่มีการเชื่อมโยง 2" xfId="10665" hidden="1" xr:uid="{00000000-0005-0000-0000-0000B7710000}"/>
    <cellStyle name="เซลล์ที่มีการเชื่อมโยง 2" xfId="8661" hidden="1" xr:uid="{00000000-0005-0000-0000-0000B8710000}"/>
    <cellStyle name="เซลล์ที่มีการเชื่อมโยง 2" xfId="9407" hidden="1" xr:uid="{00000000-0005-0000-0000-0000B9710000}"/>
    <cellStyle name="เซลล์ที่มีการเชื่อมโยง 2" xfId="9137" hidden="1" xr:uid="{00000000-0005-0000-0000-0000BA710000}"/>
    <cellStyle name="เซลล์ที่มีการเชื่อมโยง 2" xfId="9693" hidden="1" xr:uid="{00000000-0005-0000-0000-0000BB710000}"/>
    <cellStyle name="เซลล์ที่มีการเชื่อมโยง 2" xfId="9215" hidden="1" xr:uid="{00000000-0005-0000-0000-0000BC710000}"/>
    <cellStyle name="เซลล์ที่มีการเชื่อมโยง 2" xfId="9236" hidden="1" xr:uid="{00000000-0005-0000-0000-0000BD710000}"/>
    <cellStyle name="เซลล์ที่มีการเชื่อมโยง 2" xfId="9032" hidden="1" xr:uid="{00000000-0005-0000-0000-0000BE710000}"/>
    <cellStyle name="เซลล์ที่มีการเชื่อมโยง 2" xfId="9005" hidden="1" xr:uid="{00000000-0005-0000-0000-0000BF710000}"/>
    <cellStyle name="เซลล์ที่มีการเชื่อมโยง 2" xfId="14981" hidden="1" xr:uid="{00000000-0005-0000-0000-0000C0710000}"/>
    <cellStyle name="เซลล์ที่มีการเชื่อมโยง 2" xfId="14984" hidden="1" xr:uid="{00000000-0005-0000-0000-0000C1710000}"/>
    <cellStyle name="เซลล์ที่มีการเชื่อมโยง 2" xfId="14986" hidden="1" xr:uid="{00000000-0005-0000-0000-0000C2710000}"/>
    <cellStyle name="เซลล์ที่มีการเชื่อมโยง 2" xfId="14987" hidden="1" xr:uid="{00000000-0005-0000-0000-0000C3710000}"/>
    <cellStyle name="เซลล์ที่มีการเชื่อมโยง 2" xfId="14998" hidden="1" xr:uid="{00000000-0005-0000-0000-0000C4710000}"/>
    <cellStyle name="เซลล์ที่มีการเชื่อมโยง 2" xfId="14999" hidden="1" xr:uid="{00000000-0005-0000-0000-0000C5710000}"/>
    <cellStyle name="เซลล์ที่มีการเชื่อมโยง 2" xfId="15000" hidden="1" xr:uid="{00000000-0005-0000-0000-0000C6710000}"/>
    <cellStyle name="เซลล์ที่มีการเชื่อมโยง 2" xfId="15001" hidden="1" xr:uid="{00000000-0005-0000-0000-0000C7710000}"/>
    <cellStyle name="เซลล์ที่มีการเชื่อมโยง 2" xfId="15003" hidden="1" xr:uid="{00000000-0005-0000-0000-0000C8710000}"/>
    <cellStyle name="เซลล์ที่มีการเชื่อมโยง 2" xfId="15004" hidden="1" xr:uid="{00000000-0005-0000-0000-0000C9710000}"/>
    <cellStyle name="เซลล์ที่มีการเชื่อมโยง 2" xfId="15005" hidden="1" xr:uid="{00000000-0005-0000-0000-0000CA710000}"/>
    <cellStyle name="เซลล์ที่มีการเชื่อมโยง 2" xfId="15006" hidden="1" xr:uid="{00000000-0005-0000-0000-0000CB710000}"/>
    <cellStyle name="เซลล์ที่มีการเชื่อมโยง 2" xfId="15014" hidden="1" xr:uid="{00000000-0005-0000-0000-0000CC710000}"/>
    <cellStyle name="เซลล์ที่มีการเชื่อมโยง 2" xfId="15015" hidden="1" xr:uid="{00000000-0005-0000-0000-0000CD710000}"/>
    <cellStyle name="เซลล์ที่มีการเชื่อมโยง 2" xfId="15016" hidden="1" xr:uid="{00000000-0005-0000-0000-0000CE710000}"/>
    <cellStyle name="เซลล์ที่มีการเชื่อมโยง 2" xfId="15017" hidden="1" xr:uid="{00000000-0005-0000-0000-0000CF710000}"/>
    <cellStyle name="เซลล์ที่มีการเชื่อมโยง 2" xfId="8413" hidden="1" xr:uid="{00000000-0005-0000-0000-0000D0710000}"/>
    <cellStyle name="เซลล์ที่มีการเชื่อมโยง 2" xfId="10995" hidden="1" xr:uid="{00000000-0005-0000-0000-0000D1710000}"/>
    <cellStyle name="เซลล์ที่มีการเชื่อมโยง 2" xfId="10862" hidden="1" xr:uid="{00000000-0005-0000-0000-0000D2710000}"/>
    <cellStyle name="เซลล์ที่มีการเชื่อมโยง 2" xfId="8874" hidden="1" xr:uid="{00000000-0005-0000-0000-0000D3710000}"/>
    <cellStyle name="เซลล์ที่มีการเชื่อมโยง 2" xfId="10280" hidden="1" xr:uid="{00000000-0005-0000-0000-0000D4710000}"/>
    <cellStyle name="เซลล์ที่มีการเชื่อมโยง 2" xfId="8262" hidden="1" xr:uid="{00000000-0005-0000-0000-0000D5710000}"/>
    <cellStyle name="เซลล์ที่มีการเชื่อมโยง 2" xfId="8221" hidden="1" xr:uid="{00000000-0005-0000-0000-0000D6710000}"/>
    <cellStyle name="เซลล์ที่มีการเชื่อมโยง 2" xfId="9154" hidden="1" xr:uid="{00000000-0005-0000-0000-0000D7710000}"/>
    <cellStyle name="เซลล์ที่มีการเชื่อมโยง 2" xfId="14370" hidden="1" xr:uid="{00000000-0005-0000-0000-0000D8710000}"/>
    <cellStyle name="เซลล์ที่มีการเชื่อมโยง 2" xfId="14172" hidden="1" xr:uid="{00000000-0005-0000-0000-0000D9710000}"/>
    <cellStyle name="เซลล์ที่มีการเชื่อมโยง 2" xfId="15002" hidden="1" xr:uid="{00000000-0005-0000-0000-0000DA710000}"/>
    <cellStyle name="เซลล์ที่มีการเชื่อมโยง 2" xfId="14575" hidden="1" xr:uid="{00000000-0005-0000-0000-0000DB710000}"/>
    <cellStyle name="เซลล์ที่มีการเชื่อมโยง 2" xfId="8686" hidden="1" xr:uid="{00000000-0005-0000-0000-0000DC710000}"/>
    <cellStyle name="เซลล์ที่มีการเชื่อมโยง 2" xfId="14991" hidden="1" xr:uid="{00000000-0005-0000-0000-0000DD710000}"/>
    <cellStyle name="เซลล์ที่มีการเชื่อมโยง 2" xfId="14352" hidden="1" xr:uid="{00000000-0005-0000-0000-0000DE710000}"/>
    <cellStyle name="เซลล์ที่มีการเชื่อมโยง 2" xfId="14700" hidden="1" xr:uid="{00000000-0005-0000-0000-0000DF710000}"/>
    <cellStyle name="เซลล์ที่มีการเชื่อมโยง 2" xfId="14384" hidden="1" xr:uid="{00000000-0005-0000-0000-0000E0710000}"/>
    <cellStyle name="เซลล์ที่มีการเชื่อมโยง 2" xfId="14210" hidden="1" xr:uid="{00000000-0005-0000-0000-0000E1710000}"/>
    <cellStyle name="เซลล์ที่มีการเชื่อมโยง 2" xfId="9131" hidden="1" xr:uid="{00000000-0005-0000-0000-0000E2710000}"/>
    <cellStyle name="เซลล์ที่มีการเชื่อมโยง 2" xfId="13992" hidden="1" xr:uid="{00000000-0005-0000-0000-0000E3710000}"/>
    <cellStyle name="เซลล์ที่มีการเชื่อมโยง 2" xfId="11063" hidden="1" xr:uid="{00000000-0005-0000-0000-0000E4710000}"/>
    <cellStyle name="เซลล์ที่มีการเชื่อมโยง 2" xfId="10312" hidden="1" xr:uid="{00000000-0005-0000-0000-0000E5710000}"/>
    <cellStyle name="เซลล์ที่มีการเชื่อมโยง 2" xfId="14846" hidden="1" xr:uid="{00000000-0005-0000-0000-0000E6710000}"/>
    <cellStyle name="เซลล์ที่มีการเชื่อมโยง 2" xfId="14369" hidden="1" xr:uid="{00000000-0005-0000-0000-0000E7710000}"/>
    <cellStyle name="เซลล์ที่มีการเชื่อมโยง 2" xfId="10098" hidden="1" xr:uid="{00000000-0005-0000-0000-0000E8710000}"/>
    <cellStyle name="เซลล์ที่มีการเชื่อมโยง 2" xfId="14301" hidden="1" xr:uid="{00000000-0005-0000-0000-0000E9710000}"/>
    <cellStyle name="เซลล์ที่มีการเชื่อมโยง 2" xfId="14221" hidden="1" xr:uid="{00000000-0005-0000-0000-0000EA710000}"/>
    <cellStyle name="เซลล์ที่มีการเชื่อมโยง 2" xfId="13996" hidden="1" xr:uid="{00000000-0005-0000-0000-0000EB710000}"/>
    <cellStyle name="เซลล์ที่มีการเชื่อมโยง 2" xfId="14681" hidden="1" xr:uid="{00000000-0005-0000-0000-0000EC710000}"/>
    <cellStyle name="เซลล์ที่มีการเชื่อมโยง 2" xfId="14742" hidden="1" xr:uid="{00000000-0005-0000-0000-0000ED710000}"/>
    <cellStyle name="เซลล์ที่มีการเชื่อมโยง 2" xfId="9438" hidden="1" xr:uid="{00000000-0005-0000-0000-0000EE710000}"/>
    <cellStyle name="เซลล์ที่มีการเชื่อมโยง 2" xfId="8330" hidden="1" xr:uid="{00000000-0005-0000-0000-0000EF710000}"/>
    <cellStyle name="เซลล์ที่มีการเชื่อมโยง 2" xfId="13278" hidden="1" xr:uid="{00000000-0005-0000-0000-0000F0710000}"/>
    <cellStyle name="เซลล์ที่มีการเชื่อมโยง 2" xfId="14054" hidden="1" xr:uid="{00000000-0005-0000-0000-0000F1710000}"/>
    <cellStyle name="เซลล์ที่มีการเชื่อมโยง 2" xfId="14425" hidden="1" xr:uid="{00000000-0005-0000-0000-0000F2710000}"/>
    <cellStyle name="เซลล์ที่มีการเชื่อมโยง 2" xfId="10520" hidden="1" xr:uid="{00000000-0005-0000-0000-0000F3710000}"/>
    <cellStyle name="เซลล์ที่มีการเชื่อมโยง 2" xfId="14632" hidden="1" xr:uid="{00000000-0005-0000-0000-0000F4710000}"/>
    <cellStyle name="เซลล์ที่มีการเชื่อมโยง 2" xfId="14000" hidden="1" xr:uid="{00000000-0005-0000-0000-0000F5710000}"/>
    <cellStyle name="เซลล์ที่มีการเชื่อมโยง 2" xfId="14008" hidden="1" xr:uid="{00000000-0005-0000-0000-0000F6710000}"/>
    <cellStyle name="เซลล์ที่มีการเชื่อมโยง 2" xfId="162" hidden="1" xr:uid="{00000000-0005-0000-0000-0000F7710000}"/>
    <cellStyle name="เซลล์ที่มีการเชื่อมโยง 2" xfId="8652" hidden="1" xr:uid="{00000000-0005-0000-0000-0000F8710000}"/>
    <cellStyle name="เซลล์ที่มีการเชื่อมโยง 2" xfId="14108" hidden="1" xr:uid="{00000000-0005-0000-0000-0000F9710000}"/>
    <cellStyle name="เซลล์ที่มีการเชื่อมโยง 2" xfId="12903" hidden="1" xr:uid="{00000000-0005-0000-0000-0000FA710000}"/>
    <cellStyle name="เซลล์ที่มีการเชื่อมโยง 2" xfId="8315" hidden="1" xr:uid="{00000000-0005-0000-0000-0000FB710000}"/>
    <cellStyle name="เซลล์ที่มีการเชื่อมโยง 2" xfId="8334" hidden="1" xr:uid="{00000000-0005-0000-0000-0000FC710000}"/>
    <cellStyle name="เซลล์ที่มีการเชื่อมโยง 2" xfId="126" hidden="1" xr:uid="{00000000-0005-0000-0000-0000FD710000}"/>
    <cellStyle name="เซลล์ที่มีการเชื่อมโยง 2" xfId="8188" hidden="1" xr:uid="{00000000-0005-0000-0000-0000FE710000}"/>
    <cellStyle name="เซลล์ที่มีการเชื่อมโยง 2" xfId="14379" hidden="1" xr:uid="{00000000-0005-0000-0000-0000FF710000}"/>
    <cellStyle name="เซลล์ที่มีการเชื่อมโยง 2" xfId="8198" hidden="1" xr:uid="{00000000-0005-0000-0000-000000720000}"/>
    <cellStyle name="เซลล์ที่มีการเชื่อมโยง 2" xfId="14556" hidden="1" xr:uid="{00000000-0005-0000-0000-000001720000}"/>
    <cellStyle name="เซลล์ที่มีการเชื่อมโยง 2" xfId="14537" hidden="1" xr:uid="{00000000-0005-0000-0000-000002720000}"/>
    <cellStyle name="เซลล์ที่มีการเชื่อมโยง 2" xfId="8310" hidden="1" xr:uid="{00000000-0005-0000-0000-000003720000}"/>
    <cellStyle name="เซลล์ที่มีการเชื่อมโยง 2" xfId="9281" hidden="1" xr:uid="{00000000-0005-0000-0000-000004720000}"/>
    <cellStyle name="เซลล์ที่มีการเชื่อมโยง 2" xfId="14094" hidden="1" xr:uid="{00000000-0005-0000-0000-000005720000}"/>
    <cellStyle name="เซลล์ที่มีการเชื่อมโยง 2" xfId="154" hidden="1" xr:uid="{00000000-0005-0000-0000-000006720000}"/>
    <cellStyle name="เซลล์ที่มีการเชื่อมโยง 2" xfId="9590" hidden="1" xr:uid="{00000000-0005-0000-0000-000007720000}"/>
    <cellStyle name="เซลล์ที่มีการเชื่อมโยง 2" xfId="14943" hidden="1" xr:uid="{00000000-0005-0000-0000-000008720000}"/>
    <cellStyle name="เซลล์ที่มีการเชื่อมโยง 2" xfId="8349" hidden="1" xr:uid="{00000000-0005-0000-0000-000009720000}"/>
    <cellStyle name="เซลล์ที่มีการเชื่อมโยง 2" xfId="8195" hidden="1" xr:uid="{00000000-0005-0000-0000-00000A720000}"/>
    <cellStyle name="เซลล์ที่มีการเชื่อมโยง 2" xfId="10973" hidden="1" xr:uid="{00000000-0005-0000-0000-00000B720000}"/>
    <cellStyle name="เซลล์ที่มีการเชื่อมโยง 2" xfId="14441" hidden="1" xr:uid="{00000000-0005-0000-0000-00000C720000}"/>
    <cellStyle name="เซลล์ที่มีการเชื่อมโยง 2" xfId="14177" hidden="1" xr:uid="{00000000-0005-0000-0000-00000D720000}"/>
    <cellStyle name="เซลล์ที่มีการเชื่อมโยง 2" xfId="14028" hidden="1" xr:uid="{00000000-0005-0000-0000-00000E720000}"/>
    <cellStyle name="เซลล์ที่มีการเชื่อมโยง 2" xfId="8264" hidden="1" xr:uid="{00000000-0005-0000-0000-00000F720000}"/>
    <cellStyle name="เซลล์ที่มีการเชื่อมโยง 2" xfId="9574" hidden="1" xr:uid="{00000000-0005-0000-0000-000010720000}"/>
    <cellStyle name="เซลล์ที่มีการเชื่อมโยง 2" xfId="14272" hidden="1" xr:uid="{00000000-0005-0000-0000-000011720000}"/>
    <cellStyle name="เซลล์ที่มีการเชื่อมโยง 2" xfId="8306" hidden="1" xr:uid="{00000000-0005-0000-0000-000012720000}"/>
    <cellStyle name="เซลล์ที่มีการเชื่อมโยง 2" xfId="10684" hidden="1" xr:uid="{00000000-0005-0000-0000-000013720000}"/>
    <cellStyle name="เซลล์ที่มีการเชื่อมโยง 2" xfId="10038" hidden="1" xr:uid="{00000000-0005-0000-0000-000014720000}"/>
    <cellStyle name="เซลล์ที่มีการเชื่อมโยง 2" xfId="8340" hidden="1" xr:uid="{00000000-0005-0000-0000-000015720000}"/>
    <cellStyle name="เซลล์ที่มีการเชื่อมโยง 2" xfId="11192" hidden="1" xr:uid="{00000000-0005-0000-0000-000016720000}"/>
    <cellStyle name="เซลล์ที่มีการเชื่อมโยง 2" xfId="10530" hidden="1" xr:uid="{00000000-0005-0000-0000-000017720000}"/>
    <cellStyle name="เซลล์ที่มีการเชื่อมโยง 2" xfId="14661" hidden="1" xr:uid="{00000000-0005-0000-0000-000018720000}"/>
    <cellStyle name="เซลล์ที่มีการเชื่อมโยง 2" xfId="14364" hidden="1" xr:uid="{00000000-0005-0000-0000-000019720000}"/>
    <cellStyle name="เซลล์ที่มีการเชื่อมโยง 2" xfId="14432" hidden="1" xr:uid="{00000000-0005-0000-0000-00001A720000}"/>
    <cellStyle name="เซลล์ที่มีการเชื่อมโยง 2" xfId="14658" hidden="1" xr:uid="{00000000-0005-0000-0000-00001B720000}"/>
    <cellStyle name="เซลล์ที่มีการเชื่อมโยง 2" xfId="14319" hidden="1" xr:uid="{00000000-0005-0000-0000-00001C720000}"/>
    <cellStyle name="เซลล์ที่มีการเชื่อมโยง 2" xfId="14807" hidden="1" xr:uid="{00000000-0005-0000-0000-00001D720000}"/>
    <cellStyle name="เซลล์ที่มีการเชื่อมโยง 2" xfId="10107" hidden="1" xr:uid="{00000000-0005-0000-0000-00001E720000}"/>
    <cellStyle name="เซลล์ที่มีการเชื่อมโยง 2" xfId="10590" hidden="1" xr:uid="{00000000-0005-0000-0000-00001F720000}"/>
    <cellStyle name="เซลล์ที่มีการเชื่อมโยง 2" xfId="14731" hidden="1" xr:uid="{00000000-0005-0000-0000-000020720000}"/>
    <cellStyle name="เซลล์ที่มีการเชื่อมโยง 2" xfId="14419" hidden="1" xr:uid="{00000000-0005-0000-0000-000021720000}"/>
    <cellStyle name="เซลล์ที่มีการเชื่อมโยง 2" xfId="10413" hidden="1" xr:uid="{00000000-0005-0000-0000-000022720000}"/>
    <cellStyle name="เซลล์ที่มีการเชื่อมโยง 2" xfId="14935" hidden="1" xr:uid="{00000000-0005-0000-0000-000023720000}"/>
    <cellStyle name="เซลล์ที่มีการเชื่อมโยง 2" xfId="13340" hidden="1" xr:uid="{00000000-0005-0000-0000-000024720000}"/>
    <cellStyle name="เซลล์ที่มีการเชื่อมโยง 2" xfId="172" hidden="1" xr:uid="{00000000-0005-0000-0000-000025720000}"/>
    <cellStyle name="เซลล์ที่มีการเชื่อมโยง 2" xfId="9133" hidden="1" xr:uid="{00000000-0005-0000-0000-000026720000}"/>
    <cellStyle name="เซลล์ที่มีการเชื่อมโยง 2" xfId="10709" hidden="1" xr:uid="{00000000-0005-0000-0000-000027720000}"/>
    <cellStyle name="เซลล์ที่มีการเชื่อมโยง 2" xfId="14157" hidden="1" xr:uid="{00000000-0005-0000-0000-000028720000}"/>
    <cellStyle name="เซลล์ที่มีการเชื่อมโยง 2" xfId="14558" hidden="1" xr:uid="{00000000-0005-0000-0000-000029720000}"/>
    <cellStyle name="เซลล์ที่มีการเชื่อมโยง 2" xfId="14153" hidden="1" xr:uid="{00000000-0005-0000-0000-00002A720000}"/>
    <cellStyle name="เซลล์ที่มีการเชื่อมโยง 2" xfId="14643" hidden="1" xr:uid="{00000000-0005-0000-0000-00002B720000}"/>
    <cellStyle name="เซลล์ที่มีการเชื่อมโยง 2" xfId="14912" hidden="1" xr:uid="{00000000-0005-0000-0000-00002C720000}"/>
    <cellStyle name="เซลล์ที่มีการเชื่อมโยง 2" xfId="14079" hidden="1" xr:uid="{00000000-0005-0000-0000-00002D720000}"/>
    <cellStyle name="เซลล์ที่มีการเชื่อมโยง 2" xfId="8642" hidden="1" xr:uid="{00000000-0005-0000-0000-00002E720000}"/>
    <cellStyle name="เซลล์ที่มีการเชื่อมโยง 2" xfId="8370" hidden="1" xr:uid="{00000000-0005-0000-0000-00002F720000}"/>
    <cellStyle name="เซลล์ที่มีการเชื่อมโยง 2" xfId="14408" hidden="1" xr:uid="{00000000-0005-0000-0000-000030720000}"/>
    <cellStyle name="เซลล์ที่มีการเชื่อมโยง 2" xfId="14667" hidden="1" xr:uid="{00000000-0005-0000-0000-000031720000}"/>
    <cellStyle name="เซลล์ที่มีการเชื่อมโยง 2" xfId="14640" hidden="1" xr:uid="{00000000-0005-0000-0000-000032720000}"/>
    <cellStyle name="เซลล์ที่มีการเชื่อมโยง 2" xfId="14942" hidden="1" xr:uid="{00000000-0005-0000-0000-000033720000}"/>
    <cellStyle name="เซลล์ที่มีการเชื่อมโยง 2" xfId="9595" hidden="1" xr:uid="{00000000-0005-0000-0000-000034720000}"/>
    <cellStyle name="เซลล์ที่มีการเชื่อมโยง 2" xfId="14713" hidden="1" xr:uid="{00000000-0005-0000-0000-000035720000}"/>
    <cellStyle name="เซลล์ที่มีการเชื่อมโยง 2" xfId="10651" hidden="1" xr:uid="{00000000-0005-0000-0000-000036720000}"/>
    <cellStyle name="เซลล์ที่มีการเชื่อมโยง 2" xfId="9799" hidden="1" xr:uid="{00000000-0005-0000-0000-000037720000}"/>
    <cellStyle name="เซลล์ที่มีการเชื่อมโยง 2" xfId="9181" hidden="1" xr:uid="{00000000-0005-0000-0000-000038720000}"/>
    <cellStyle name="เซลล์ที่มีการเชื่อมโยง 2" xfId="14223" hidden="1" xr:uid="{00000000-0005-0000-0000-000039720000}"/>
    <cellStyle name="เซลล์ที่มีการเชื่อมโยง 2" xfId="10222" hidden="1" xr:uid="{00000000-0005-0000-0000-00003A720000}"/>
    <cellStyle name="เซลล์ที่มีการเชื่อมโยง 2" xfId="10250" hidden="1" xr:uid="{00000000-0005-0000-0000-00003B720000}"/>
    <cellStyle name="เซลล์ที่มีการเชื่อมโยง 2" xfId="9781" hidden="1" xr:uid="{00000000-0005-0000-0000-00003C720000}"/>
    <cellStyle name="เซลล์ที่มีการเชื่อมโยง 2" xfId="8480" hidden="1" xr:uid="{00000000-0005-0000-0000-00003D720000}"/>
    <cellStyle name="เซลล์ที่มีการเชื่อมโยง 2" xfId="9197" hidden="1" xr:uid="{00000000-0005-0000-0000-00003E720000}"/>
    <cellStyle name="เซลล์ที่มีการเชื่อมโยง 2" xfId="9872" hidden="1" xr:uid="{00000000-0005-0000-0000-00003F720000}"/>
    <cellStyle name="เซลล์ที่มีการเชื่อมโยง 2" xfId="14963" hidden="1" xr:uid="{00000000-0005-0000-0000-000040720000}"/>
    <cellStyle name="เซลล์ที่มีการเชื่อมโยง 2" xfId="14723" hidden="1" xr:uid="{00000000-0005-0000-0000-000041720000}"/>
    <cellStyle name="เซลล์ที่มีการเชื่อมโยง 2" xfId="14833" hidden="1" xr:uid="{00000000-0005-0000-0000-000042720000}"/>
    <cellStyle name="เซลล์ที่มีการเชื่อมโยง 2" xfId="14996" hidden="1" xr:uid="{00000000-0005-0000-0000-000043720000}"/>
    <cellStyle name="เซลล์ที่มีการเชื่อมโยง 2" xfId="8184" hidden="1" xr:uid="{00000000-0005-0000-0000-000044720000}"/>
    <cellStyle name="เซลล์ที่มีการเชื่อมโยง 2" xfId="8206" hidden="1" xr:uid="{00000000-0005-0000-0000-000045720000}"/>
    <cellStyle name="เซลล์ที่มีการเชื่อมโยง 2" xfId="9698" hidden="1" xr:uid="{00000000-0005-0000-0000-000046720000}"/>
    <cellStyle name="เซลล์ที่มีการเชื่อมโยง 2" xfId="14466" hidden="1" xr:uid="{00000000-0005-0000-0000-000047720000}"/>
    <cellStyle name="เซลล์ที่มีการเชื่อมโยง 2" xfId="14040" hidden="1" xr:uid="{00000000-0005-0000-0000-000048720000}"/>
    <cellStyle name="เซลล์ที่มีการเชื่อมโยง 2" xfId="14832" hidden="1" xr:uid="{00000000-0005-0000-0000-000049720000}"/>
    <cellStyle name="เซลล์ที่มีการเชื่อมโยง 2" xfId="8220" hidden="1" xr:uid="{00000000-0005-0000-0000-00004A720000}"/>
    <cellStyle name="เซลล์ที่มีการเชื่อมโยง 2" xfId="9608" hidden="1" xr:uid="{00000000-0005-0000-0000-00004B720000}"/>
    <cellStyle name="เซลล์ที่มีการเชื่อมโยง 2" xfId="8390" hidden="1" xr:uid="{00000000-0005-0000-0000-00004C720000}"/>
    <cellStyle name="เซลล์ที่มีการเชื่อมโยง 2" xfId="9711" hidden="1" xr:uid="{00000000-0005-0000-0000-00004D720000}"/>
    <cellStyle name="เซลล์ที่มีการเชื่อมโยง 2" xfId="14574" hidden="1" xr:uid="{00000000-0005-0000-0000-00004E720000}"/>
    <cellStyle name="เซลล์ที่มีการเชื่อมโยง 2" xfId="8387" hidden="1" xr:uid="{00000000-0005-0000-0000-00004F720000}"/>
    <cellStyle name="เซลล์ที่มีการเชื่อมโยง 2" xfId="14854" hidden="1" xr:uid="{00000000-0005-0000-0000-000050720000}"/>
    <cellStyle name="เซลล์ที่มีการเชื่อมโยง 2" xfId="14452" hidden="1" xr:uid="{00000000-0005-0000-0000-000051720000}"/>
    <cellStyle name="เซลล์ที่มีการเชื่อมโยง 2" xfId="10239" hidden="1" xr:uid="{00000000-0005-0000-0000-000052720000}"/>
    <cellStyle name="เซลล์ที่มีการเชื่อมโยง 2" xfId="14358" hidden="1" xr:uid="{00000000-0005-0000-0000-000053720000}"/>
    <cellStyle name="เซลล์ที่มีการเชื่อมโยง 2" xfId="10557" hidden="1" xr:uid="{00000000-0005-0000-0000-000054720000}"/>
    <cellStyle name="เซลล์ที่มีการเชื่อมโยง 2" xfId="14837" hidden="1" xr:uid="{00000000-0005-0000-0000-000055720000}"/>
    <cellStyle name="เซลล์ที่มีการเชื่อมโยง 2" xfId="164" hidden="1" xr:uid="{00000000-0005-0000-0000-000056720000}"/>
    <cellStyle name="เซลล์ที่มีการเชื่อมโยง 2" xfId="13316" hidden="1" xr:uid="{00000000-0005-0000-0000-000057720000}"/>
    <cellStyle name="เซลล์ที่มีการเชื่อมโยง 2" xfId="10358" hidden="1" xr:uid="{00000000-0005-0000-0000-000058720000}"/>
    <cellStyle name="เซลล์ที่มีการเชื่อมโยง 2" xfId="185" hidden="1" xr:uid="{00000000-0005-0000-0000-000059720000}"/>
    <cellStyle name="เซลล์ที่มีการเชื่อมโยง 2" xfId="8258" hidden="1" xr:uid="{00000000-0005-0000-0000-00005A720000}"/>
    <cellStyle name="เซลล์ที่มีการเชื่อมโยง 2" xfId="14014" hidden="1" xr:uid="{00000000-0005-0000-0000-00005B720000}"/>
    <cellStyle name="เซลล์ที่มีการเชื่อมโยง 2" xfId="14850" hidden="1" xr:uid="{00000000-0005-0000-0000-00005C720000}"/>
    <cellStyle name="เซลล์ที่มีการเชื่อมโยง 2" xfId="8234" hidden="1" xr:uid="{00000000-0005-0000-0000-00005D720000}"/>
    <cellStyle name="เซลล์ที่มีการเชื่อมโยง 2" xfId="9544" hidden="1" xr:uid="{00000000-0005-0000-0000-00005E720000}"/>
    <cellStyle name="เซลล์ที่มีการเชื่อมโยง 2" xfId="157" hidden="1" xr:uid="{00000000-0005-0000-0000-00005F720000}"/>
    <cellStyle name="เซลล์ที่มีการเชื่อมโยง 2" xfId="15070" hidden="1" xr:uid="{00000000-0005-0000-0000-000060720000}"/>
    <cellStyle name="เซลล์ที่มีการเชื่อมโยง 2" xfId="15071" hidden="1" xr:uid="{00000000-0005-0000-0000-000061720000}"/>
    <cellStyle name="เซลล์ที่มีการเชื่อมโยง 2" xfId="15074" hidden="1" xr:uid="{00000000-0005-0000-0000-000062720000}"/>
    <cellStyle name="เซลล์ที่มีการเชื่อมโยง 2" xfId="15075" hidden="1" xr:uid="{00000000-0005-0000-0000-000063720000}"/>
    <cellStyle name="เซลล์ที่มีการเชื่อมโยง 2" xfId="15092" hidden="1" xr:uid="{00000000-0005-0000-0000-000064720000}"/>
    <cellStyle name="เซลล์ที่มีการเชื่อมโยง 2" xfId="15093" hidden="1" xr:uid="{00000000-0005-0000-0000-000065720000}"/>
    <cellStyle name="เซลล์ที่มีการเชื่อมโยง 2" xfId="15094" hidden="1" xr:uid="{00000000-0005-0000-0000-000066720000}"/>
    <cellStyle name="เซลล์ที่มีการเชื่อมโยง 2" xfId="15095" hidden="1" xr:uid="{00000000-0005-0000-0000-000067720000}"/>
    <cellStyle name="เซลล์ที่มีการเชื่อมโยง 2" xfId="15100" hidden="1" xr:uid="{00000000-0005-0000-0000-000068720000}"/>
    <cellStyle name="เซลล์ที่มีการเชื่อมโยง 2" xfId="15102" hidden="1" xr:uid="{00000000-0005-0000-0000-000069720000}"/>
    <cellStyle name="เซลล์ที่มีการเชื่อมโยง 2" xfId="15103" hidden="1" xr:uid="{00000000-0005-0000-0000-00006A720000}"/>
    <cellStyle name="เซลล์ที่มีการเชื่อมโยง 2" xfId="15104" hidden="1" xr:uid="{00000000-0005-0000-0000-00006B720000}"/>
    <cellStyle name="เซลล์ที่มีการเชื่อมโยง 2" xfId="15113" hidden="1" xr:uid="{00000000-0005-0000-0000-00006C720000}"/>
    <cellStyle name="เซลล์ที่มีการเชื่อมโยง 2" xfId="15114" hidden="1" xr:uid="{00000000-0005-0000-0000-00006D720000}"/>
    <cellStyle name="เซลล์ที่มีการเชื่อมโยง 2" xfId="15115" hidden="1" xr:uid="{00000000-0005-0000-0000-00006E720000}"/>
    <cellStyle name="เซลล์ที่มีการเชื่อมโยง 2" xfId="15116" hidden="1" xr:uid="{00000000-0005-0000-0000-00006F720000}"/>
    <cellStyle name="เซลล์ที่มีการเชื่อมโยง 2" xfId="14884" hidden="1" xr:uid="{00000000-0005-0000-0000-000070720000}"/>
    <cellStyle name="เซลล์ที่มีการเชื่อมโยง 2" xfId="14827" hidden="1" xr:uid="{00000000-0005-0000-0000-000071720000}"/>
    <cellStyle name="เซลล์ที่มีการเชื่อมโยง 2" xfId="14502" hidden="1" xr:uid="{00000000-0005-0000-0000-000072720000}"/>
    <cellStyle name="เซลล์ที่มีการเชื่อมโยง 2" xfId="14960" hidden="1" xr:uid="{00000000-0005-0000-0000-000073720000}"/>
    <cellStyle name="เซลล์ที่มีการเชื่อมโยง 2" xfId="14557" hidden="1" xr:uid="{00000000-0005-0000-0000-000074720000}"/>
    <cellStyle name="เซลล์ที่มีการเชื่อมโยง 2" xfId="8196" hidden="1" xr:uid="{00000000-0005-0000-0000-000075720000}"/>
    <cellStyle name="เซลล์ที่มีการเชื่อมโยง 2" xfId="8826" hidden="1" xr:uid="{00000000-0005-0000-0000-000076720000}"/>
    <cellStyle name="เซลล์ที่มีการเชื่อมโยง 2" xfId="14300" hidden="1" xr:uid="{00000000-0005-0000-0000-000077720000}"/>
    <cellStyle name="เซลล์ที่มีการเชื่อมโยง 2" xfId="14122" hidden="1" xr:uid="{00000000-0005-0000-0000-000078720000}"/>
    <cellStyle name="เซลล์ที่มีการเชื่อมโยง 2" xfId="8175" hidden="1" xr:uid="{00000000-0005-0000-0000-000079720000}"/>
    <cellStyle name="เซลล์ที่มีการเชื่อมโยง 2" xfId="10253" hidden="1" xr:uid="{00000000-0005-0000-0000-00007A720000}"/>
    <cellStyle name="เซลล์ที่มีการเชื่อมโยง 2" xfId="14067" hidden="1" xr:uid="{00000000-0005-0000-0000-00007B720000}"/>
    <cellStyle name="เซลล์ที่มีการเชื่อมโยง 2" xfId="9390" hidden="1" xr:uid="{00000000-0005-0000-0000-00007C720000}"/>
    <cellStyle name="เซลล์ที่มีการเชื่อมโยง 2" xfId="14427" hidden="1" xr:uid="{00000000-0005-0000-0000-00007D720000}"/>
    <cellStyle name="เซลล์ที่มีการเชื่อมโยง 2" xfId="8412" hidden="1" xr:uid="{00000000-0005-0000-0000-00007E720000}"/>
    <cellStyle name="เซลล์ที่มีการเชื่อมโยง 2" xfId="14176" hidden="1" xr:uid="{00000000-0005-0000-0000-00007F720000}"/>
    <cellStyle name="เซลล์ที่มีการเชื่อมโยง 2" xfId="9591" hidden="1" xr:uid="{00000000-0005-0000-0000-000080720000}"/>
    <cellStyle name="เซลล์ที่มีการเชื่อมโยง 2" xfId="8781" hidden="1" xr:uid="{00000000-0005-0000-0000-000081720000}"/>
    <cellStyle name="เซลล์ที่มีการเชื่อมโยง 2" xfId="8380" hidden="1" xr:uid="{00000000-0005-0000-0000-000082720000}"/>
    <cellStyle name="เซลล์ที่มีการเชื่อมโยง 2" xfId="10981" hidden="1" xr:uid="{00000000-0005-0000-0000-000083720000}"/>
    <cellStyle name="เซลล์ที่มีการเชื่อมโยง 2" xfId="8356" hidden="1" xr:uid="{00000000-0005-0000-0000-000084720000}"/>
    <cellStyle name="เซลล์ที่มีการเชื่อมโยง 2" xfId="14688" hidden="1" xr:uid="{00000000-0005-0000-0000-000085720000}"/>
    <cellStyle name="เซลล์ที่มีการเชื่อมโยง 2" xfId="10688" hidden="1" xr:uid="{00000000-0005-0000-0000-000086720000}"/>
    <cellStyle name="เซลล์ที่มีการเชื่อมโยง 2" xfId="14636" hidden="1" xr:uid="{00000000-0005-0000-0000-000087720000}"/>
    <cellStyle name="เซลล์ที่มีการเชื่อมโยง 2" xfId="14534" hidden="1" xr:uid="{00000000-0005-0000-0000-000088720000}"/>
    <cellStyle name="เซลล์ที่มีการเชื่อมโยง 2" xfId="14071" hidden="1" xr:uid="{00000000-0005-0000-0000-000089720000}"/>
    <cellStyle name="เซลล์ที่มีการเชื่อมโยง 2" xfId="12098" hidden="1" xr:uid="{00000000-0005-0000-0000-00008A720000}"/>
    <cellStyle name="เซลล์ที่มีการเชื่อมโยง 2" xfId="8309" hidden="1" xr:uid="{00000000-0005-0000-0000-00008B720000}"/>
    <cellStyle name="เซลล์ที่มีการเชื่อมโยง 2" xfId="8901" hidden="1" xr:uid="{00000000-0005-0000-0000-00008C720000}"/>
    <cellStyle name="เซลล์ที่มีการเชื่อมโยง 2" xfId="9216" hidden="1" xr:uid="{00000000-0005-0000-0000-00008D720000}"/>
    <cellStyle name="เซลล์ที่มีการเชื่อมโยง 2" xfId="14137" hidden="1" xr:uid="{00000000-0005-0000-0000-00008E720000}"/>
    <cellStyle name="เซลล์ที่มีการเชื่อมโยง 2" xfId="10794" hidden="1" xr:uid="{00000000-0005-0000-0000-00008F720000}"/>
    <cellStyle name="เซลล์ที่มีการเชื่อมโยง 2" xfId="14297" hidden="1" xr:uid="{00000000-0005-0000-0000-000090720000}"/>
    <cellStyle name="เซลล์ที่มีการเชื่อมโยง 2" xfId="8255" hidden="1" xr:uid="{00000000-0005-0000-0000-000091720000}"/>
    <cellStyle name="เซลล์ที่มีการเชื่อมโยง 2" xfId="14717" hidden="1" xr:uid="{00000000-0005-0000-0000-000092720000}"/>
    <cellStyle name="เซลล์ที่มีการเชื่อมโยง 2" xfId="9676" hidden="1" xr:uid="{00000000-0005-0000-0000-000093720000}"/>
    <cellStyle name="เซลล์ที่มีการเชื่อมโยง 2" xfId="8331" hidden="1" xr:uid="{00000000-0005-0000-0000-000094720000}"/>
    <cellStyle name="เซลล์ที่มีการเชื่อมโยง 2" xfId="9391" hidden="1" xr:uid="{00000000-0005-0000-0000-000095720000}"/>
    <cellStyle name="เซลล์ที่มีการเชื่อมโยง 2" xfId="13978" hidden="1" xr:uid="{00000000-0005-0000-0000-000096720000}"/>
    <cellStyle name="เซลล์ที่มีการเชื่อมโยง 2" xfId="14113" hidden="1" xr:uid="{00000000-0005-0000-0000-000097720000}"/>
    <cellStyle name="เซลล์ที่มีการเชื่อมโยง 2" xfId="9177" hidden="1" xr:uid="{00000000-0005-0000-0000-000098720000}"/>
    <cellStyle name="เซลล์ที่มีการเชื่อมโยง 2" xfId="14885" hidden="1" xr:uid="{00000000-0005-0000-0000-000099720000}"/>
    <cellStyle name="เซลล์ที่มีการเชื่อมโยง 2" xfId="14183" hidden="1" xr:uid="{00000000-0005-0000-0000-00009A720000}"/>
    <cellStyle name="เซลล์ที่มีการเชื่อมโยง 2" xfId="10751" hidden="1" xr:uid="{00000000-0005-0000-0000-00009B720000}"/>
    <cellStyle name="เซลล์ที่มีการเชื่อมโยง 2" xfId="15027" hidden="1" xr:uid="{00000000-0005-0000-0000-00009C720000}"/>
    <cellStyle name="เซลล์ที่มีการเชื่อมโยง 2" xfId="161" hidden="1" xr:uid="{00000000-0005-0000-0000-00009D720000}"/>
    <cellStyle name="เซลล์ที่มีการเชื่อมโยง 2" xfId="8235" hidden="1" xr:uid="{00000000-0005-0000-0000-00009E720000}"/>
    <cellStyle name="เซลล์ที่มีการเชื่อมโยง 2" xfId="14058" hidden="1" xr:uid="{00000000-0005-0000-0000-00009F720000}"/>
    <cellStyle name="เซลล์ที่มีการเชื่อมโยง 2" xfId="14842" hidden="1" xr:uid="{00000000-0005-0000-0000-0000A0720000}"/>
    <cellStyle name="เซลล์ที่มีการเชื่อมโยง 2" xfId="14099" hidden="1" xr:uid="{00000000-0005-0000-0000-0000A1720000}"/>
    <cellStyle name="เซลล์ที่มีการเชื่อมโยง 2" xfId="14401" hidden="1" xr:uid="{00000000-0005-0000-0000-0000A2720000}"/>
    <cellStyle name="เซลล์ที่มีการเชื่อมโยง 2" xfId="14230" hidden="1" xr:uid="{00000000-0005-0000-0000-0000A3720000}"/>
    <cellStyle name="เซลล์ที่มีการเชื่อมโยง 2" xfId="8756" hidden="1" xr:uid="{00000000-0005-0000-0000-0000A4720000}"/>
    <cellStyle name="เซลล์ที่มีการเชื่อมโยง 2" xfId="14202" hidden="1" xr:uid="{00000000-0005-0000-0000-0000A5720000}"/>
    <cellStyle name="เซลล์ที่มีการเชื่อมโยง 2" xfId="8779" hidden="1" xr:uid="{00000000-0005-0000-0000-0000A6720000}"/>
    <cellStyle name="เซลล์ที่มีการเชื่อมโยง 2" xfId="14251" hidden="1" xr:uid="{00000000-0005-0000-0000-0000A7720000}"/>
    <cellStyle name="เซลล์ที่มีการเชื่อมโยง 2" xfId="14105" hidden="1" xr:uid="{00000000-0005-0000-0000-0000A8720000}"/>
    <cellStyle name="เซลล์ที่มีการเชื่อมโยง 2" xfId="8256" hidden="1" xr:uid="{00000000-0005-0000-0000-0000A9720000}"/>
    <cellStyle name="เซลล์ที่มีการเชื่อมโยง 2" xfId="14404" hidden="1" xr:uid="{00000000-0005-0000-0000-0000AA720000}"/>
    <cellStyle name="เซลล์ที่มีการเชื่อมโยง 2" xfId="9196" hidden="1" xr:uid="{00000000-0005-0000-0000-0000AB720000}"/>
    <cellStyle name="เซลล์ที่มีการเชื่อมโยง 2" xfId="10758" hidden="1" xr:uid="{00000000-0005-0000-0000-0000AC720000}"/>
    <cellStyle name="เซลล์ที่มีการเชื่อมโยง 2" xfId="14978" hidden="1" xr:uid="{00000000-0005-0000-0000-0000AD720000}"/>
    <cellStyle name="เซลล์ที่มีการเชื่อมโยง 2" xfId="11128" hidden="1" xr:uid="{00000000-0005-0000-0000-0000AE720000}"/>
    <cellStyle name="เซลล์ที่มีการเชื่อมโยง 2" xfId="10407" hidden="1" xr:uid="{00000000-0005-0000-0000-0000AF720000}"/>
    <cellStyle name="เซลล์ที่มีการเชื่อมโยง 2" xfId="15110" hidden="1" xr:uid="{00000000-0005-0000-0000-0000B0720000}"/>
    <cellStyle name="เซลล์ที่มีการเชื่อมโยง 2" xfId="9358" hidden="1" xr:uid="{00000000-0005-0000-0000-0000B1720000}"/>
    <cellStyle name="เซลล์ที่มีการเชื่อมโยง 2" xfId="8632" hidden="1" xr:uid="{00000000-0005-0000-0000-0000B2720000}"/>
    <cellStyle name="เซลล์ที่มีการเชื่อมโยง 2" xfId="14217" hidden="1" xr:uid="{00000000-0005-0000-0000-0000B3720000}"/>
    <cellStyle name="เซลล์ที่มีการเชื่อมโยง 2" xfId="8290" hidden="1" xr:uid="{00000000-0005-0000-0000-0000B4720000}"/>
    <cellStyle name="เซลล์ที่มีการเชื่อมโยง 2" xfId="10561" hidden="1" xr:uid="{00000000-0005-0000-0000-0000B5720000}"/>
    <cellStyle name="เซลล์ที่มีการเชื่อมโยง 2" xfId="11127" hidden="1" xr:uid="{00000000-0005-0000-0000-0000B6720000}"/>
    <cellStyle name="เซลล์ที่มีการเชื่อมโยง 2" xfId="9929" hidden="1" xr:uid="{00000000-0005-0000-0000-0000B7720000}"/>
    <cellStyle name="เซลล์ที่มีการเชื่อมโยง 2" xfId="13979" hidden="1" xr:uid="{00000000-0005-0000-0000-0000B8720000}"/>
    <cellStyle name="เซลล์ที่มีการเชื่อมโยง 2" xfId="9500" hidden="1" xr:uid="{00000000-0005-0000-0000-0000B9720000}"/>
    <cellStyle name="เซลล์ที่มีการเชื่อมโยง 2" xfId="8278" hidden="1" xr:uid="{00000000-0005-0000-0000-0000BA720000}"/>
    <cellStyle name="เซลล์ที่มีการเชื่อมโยง 2" xfId="11905" hidden="1" xr:uid="{00000000-0005-0000-0000-0000BB720000}"/>
    <cellStyle name="เซลล์ที่มีการเชื่อมโยง 2" xfId="14613" hidden="1" xr:uid="{00000000-0005-0000-0000-0000BC720000}"/>
    <cellStyle name="เซลล์ที่มีการเชื่อมโยง 2" xfId="15066" hidden="1" xr:uid="{00000000-0005-0000-0000-0000BD720000}"/>
    <cellStyle name="เซลล์ที่มีการเชื่อมโยง 2" xfId="10024" hidden="1" xr:uid="{00000000-0005-0000-0000-0000BE720000}"/>
    <cellStyle name="เซลล์ที่มีการเชื่อมโยง 2" xfId="14089" hidden="1" xr:uid="{00000000-0005-0000-0000-0000BF720000}"/>
    <cellStyle name="เซลล์ที่มีการเชื่อมโยง 2" xfId="8267" hidden="1" xr:uid="{00000000-0005-0000-0000-0000C0720000}"/>
    <cellStyle name="เซลล์ที่มีการเชื่อมโยง 2" xfId="9462" hidden="1" xr:uid="{00000000-0005-0000-0000-0000C1720000}"/>
    <cellStyle name="เซลล์ที่มีการเชื่อมโยง 2" xfId="13971" hidden="1" xr:uid="{00000000-0005-0000-0000-0000C2720000}"/>
    <cellStyle name="เซลล์ที่มีการเชื่อมโยง 2" xfId="8314" hidden="1" xr:uid="{00000000-0005-0000-0000-0000C3720000}"/>
    <cellStyle name="เซลล์ที่มีการเชื่อมโยง 2" xfId="10678" hidden="1" xr:uid="{00000000-0005-0000-0000-0000C4720000}"/>
    <cellStyle name="เซลล์ที่มีการเชื่อมโยง 2" xfId="14580" hidden="1" xr:uid="{00000000-0005-0000-0000-0000C5720000}"/>
    <cellStyle name="เซลล์ที่มีการเชื่อมโยง 2" xfId="10827" hidden="1" xr:uid="{00000000-0005-0000-0000-0000C6720000}"/>
    <cellStyle name="เซลล์ที่มีการเชื่อมโยง 2" xfId="15085" hidden="1" xr:uid="{00000000-0005-0000-0000-0000C7720000}"/>
    <cellStyle name="เซลล์ที่มีการเชื่อมโยง 2" xfId="9864" hidden="1" xr:uid="{00000000-0005-0000-0000-0000C8720000}"/>
    <cellStyle name="เซลล์ที่มีการเชื่อมโยง 2" xfId="8952" hidden="1" xr:uid="{00000000-0005-0000-0000-0000C9720000}"/>
    <cellStyle name="เซลล์ที่มีการเชื่อมโยง 2" xfId="11147" hidden="1" xr:uid="{00000000-0005-0000-0000-0000CA720000}"/>
    <cellStyle name="เซลล์ที่มีการเชื่อมโยง 2" xfId="14315" hidden="1" xr:uid="{00000000-0005-0000-0000-0000CB720000}"/>
    <cellStyle name="เซลล์ที่มีการเชื่อมโยง 2" xfId="9203" hidden="1" xr:uid="{00000000-0005-0000-0000-0000CC720000}"/>
    <cellStyle name="เซลล์ที่มีการเชื่อมโยง 2" xfId="15045" hidden="1" xr:uid="{00000000-0005-0000-0000-0000CD720000}"/>
    <cellStyle name="เซลล์ที่มีการเชื่อมโยง 2" xfId="14143" hidden="1" xr:uid="{00000000-0005-0000-0000-0000CE720000}"/>
    <cellStyle name="เซลล์ที่มีการเชื่อมโยง 2" xfId="14187" hidden="1" xr:uid="{00000000-0005-0000-0000-0000CF720000}"/>
    <cellStyle name="เซลล์ที่มีการเชื่อมโยง 2" xfId="9447" hidden="1" xr:uid="{00000000-0005-0000-0000-0000D0720000}"/>
    <cellStyle name="เซลล์ที่มีการเชื่อมโยง 2" xfId="14188" hidden="1" xr:uid="{00000000-0005-0000-0000-0000D1720000}"/>
    <cellStyle name="เซลล์ที่มีการเชื่อมโยง 2" xfId="14033" hidden="1" xr:uid="{00000000-0005-0000-0000-0000D2720000}"/>
    <cellStyle name="เซลล์ที่มีการเชื่อมโยง 2" xfId="8405" hidden="1" xr:uid="{00000000-0005-0000-0000-0000D3720000}"/>
    <cellStyle name="เซลล์ที่มีการเชื่อมโยง 2" xfId="8348" hidden="1" xr:uid="{00000000-0005-0000-0000-0000D4720000}"/>
    <cellStyle name="เซลล์ที่มีการเชื่อมโยง 2" xfId="8231" hidden="1" xr:uid="{00000000-0005-0000-0000-0000D5720000}"/>
    <cellStyle name="เซลล์ที่มีการเชื่อมโยง 2" xfId="13480" hidden="1" xr:uid="{00000000-0005-0000-0000-0000D6720000}"/>
    <cellStyle name="เซลล์ที่มีการเชื่อมโยง 2" xfId="14321" hidden="1" xr:uid="{00000000-0005-0000-0000-0000D7720000}"/>
    <cellStyle name="เซลล์ที่มีการเชื่อมโยง 2" xfId="14194" hidden="1" xr:uid="{00000000-0005-0000-0000-0000D8720000}"/>
    <cellStyle name="เซลล์ที่มีการเชื่อมโยง 2" xfId="14944" hidden="1" xr:uid="{00000000-0005-0000-0000-0000D9720000}"/>
    <cellStyle name="เซลล์ที่มีการเชื่อมโยง 2" xfId="12886" hidden="1" xr:uid="{00000000-0005-0000-0000-0000DA720000}"/>
    <cellStyle name="เซลล์ที่มีการเชื่อมโยง 2" xfId="13958" hidden="1" xr:uid="{00000000-0005-0000-0000-0000DB720000}"/>
    <cellStyle name="เซลล์ที่มีการเชื่อมโยง 2" xfId="10987" hidden="1" xr:uid="{00000000-0005-0000-0000-0000DC720000}"/>
    <cellStyle name="เซลล์ที่มีการเชื่อมโยง 2" xfId="8227" hidden="1" xr:uid="{00000000-0005-0000-0000-0000DD720000}"/>
    <cellStyle name="เซลล์ที่มีการเชื่อมโยง 2" xfId="13280" hidden="1" xr:uid="{00000000-0005-0000-0000-0000DE720000}"/>
    <cellStyle name="เซลล์ที่มีการเชื่อมโยง 2" xfId="10683" hidden="1" xr:uid="{00000000-0005-0000-0000-0000DF720000}"/>
    <cellStyle name="เซลล์ที่มีการเชื่อมโยง 2" xfId="13277" hidden="1" xr:uid="{00000000-0005-0000-0000-0000E0720000}"/>
    <cellStyle name="เซลล์ที่มีการเชื่อมโยง 2" xfId="14535" hidden="1" xr:uid="{00000000-0005-0000-0000-0000E1720000}"/>
    <cellStyle name="เซลล์ที่มีการเชื่อมโยง 2" xfId="14329" hidden="1" xr:uid="{00000000-0005-0000-0000-0000E2720000}"/>
    <cellStyle name="เซลล์ที่มีการเชื่อมโยง 2" xfId="14712" hidden="1" xr:uid="{00000000-0005-0000-0000-0000E3720000}"/>
    <cellStyle name="เซลล์ที่มีการเชื่อมโยง 2" xfId="9259" hidden="1" xr:uid="{00000000-0005-0000-0000-0000E4720000}"/>
    <cellStyle name="เซลล์ที่มีการเชื่อมโยง 2" xfId="14019" hidden="1" xr:uid="{00000000-0005-0000-0000-0000E5720000}"/>
    <cellStyle name="เซลล์ที่มีการเชื่อมโยง 2" xfId="9101" hidden="1" xr:uid="{00000000-0005-0000-0000-0000E6720000}"/>
    <cellStyle name="เซลล์ที่มีการเชื่อมโยง 2" xfId="14965" hidden="1" xr:uid="{00000000-0005-0000-0000-0000E7720000}"/>
    <cellStyle name="เซลล์ที่มีการเชื่อมโยง 2" xfId="9214" hidden="1" xr:uid="{00000000-0005-0000-0000-0000E8720000}"/>
    <cellStyle name="เซลล์ที่มีการเชื่อมโยง 2" xfId="14966" hidden="1" xr:uid="{00000000-0005-0000-0000-0000E9720000}"/>
    <cellStyle name="เซลล์ที่มีการเชื่อมโยง 2" xfId="14234" hidden="1" xr:uid="{00000000-0005-0000-0000-0000EA720000}"/>
    <cellStyle name="เซลล์ที่มีการเชื่อมโยง 2" xfId="14278" hidden="1" xr:uid="{00000000-0005-0000-0000-0000EB720000}"/>
    <cellStyle name="เซลล์ที่มีการเชื่อมโยง 2" xfId="8365" hidden="1" xr:uid="{00000000-0005-0000-0000-0000EC720000}"/>
    <cellStyle name="เซลล์ที่มีการเชื่อมโยง 2" xfId="14488" hidden="1" xr:uid="{00000000-0005-0000-0000-0000ED720000}"/>
    <cellStyle name="เซลล์ที่มีการเชื่อมโยง 2" xfId="14424" hidden="1" xr:uid="{00000000-0005-0000-0000-0000EE720000}"/>
    <cellStyle name="เซลล์ที่มีการเชื่อมโยง 2" xfId="14523" hidden="1" xr:uid="{00000000-0005-0000-0000-0000EF720000}"/>
    <cellStyle name="เซลล์ที่มีการเชื่อมโยง 2" xfId="15043" hidden="1" xr:uid="{00000000-0005-0000-0000-0000F0720000}"/>
    <cellStyle name="เซลล์ที่มีการเชื่อมโยง 2" xfId="14954" hidden="1" xr:uid="{00000000-0005-0000-0000-0000F1720000}"/>
    <cellStyle name="เซลล์ที่มีการเชื่อมโยง 2" xfId="8280" hidden="1" xr:uid="{00000000-0005-0000-0000-0000F2720000}"/>
    <cellStyle name="เซลล์ที่มีการเชื่อมโยง 2" xfId="14916" hidden="1" xr:uid="{00000000-0005-0000-0000-0000F3720000}"/>
    <cellStyle name="เซลล์ที่มีการเชื่อมโยง 2" xfId="14554" hidden="1" xr:uid="{00000000-0005-0000-0000-0000F4720000}"/>
    <cellStyle name="เซลล์ที่มีการเชื่อมโยง 2" xfId="14189" hidden="1" xr:uid="{00000000-0005-0000-0000-0000F5720000}"/>
    <cellStyle name="เซลล์ที่มีการเชื่อมโยง 2" xfId="14915" hidden="1" xr:uid="{00000000-0005-0000-0000-0000F6720000}"/>
    <cellStyle name="เซลล์ที่มีการเชื่อมโยง 2" xfId="9899" hidden="1" xr:uid="{00000000-0005-0000-0000-0000F7720000}"/>
    <cellStyle name="เซลล์ที่มีการเชื่อมโยง 2" xfId="13275" hidden="1" xr:uid="{00000000-0005-0000-0000-0000F8720000}"/>
    <cellStyle name="เซลล์ที่มีการเชื่อมโยง 2" xfId="10062" hidden="1" xr:uid="{00000000-0005-0000-0000-0000F9720000}"/>
    <cellStyle name="เซลล์ที่มีการเชื่อมโยง 2" xfId="9084" hidden="1" xr:uid="{00000000-0005-0000-0000-0000FA720000}"/>
    <cellStyle name="เซลล์ที่มีการเชื่อมโยง 2" xfId="14190" hidden="1" xr:uid="{00000000-0005-0000-0000-0000FB720000}"/>
    <cellStyle name="เซลล์ที่มีการเชื่อมโยง 2" xfId="14650" hidden="1" xr:uid="{00000000-0005-0000-0000-0000FC720000}"/>
    <cellStyle name="เซลล์ที่มีการเชื่อมโยง 2" xfId="10339" hidden="1" xr:uid="{00000000-0005-0000-0000-0000FD720000}"/>
    <cellStyle name="เซลล์ที่มีการเชื่อมโยง 2" xfId="14738" hidden="1" xr:uid="{00000000-0005-0000-0000-0000FE720000}"/>
    <cellStyle name="เซลล์ที่มีการเชื่อมโยง 2" xfId="9949" hidden="1" xr:uid="{00000000-0005-0000-0000-0000FF720000}"/>
    <cellStyle name="เซลล์ที่มีการเชื่อมโยง 2" xfId="15159" hidden="1" xr:uid="{00000000-0005-0000-0000-000000730000}"/>
    <cellStyle name="เซลล์ที่มีการเชื่อมโยง 2" xfId="15160" hidden="1" xr:uid="{00000000-0005-0000-0000-000001730000}"/>
    <cellStyle name="เซลล์ที่มีการเชื่อมโยง 2" xfId="15161" hidden="1" xr:uid="{00000000-0005-0000-0000-000002730000}"/>
    <cellStyle name="เซลล์ที่มีการเชื่อมโยง 2" xfId="15162" hidden="1" xr:uid="{00000000-0005-0000-0000-000003730000}"/>
    <cellStyle name="เซลล์ที่มีการเชื่อมโยง 2" xfId="15172" hidden="1" xr:uid="{00000000-0005-0000-0000-000004730000}"/>
    <cellStyle name="เซลล์ที่มีการเชื่อมโยง 2" xfId="15173" hidden="1" xr:uid="{00000000-0005-0000-0000-000005730000}"/>
    <cellStyle name="เซลล์ที่มีการเชื่อมโยง 2" xfId="15174" hidden="1" xr:uid="{00000000-0005-0000-0000-000006730000}"/>
    <cellStyle name="เซลล์ที่มีการเชื่อมโยง 2" xfId="15175" hidden="1" xr:uid="{00000000-0005-0000-0000-000007730000}"/>
    <cellStyle name="เซลล์ที่มีการเชื่อมโยง 2" xfId="15176" hidden="1" xr:uid="{00000000-0005-0000-0000-000008730000}"/>
    <cellStyle name="เซลล์ที่มีการเชื่อมโยง 2" xfId="15177" hidden="1" xr:uid="{00000000-0005-0000-0000-000009730000}"/>
    <cellStyle name="เซลล์ที่มีการเชื่อมโยง 2" xfId="15178" hidden="1" xr:uid="{00000000-0005-0000-0000-00000A730000}"/>
    <cellStyle name="เซลล์ที่มีการเชื่อมโยง 2" xfId="15179" hidden="1" xr:uid="{00000000-0005-0000-0000-00000B730000}"/>
    <cellStyle name="เซลล์ที่มีการเชื่อมโยง 2" xfId="15184" hidden="1" xr:uid="{00000000-0005-0000-0000-00000C730000}"/>
    <cellStyle name="เซลล์ที่มีการเชื่อมโยง 2" xfId="15185" hidden="1" xr:uid="{00000000-0005-0000-0000-00000D730000}"/>
    <cellStyle name="เซลล์ที่มีการเชื่อมโยง 2" xfId="15186" hidden="1" xr:uid="{00000000-0005-0000-0000-00000E730000}"/>
    <cellStyle name="เซลล์ที่มีการเชื่อมโยง 2" xfId="15187" hidden="1" xr:uid="{00000000-0005-0000-0000-00000F730000}"/>
    <cellStyle name="เซลล์ที่มีการเชื่อมโยง 2" xfId="15344" hidden="1" xr:uid="{00000000-0005-0000-0000-000010730000}"/>
    <cellStyle name="เซลล์ที่มีการเชื่อมโยง 2" xfId="15346" hidden="1" xr:uid="{00000000-0005-0000-0000-000011730000}"/>
    <cellStyle name="เซลล์ที่มีการเชื่อมโยง 2" xfId="15350" hidden="1" xr:uid="{00000000-0005-0000-0000-000012730000}"/>
    <cellStyle name="เซลล์ที่มีการเชื่อมโยง 2" xfId="15351" hidden="1" xr:uid="{00000000-0005-0000-0000-000013730000}"/>
    <cellStyle name="เซลล์ที่มีการเชื่อมโยง 2" xfId="15425" hidden="1" xr:uid="{00000000-0005-0000-0000-000014730000}"/>
    <cellStyle name="เซลล์ที่มีการเชื่อมโยง 2" xfId="15426" hidden="1" xr:uid="{00000000-0005-0000-0000-000015730000}"/>
    <cellStyle name="เซลล์ที่มีการเชื่อมโยง 2" xfId="15430" hidden="1" xr:uid="{00000000-0005-0000-0000-000016730000}"/>
    <cellStyle name="เซลล์ที่มีการเชื่อมโยง 2" xfId="15431" hidden="1" xr:uid="{00000000-0005-0000-0000-000017730000}"/>
    <cellStyle name="เซลล์ที่มีการเชื่อมโยง 2" xfId="15437" hidden="1" xr:uid="{00000000-0005-0000-0000-000018730000}"/>
    <cellStyle name="เซลล์ที่มีการเชื่อมโยง 2" xfId="15438" hidden="1" xr:uid="{00000000-0005-0000-0000-000019730000}"/>
    <cellStyle name="เซลล์ที่มีการเชื่อมโยง 2" xfId="15442" hidden="1" xr:uid="{00000000-0005-0000-0000-00001A730000}"/>
    <cellStyle name="เซลล์ที่มีการเชื่อมโยง 2" xfId="15443" hidden="1" xr:uid="{00000000-0005-0000-0000-00001B730000}"/>
    <cellStyle name="เซลล์ที่มีการเชื่อมโยง 2" xfId="15517" hidden="1" xr:uid="{00000000-0005-0000-0000-00001C730000}"/>
    <cellStyle name="เซลล์ที่มีการเชื่อมโยง 2" xfId="15518" hidden="1" xr:uid="{00000000-0005-0000-0000-00001D730000}"/>
    <cellStyle name="เซลล์ที่มีการเชื่อมโยง 2" xfId="15522" hidden="1" xr:uid="{00000000-0005-0000-0000-00001E730000}"/>
    <cellStyle name="เซลล์ที่มีการเชื่อมโยง 2" xfId="15523" hidden="1" xr:uid="{00000000-0005-0000-0000-00001F730000}"/>
    <cellStyle name="เซลล์ที่มีการเชื่อมโยง 2" xfId="13999" hidden="1" xr:uid="{00000000-0005-0000-0000-000020730000}"/>
    <cellStyle name="เซลล์ที่มีการเชื่อมโยง 2" xfId="14004" hidden="1" xr:uid="{00000000-0005-0000-0000-000021730000}"/>
    <cellStyle name="เซลล์ที่มีการเชื่อมโยง 2" xfId="9633" hidden="1" xr:uid="{00000000-0005-0000-0000-000022730000}"/>
    <cellStyle name="เซลล์ที่มีการเชื่อมโยง 2" xfId="14353" hidden="1" xr:uid="{00000000-0005-0000-0000-000023730000}"/>
    <cellStyle name="เซลล์ที่มีการเชื่อมโยง 2" xfId="14478" hidden="1" xr:uid="{00000000-0005-0000-0000-000024730000}"/>
    <cellStyle name="เซลล์ที่มีการเชื่อมโยง 2" xfId="14262" hidden="1" xr:uid="{00000000-0005-0000-0000-000025730000}"/>
    <cellStyle name="เซลล์ที่มีการเชื่อมโยง 2" xfId="14866" hidden="1" xr:uid="{00000000-0005-0000-0000-000026730000}"/>
    <cellStyle name="เซลล์ที่มีการเชื่อมโยง 2" xfId="15090" hidden="1" xr:uid="{00000000-0005-0000-0000-000027730000}"/>
    <cellStyle name="เซลล์ที่มีการเชื่อมโยง 2" xfId="9247" hidden="1" xr:uid="{00000000-0005-0000-0000-000028730000}"/>
    <cellStyle name="เซลล์ที่มีการเชื่อมโยง 2" xfId="14030" hidden="1" xr:uid="{00000000-0005-0000-0000-000029730000}"/>
    <cellStyle name="เซลล์ที่มีการเชื่อมโยง 2" xfId="14104" hidden="1" xr:uid="{00000000-0005-0000-0000-00002A730000}"/>
    <cellStyle name="เซลล์ที่มีการเชื่อมโยง 2" xfId="14396" hidden="1" xr:uid="{00000000-0005-0000-0000-00002B730000}"/>
    <cellStyle name="เซลล์ที่มีการเชื่อมโยง 2" xfId="15062" hidden="1" xr:uid="{00000000-0005-0000-0000-00002C730000}"/>
    <cellStyle name="เซลล์ที่มีการเชื่อมโยง 2" xfId="8214" hidden="1" xr:uid="{00000000-0005-0000-0000-00002D730000}"/>
    <cellStyle name="เซลล์ที่มีการเชื่อมโยง 2" xfId="14714" hidden="1" xr:uid="{00000000-0005-0000-0000-00002E730000}"/>
    <cellStyle name="เซลล์ที่มีการเชื่อมโยง 2" xfId="12217" hidden="1" xr:uid="{00000000-0005-0000-0000-00002F730000}"/>
    <cellStyle name="เซลล์ที่มีการเชื่อมโยง 2" xfId="14436" hidden="1" xr:uid="{00000000-0005-0000-0000-000030730000}"/>
    <cellStyle name="เซลล์ที่มีการเชื่อมโยง 2" xfId="14503" hidden="1" xr:uid="{00000000-0005-0000-0000-000031730000}"/>
    <cellStyle name="เซลล์ที่มีการเชื่อมโยง 2" xfId="15144" hidden="1" xr:uid="{00000000-0005-0000-0000-000032730000}"/>
    <cellStyle name="เซลล์ที่มีการเชื่อมโยง 2" xfId="14275" hidden="1" xr:uid="{00000000-0005-0000-0000-000033730000}"/>
    <cellStyle name="เซลล์ที่มีการเชื่อมโยง 2" xfId="8274" hidden="1" xr:uid="{00000000-0005-0000-0000-000034730000}"/>
    <cellStyle name="เซลล์ที่มีการเชื่อมโยง 2" xfId="14990" hidden="1" xr:uid="{00000000-0005-0000-0000-000035730000}"/>
    <cellStyle name="เซลล์ที่มีการเชื่อมโยง 2" xfId="14006" hidden="1" xr:uid="{00000000-0005-0000-0000-000036730000}"/>
    <cellStyle name="เซลล์ที่มีการเชื่อมโยง 2" xfId="8662" hidden="1" xr:uid="{00000000-0005-0000-0000-000037730000}"/>
    <cellStyle name="เซลล์ที่มีการเชื่อมโยง 2" xfId="8248" hidden="1" xr:uid="{00000000-0005-0000-0000-000038730000}"/>
    <cellStyle name="เซลล์ที่มีการเชื่อมโยง 2" xfId="14330" hidden="1" xr:uid="{00000000-0005-0000-0000-000039730000}"/>
    <cellStyle name="เซลล์ที่มีการเชื่อมโยง 2" xfId="14273" hidden="1" xr:uid="{00000000-0005-0000-0000-00003A730000}"/>
    <cellStyle name="เซลล์ที่มีการเชื่อมโยง 2" xfId="13397" hidden="1" xr:uid="{00000000-0005-0000-0000-00003B730000}"/>
    <cellStyle name="เซลล์ที่มีการเชื่อมโยง 2" xfId="8171" hidden="1" xr:uid="{00000000-0005-0000-0000-00003C730000}"/>
    <cellStyle name="เซลล์ที่มีการเชื่อมโยง 2" xfId="13450" hidden="1" xr:uid="{00000000-0005-0000-0000-00003D730000}"/>
    <cellStyle name="เซลล์ที่มีการเชื่อมโยง 2" xfId="10513" hidden="1" xr:uid="{00000000-0005-0000-0000-00003E730000}"/>
    <cellStyle name="เซลล์ที่มีการเชื่อมโยง 2" xfId="14080" hidden="1" xr:uid="{00000000-0005-0000-0000-00003F730000}"/>
    <cellStyle name="เซลล์ที่มีการเชื่อมโยง 2" xfId="14428" hidden="1" xr:uid="{00000000-0005-0000-0000-000040730000}"/>
    <cellStyle name="เซลล์ที่มีการเชื่อมโยง 2" xfId="14354" hidden="1" xr:uid="{00000000-0005-0000-0000-000041730000}"/>
    <cellStyle name="เซลล์ที่มีการเชื่อมโยง 2" xfId="14477" hidden="1" xr:uid="{00000000-0005-0000-0000-000042730000}"/>
    <cellStyle name="เซลล์ที่มีการเชื่อมโยง 2" xfId="9243" hidden="1" xr:uid="{00000000-0005-0000-0000-000043730000}"/>
    <cellStyle name="เซลล์ที่มีการเชื่อมโยง 2" xfId="14891" hidden="1" xr:uid="{00000000-0005-0000-0000-000044730000}"/>
    <cellStyle name="เซลล์ที่มีการเชื่อมโยง 2" xfId="10156" hidden="1" xr:uid="{00000000-0005-0000-0000-000045730000}"/>
    <cellStyle name="เซลล์ที่มีการเชื่อมโยง 2" xfId="14774" hidden="1" xr:uid="{00000000-0005-0000-0000-000046730000}"/>
    <cellStyle name="เซลล์ที่มีการเชื่อมโยง 2" xfId="14442" hidden="1" xr:uid="{00000000-0005-0000-0000-000047730000}"/>
    <cellStyle name="เซลล์ที่มีการเชื่อมโยง 2" xfId="11046" hidden="1" xr:uid="{00000000-0005-0000-0000-000048730000}"/>
    <cellStyle name="เซลล์ที่มีการเชื่อมโยง 2" xfId="14385" hidden="1" xr:uid="{00000000-0005-0000-0000-000049730000}"/>
    <cellStyle name="เซลล์ที่มีการเชื่อมโยง 2" xfId="14721" hidden="1" xr:uid="{00000000-0005-0000-0000-00004A730000}"/>
    <cellStyle name="เซลล์ที่มีการเชื่อมโยง 2" xfId="13335" hidden="1" xr:uid="{00000000-0005-0000-0000-00004B730000}"/>
    <cellStyle name="เซลล์ที่มีการเชื่อมโยง 2" xfId="9826" hidden="1" xr:uid="{00000000-0005-0000-0000-00004C730000}"/>
    <cellStyle name="เซลล์ที่มีการเชื่อมโยง 2" xfId="14886" hidden="1" xr:uid="{00000000-0005-0000-0000-00004D730000}"/>
    <cellStyle name="เซลล์ที่มีการเชื่อมโยง 2" xfId="14504" hidden="1" xr:uid="{00000000-0005-0000-0000-00004E730000}"/>
    <cellStyle name="เซลล์ที่มีการเชื่อมโยง 2" xfId="14665" hidden="1" xr:uid="{00000000-0005-0000-0000-00004F730000}"/>
    <cellStyle name="เซลล์ที่มีการเชื่อมโยง 2" xfId="9250" hidden="1" xr:uid="{00000000-0005-0000-0000-000050730000}"/>
    <cellStyle name="เซลล์ที่มีการเชื่อมโยง 2" xfId="14532" hidden="1" xr:uid="{00000000-0005-0000-0000-000051730000}"/>
    <cellStyle name="เซลล์ที่มีการเชื่อมโยง 2" xfId="14918" hidden="1" xr:uid="{00000000-0005-0000-0000-000052730000}"/>
    <cellStyle name="เซลล์ที่มีการเชื่อมโยง 2" xfId="14501" hidden="1" xr:uid="{00000000-0005-0000-0000-000053730000}"/>
    <cellStyle name="เซลล์ที่มีการเชื่อมโยง 2" xfId="14064" hidden="1" xr:uid="{00000000-0005-0000-0000-000054730000}"/>
    <cellStyle name="เซลล์ที่มีการเชื่อมโยง 2" xfId="13218" hidden="1" xr:uid="{00000000-0005-0000-0000-000055730000}"/>
    <cellStyle name="เซลล์ที่มีการเชื่อมโยง 2" xfId="9684" hidden="1" xr:uid="{00000000-0005-0000-0000-000056730000}"/>
    <cellStyle name="เซลล์ที่มีการเชื่อมโยง 2" xfId="15152" hidden="1" xr:uid="{00000000-0005-0000-0000-000057730000}"/>
    <cellStyle name="เซลล์ที่มีการเชื่อมโยง 2" xfId="15124" hidden="1" xr:uid="{00000000-0005-0000-0000-000058730000}"/>
    <cellStyle name="เซลล์ที่มีการเชื่อมโยง 2" xfId="14664" hidden="1" xr:uid="{00000000-0005-0000-0000-000059730000}"/>
    <cellStyle name="เซลล์ที่มีการเชื่อมโยง 2" xfId="14645" hidden="1" xr:uid="{00000000-0005-0000-0000-00005A730000}"/>
    <cellStyle name="เซลล์ที่มีการเชื่อมโยง 2" xfId="14214" hidden="1" xr:uid="{00000000-0005-0000-0000-00005B730000}"/>
    <cellStyle name="เซลล์ที่มีการเชื่อมโยง 2" xfId="13265" hidden="1" xr:uid="{00000000-0005-0000-0000-00005C730000}"/>
    <cellStyle name="เซลล์ที่มีการเชื่อมโยง 2" xfId="14550" hidden="1" xr:uid="{00000000-0005-0000-0000-00005D730000}"/>
    <cellStyle name="เซลล์ที่มีการเชื่อมโยง 2" xfId="9279" hidden="1" xr:uid="{00000000-0005-0000-0000-00005E730000}"/>
    <cellStyle name="เซลล์ที่มีการเชื่อมโยง 2" xfId="14430" hidden="1" xr:uid="{00000000-0005-0000-0000-00005F730000}"/>
    <cellStyle name="เซลล์ที่มีการเชื่อมโยง 2" xfId="14716" hidden="1" xr:uid="{00000000-0005-0000-0000-000060730000}"/>
    <cellStyle name="เซลล์ที่มีการเชื่อมโยง 2" xfId="14659" hidden="1" xr:uid="{00000000-0005-0000-0000-000061730000}"/>
    <cellStyle name="เซลล์ที่มีการเชื่อมโยง 2" xfId="10560" hidden="1" xr:uid="{00000000-0005-0000-0000-000062730000}"/>
    <cellStyle name="เซลล์ที่มีการเชื่อมโยง 2" xfId="14642" hidden="1" xr:uid="{00000000-0005-0000-0000-000063730000}"/>
    <cellStyle name="เซลล์ที่มีการเชื่อมโยง 2" xfId="14820" hidden="1" xr:uid="{00000000-0005-0000-0000-000064730000}"/>
    <cellStyle name="เซลล์ที่มีการเชื่อมโยง 2" xfId="9229" hidden="1" xr:uid="{00000000-0005-0000-0000-000065730000}"/>
    <cellStyle name="เซลล์ที่มีการเชื่อมโยง 2" xfId="8192" hidden="1" xr:uid="{00000000-0005-0000-0000-000066730000}"/>
    <cellStyle name="เซลล์ที่มีการเชื่อมโยง 2" xfId="14870" hidden="1" xr:uid="{00000000-0005-0000-0000-000067730000}"/>
    <cellStyle name="เซลล์ที่มีการเชื่อมโยง 2" xfId="14934" hidden="1" xr:uid="{00000000-0005-0000-0000-000068730000}"/>
    <cellStyle name="เซลล์ที่มีการเชื่อมโยง 2" xfId="8180" hidden="1" xr:uid="{00000000-0005-0000-0000-000069730000}"/>
    <cellStyle name="เซลล์ที่มีการเชื่อมโยง 2" xfId="14343" hidden="1" xr:uid="{00000000-0005-0000-0000-00006A730000}"/>
    <cellStyle name="เซลล์ที่มีการเชื่อมโยง 2" xfId="8389" hidden="1" xr:uid="{00000000-0005-0000-0000-00006B730000}"/>
    <cellStyle name="เซลล์ที่มีการเชื่อมโยง 2" xfId="14741" hidden="1" xr:uid="{00000000-0005-0000-0000-00006C730000}"/>
    <cellStyle name="เซลล์ที่มีการเชื่อมโยง 2" xfId="8388" hidden="1" xr:uid="{00000000-0005-0000-0000-00006D730000}"/>
    <cellStyle name="เซลล์ที่มีการเชื่อมโยง 2" xfId="9916" hidden="1" xr:uid="{00000000-0005-0000-0000-00006E730000}"/>
    <cellStyle name="เซลล์ที่มีการเชื่อมโยง 2" xfId="8323" hidden="1" xr:uid="{00000000-0005-0000-0000-00006F730000}"/>
    <cellStyle name="เซลล์ที่มีการเชื่อมโยง 2" xfId="14018" hidden="1" xr:uid="{00000000-0005-0000-0000-000070730000}"/>
    <cellStyle name="เซลล์ที่มีการเชื่อมโยง 2" xfId="15105" hidden="1" xr:uid="{00000000-0005-0000-0000-000071730000}"/>
    <cellStyle name="เซลล์ที่มีการเชื่อมโยง 2" xfId="10991" hidden="1" xr:uid="{00000000-0005-0000-0000-000072730000}"/>
    <cellStyle name="เซลล์ที่มีการเชื่อมโยง 2" xfId="10988" hidden="1" xr:uid="{00000000-0005-0000-0000-000073730000}"/>
    <cellStyle name="เซลล์ที่มีการเชื่อมโยง 2" xfId="15029" hidden="1" xr:uid="{00000000-0005-0000-0000-000074730000}"/>
    <cellStyle name="เซลล์ที่มีการเชื่อมโยง 2" xfId="9674" hidden="1" xr:uid="{00000000-0005-0000-0000-000075730000}"/>
    <cellStyle name="เซลล์ที่มีการเชื่อมโยง 2" xfId="14544" hidden="1" xr:uid="{00000000-0005-0000-0000-000076730000}"/>
    <cellStyle name="เซลล์ที่มีการเชื่อมโยง 2" xfId="115" hidden="1" xr:uid="{00000000-0005-0000-0000-000077730000}"/>
    <cellStyle name="เซลล์ที่มีการเชื่อมโยง 2" xfId="15170" hidden="1" xr:uid="{00000000-0005-0000-0000-000078730000}"/>
    <cellStyle name="เซลล์ที่มีการเชื่อมโยง 2" xfId="11039" hidden="1" xr:uid="{00000000-0005-0000-0000-000079730000}"/>
    <cellStyle name="เซลล์ที่มีการเชื่อมโยง 2" xfId="9620" hidden="1" xr:uid="{00000000-0005-0000-0000-00007A730000}"/>
    <cellStyle name="เซลล์ที่มีการเชื่อมโยง 2" xfId="14312" hidden="1" xr:uid="{00000000-0005-0000-0000-00007B730000}"/>
    <cellStyle name="เซลล์ที่มีการเชื่อมโยง 2" xfId="14950" hidden="1" xr:uid="{00000000-0005-0000-0000-00007C730000}"/>
    <cellStyle name="เซลล์ที่มีการเชื่อมโยง 2" xfId="8377" hidden="1" xr:uid="{00000000-0005-0000-0000-00007D730000}"/>
    <cellStyle name="เซลล์ที่มีการเชื่อมโยง 2" xfId="15019" hidden="1" xr:uid="{00000000-0005-0000-0000-00007E730000}"/>
    <cellStyle name="เซลล์ที่มีการเชื่อมโยง 2" xfId="11191" hidden="1" xr:uid="{00000000-0005-0000-0000-00007F730000}"/>
    <cellStyle name="เซลล์ที่มีการเชื่อมโยง 2" xfId="8333" hidden="1" xr:uid="{00000000-0005-0000-0000-000080730000}"/>
    <cellStyle name="เซลล์ที่มีการเชื่อมโยง 2" xfId="13352" hidden="1" xr:uid="{00000000-0005-0000-0000-000081730000}"/>
    <cellStyle name="เซลล์ที่มีการเชื่อมโยง 2" xfId="11130" hidden="1" xr:uid="{00000000-0005-0000-0000-000082730000}"/>
    <cellStyle name="เซลล์ที่มีการเชื่อมโยง 2" xfId="14348" hidden="1" xr:uid="{00000000-0005-0000-0000-000083730000}"/>
    <cellStyle name="เซลล์ที่มีการเชื่อมโยง 2" xfId="8241" hidden="1" xr:uid="{00000000-0005-0000-0000-000084730000}"/>
    <cellStyle name="เซลล์ที่มีการเชื่อมโยง 2" xfId="14125" hidden="1" xr:uid="{00000000-0005-0000-0000-000085730000}"/>
    <cellStyle name="เซลล์ที่มีการเชื่อมโยง 2" xfId="14801" hidden="1" xr:uid="{00000000-0005-0000-0000-000086730000}"/>
    <cellStyle name="เซลล์ที่มีการเชื่อมโยง 2" xfId="9348" hidden="1" xr:uid="{00000000-0005-0000-0000-000087730000}"/>
    <cellStyle name="เซลล์ที่มีการเชื่อมโยง 2" xfId="14631" hidden="1" xr:uid="{00000000-0005-0000-0000-000088730000}"/>
    <cellStyle name="เซลล์ที่มีการเชื่อมโยง 2" xfId="10901" hidden="1" xr:uid="{00000000-0005-0000-0000-000089730000}"/>
    <cellStyle name="เซลล์ที่มีการเชื่อมโยง 2" xfId="14973" hidden="1" xr:uid="{00000000-0005-0000-0000-00008A730000}"/>
    <cellStyle name="เซลล์ที่มีการเชื่อมโยง 2" xfId="11099" hidden="1" xr:uid="{00000000-0005-0000-0000-00008B730000}"/>
    <cellStyle name="เซลล์ที่มีการเชื่อมโยง 2" xfId="14331" hidden="1" xr:uid="{00000000-0005-0000-0000-00008C730000}"/>
    <cellStyle name="เซลล์ที่มีการเชื่อมโยง 2" xfId="8367" hidden="1" xr:uid="{00000000-0005-0000-0000-00008D730000}"/>
    <cellStyle name="เซลล์ที่มีการเชื่อมโยง 2" xfId="8345" hidden="1" xr:uid="{00000000-0005-0000-0000-00008E730000}"/>
    <cellStyle name="เซลล์ที่มีการเชื่อมโยง 2" xfId="14373" hidden="1" xr:uid="{00000000-0005-0000-0000-00008F730000}"/>
    <cellStyle name="เซลล์ที่มีการเชื่อมโยง 2" xfId="13570" hidden="1" xr:uid="{00000000-0005-0000-0000-000090730000}"/>
    <cellStyle name="เซลล์ที่มีการเชื่อมโยง 2" xfId="10922" hidden="1" xr:uid="{00000000-0005-0000-0000-000091730000}"/>
    <cellStyle name="เซลล์ที่มีการเชื่อมโยง 2" xfId="14646" hidden="1" xr:uid="{00000000-0005-0000-0000-000092730000}"/>
    <cellStyle name="เซลล์ที่มีการเชื่อมโยง 2" xfId="10526" hidden="1" xr:uid="{00000000-0005-0000-0000-000093730000}"/>
    <cellStyle name="เซลล์ที่มีการเชื่อมโยง 2" xfId="160" hidden="1" xr:uid="{00000000-0005-0000-0000-000094730000}"/>
    <cellStyle name="เซลล์ที่มีการเชื่อมโยง 2" xfId="8261" hidden="1" xr:uid="{00000000-0005-0000-0000-000095730000}"/>
    <cellStyle name="เซลล์ที่มีการเชื่อมโยง 2" xfId="8676" hidden="1" xr:uid="{00000000-0005-0000-0000-000096730000}"/>
    <cellStyle name="เซลล์ที่มีการเชื่อมโยง 2" xfId="8324" hidden="1" xr:uid="{00000000-0005-0000-0000-000097730000}"/>
    <cellStyle name="เซลล์ที่มีการเชื่อมโยง 2" xfId="15080" hidden="1" xr:uid="{00000000-0005-0000-0000-000098730000}"/>
    <cellStyle name="เซลล์ที่มีการเชื่อมโยง 2" xfId="9505" hidden="1" xr:uid="{00000000-0005-0000-0000-000099730000}"/>
    <cellStyle name="เซลล์ที่มีการเชื่อมโยง 2" xfId="14305" hidden="1" xr:uid="{00000000-0005-0000-0000-00009A730000}"/>
    <cellStyle name="เซลล์ที่มีการเชื่อมโยง 2" xfId="14735" hidden="1" xr:uid="{00000000-0005-0000-0000-00009B730000}"/>
    <cellStyle name="เซลล์ที่มีการเชื่อมโยง 2" xfId="14867" hidden="1" xr:uid="{00000000-0005-0000-0000-00009C730000}"/>
    <cellStyle name="เซลล์ที่มีการเชื่อมโยง 2" xfId="9670" hidden="1" xr:uid="{00000000-0005-0000-0000-00009D730000}"/>
    <cellStyle name="เซลล์ที่มีการเชื่อมโยง 2" xfId="14804" hidden="1" xr:uid="{00000000-0005-0000-0000-00009E730000}"/>
    <cellStyle name="เซลล์ที่มีการเชื่อมโยง 2" xfId="10313" hidden="1" xr:uid="{00000000-0005-0000-0000-00009F730000}"/>
    <cellStyle name="เซลล์ที่มีการเชื่อมโยง 2" xfId="9322" hidden="1" xr:uid="{00000000-0005-0000-0000-0000A0730000}"/>
    <cellStyle name="เซลล์ที่มีการเชื่อมโยง 2" xfId="9107" hidden="1" xr:uid="{00000000-0005-0000-0000-0000A1730000}"/>
    <cellStyle name="เซลล์ที่มีการเชื่อมโยง 2" xfId="10669" hidden="1" xr:uid="{00000000-0005-0000-0000-0000A2730000}"/>
    <cellStyle name="เซลล์ที่มีการเชื่อมโยง 2" xfId="14222" hidden="1" xr:uid="{00000000-0005-0000-0000-0000A3730000}"/>
    <cellStyle name="เซลล์ที่มีการเชื่อมโยง 2" xfId="14092" hidden="1" xr:uid="{00000000-0005-0000-0000-0000A4730000}"/>
    <cellStyle name="เซลล์ที่มีการเชื่อมโยง 2" xfId="14076" hidden="1" xr:uid="{00000000-0005-0000-0000-0000A5730000}"/>
    <cellStyle name="เซลล์ที่มีการเชื่อมโยง 2" xfId="9200" hidden="1" xr:uid="{00000000-0005-0000-0000-0000A6730000}"/>
    <cellStyle name="เซลล์ที่มีการเชื่อมโยง 2" xfId="10510" hidden="1" xr:uid="{00000000-0005-0000-0000-0000A7730000}"/>
    <cellStyle name="เซลล์ที่มีการเชื่อมโยง 2" xfId="14890" hidden="1" xr:uid="{00000000-0005-0000-0000-0000A8730000}"/>
    <cellStyle name="เซลล์ที่มีการเชื่อมโยง 2" xfId="9491" hidden="1" xr:uid="{00000000-0005-0000-0000-0000A9730000}"/>
    <cellStyle name="เซลล์ที่มีการเชื่อมโยง 2" xfId="8302" hidden="1" xr:uid="{00000000-0005-0000-0000-0000AA730000}"/>
    <cellStyle name="เซลล์ที่มีการเชื่อมโยง 2" xfId="13245" hidden="1" xr:uid="{00000000-0005-0000-0000-0000AB730000}"/>
    <cellStyle name="เซลล์ที่มีการเชื่อมโยง 2" xfId="14847" hidden="1" xr:uid="{00000000-0005-0000-0000-0000AC730000}"/>
    <cellStyle name="เซลล์ที่มีการเชื่อมโยง 2" xfId="14195" hidden="1" xr:uid="{00000000-0005-0000-0000-0000AD730000}"/>
    <cellStyle name="เซลล์ที่มีการเชื่อมโยง 2" xfId="8338" hidden="1" xr:uid="{00000000-0005-0000-0000-0000AE730000}"/>
    <cellStyle name="เซลล์ที่มีการเชื่อมโยง 2" xfId="14129" hidden="1" xr:uid="{00000000-0005-0000-0000-0000AF730000}"/>
    <cellStyle name="เซลล์ที่มีการเชื่อมโยง 2" xfId="15548" hidden="1" xr:uid="{00000000-0005-0000-0000-0000B0730000}"/>
    <cellStyle name="เซลล์ที่มีการเชื่อมโยง 2" xfId="15551" hidden="1" xr:uid="{00000000-0005-0000-0000-0000B1730000}"/>
    <cellStyle name="เซลล์ที่มีการเชื่อมโยง 2" xfId="15552" hidden="1" xr:uid="{00000000-0005-0000-0000-0000B2730000}"/>
    <cellStyle name="เซลล์ที่มีการเชื่อมโยง 2" xfId="15553" hidden="1" xr:uid="{00000000-0005-0000-0000-0000B3730000}"/>
    <cellStyle name="เซลล์ที่มีการเชื่อมโยง 2" xfId="15562" hidden="1" xr:uid="{00000000-0005-0000-0000-0000B4730000}"/>
    <cellStyle name="เซลล์ที่มีการเชื่อมโยง 2" xfId="15563" hidden="1" xr:uid="{00000000-0005-0000-0000-0000B5730000}"/>
    <cellStyle name="เซลล์ที่มีการเชื่อมโยง 2" xfId="15564" hidden="1" xr:uid="{00000000-0005-0000-0000-0000B6730000}"/>
    <cellStyle name="เซลล์ที่มีการเชื่อมโยง 2" xfId="15565" hidden="1" xr:uid="{00000000-0005-0000-0000-0000B7730000}"/>
    <cellStyle name="เซลล์ที่มีการเชื่อมโยง 2" xfId="15568" hidden="1" xr:uid="{00000000-0005-0000-0000-0000B8730000}"/>
    <cellStyle name="เซลล์ที่มีการเชื่อมโยง 2" xfId="15569" hidden="1" xr:uid="{00000000-0005-0000-0000-0000B9730000}"/>
    <cellStyle name="เซลล์ที่มีการเชื่อมโยง 2" xfId="15570" hidden="1" xr:uid="{00000000-0005-0000-0000-0000BA730000}"/>
    <cellStyle name="เซลล์ที่มีการเชื่อมโยง 2" xfId="15571" hidden="1" xr:uid="{00000000-0005-0000-0000-0000BB730000}"/>
    <cellStyle name="เซลล์ที่มีการเชื่อมโยง 2" xfId="15574" hidden="1" xr:uid="{00000000-0005-0000-0000-0000BC730000}"/>
    <cellStyle name="เซลล์ที่มีการเชื่อมโยง 2" xfId="15575" hidden="1" xr:uid="{00000000-0005-0000-0000-0000BD730000}"/>
    <cellStyle name="เซลล์ที่มีการเชื่อมโยง 2" xfId="15576" hidden="1" xr:uid="{00000000-0005-0000-0000-0000BE730000}"/>
    <cellStyle name="เซลล์ที่มีการเชื่อมโยง 2" xfId="15577" hidden="1" xr:uid="{00000000-0005-0000-0000-0000BF730000}"/>
    <cellStyle name="เซลล์ที่มีการเชื่อมโยง 2" xfId="15648" hidden="1" xr:uid="{00000000-0005-0000-0000-0000C0730000}"/>
    <cellStyle name="เซลล์ที่มีการเชื่อมโยง 2" xfId="15650" hidden="1" xr:uid="{00000000-0005-0000-0000-0000C1730000}"/>
    <cellStyle name="เซลล์ที่มีการเชื่อมโยง 2" xfId="15652" hidden="1" xr:uid="{00000000-0005-0000-0000-0000C2730000}"/>
    <cellStyle name="เซลล์ที่มีการเชื่อมโยง 2" xfId="15653" hidden="1" xr:uid="{00000000-0005-0000-0000-0000C3730000}"/>
    <cellStyle name="เซลล์ที่มีการเชื่อมโยง 2" xfId="15679" hidden="1" xr:uid="{00000000-0005-0000-0000-0000C4730000}"/>
    <cellStyle name="เซลล์ที่มีการเชื่อมโยง 2" xfId="15680" hidden="1" xr:uid="{00000000-0005-0000-0000-0000C5730000}"/>
    <cellStyle name="เซลล์ที่มีการเชื่อมโยง 2" xfId="15681" hidden="1" xr:uid="{00000000-0005-0000-0000-0000C6730000}"/>
    <cellStyle name="เซลล์ที่มีการเชื่อมโยง 2" xfId="15682" hidden="1" xr:uid="{00000000-0005-0000-0000-0000C7730000}"/>
    <cellStyle name="เซลล์ที่มีการเชื่อมโยง 2" xfId="15688" hidden="1" xr:uid="{00000000-0005-0000-0000-0000C8730000}"/>
    <cellStyle name="เซลล์ที่มีการเชื่อมโยง 2" xfId="15689" hidden="1" xr:uid="{00000000-0005-0000-0000-0000C9730000}"/>
    <cellStyle name="เซลล์ที่มีการเชื่อมโยง 2" xfId="15690" hidden="1" xr:uid="{00000000-0005-0000-0000-0000CA730000}"/>
    <cellStyle name="เซลล์ที่มีการเชื่อมโยง 2" xfId="15691" hidden="1" xr:uid="{00000000-0005-0000-0000-0000CB730000}"/>
    <cellStyle name="เซลล์ที่มีการเชื่อมโยง 2" xfId="15710" hidden="1" xr:uid="{00000000-0005-0000-0000-0000CC730000}"/>
    <cellStyle name="เซลล์ที่มีการเชื่อมโยง 2" xfId="15711" hidden="1" xr:uid="{00000000-0005-0000-0000-0000CD730000}"/>
    <cellStyle name="เซลล์ที่มีการเชื่อมโยง 2" xfId="15713" hidden="1" xr:uid="{00000000-0005-0000-0000-0000CE730000}"/>
    <cellStyle name="เซลล์ที่มีการเชื่อมโยง 2" xfId="15714" hidden="1" xr:uid="{00000000-0005-0000-0000-0000CF730000}"/>
    <cellStyle name="เซลล์ที่มีการเชื่อมโยง 2" xfId="9312" hidden="1" xr:uid="{00000000-0005-0000-0000-0000D0730000}"/>
    <cellStyle name="เซลล์ที่มีการเชื่อมโยง 2" xfId="14610" hidden="1" xr:uid="{00000000-0005-0000-0000-0000D1730000}"/>
    <cellStyle name="เซลล์ที่มีการเชื่อมโยง 2" xfId="14403" hidden="1" xr:uid="{00000000-0005-0000-0000-0000D2730000}"/>
    <cellStyle name="เซลล์ที่มีการเชื่อมโยง 2" xfId="13398" hidden="1" xr:uid="{00000000-0005-0000-0000-0000D3730000}"/>
    <cellStyle name="เซลล์ที่มีการเชื่อมโยง 2" xfId="14734" hidden="1" xr:uid="{00000000-0005-0000-0000-0000D4730000}"/>
    <cellStyle name="เซลล์ที่มีการเชื่อมโยง 2" xfId="10856" hidden="1" xr:uid="{00000000-0005-0000-0000-0000D5730000}"/>
    <cellStyle name="เซลล์ที่มีการเชื่อมโยง 2" xfId="10332" hidden="1" xr:uid="{00000000-0005-0000-0000-0000D6730000}"/>
    <cellStyle name="เซลล์ที่มีการเชื่อมโยง 2" xfId="14250" hidden="1" xr:uid="{00000000-0005-0000-0000-0000D7730000}"/>
    <cellStyle name="เซลล์ที่มีการเชื่อมโยง 2" xfId="15590" hidden="1" xr:uid="{00000000-0005-0000-0000-0000D8730000}"/>
    <cellStyle name="เซลล์ที่มีการเชื่อมโยง 2" xfId="14872" hidden="1" xr:uid="{00000000-0005-0000-0000-0000D9730000}"/>
    <cellStyle name="เซลล์ที่มีการเชื่อมโยง 2" xfId="14174" hidden="1" xr:uid="{00000000-0005-0000-0000-0000DA730000}"/>
    <cellStyle name="เซลล์ที่มีการเชื่อมโยง 2" xfId="14702" hidden="1" xr:uid="{00000000-0005-0000-0000-0000DB730000}"/>
    <cellStyle name="เซลล์ที่มีการเชื่อมโยง 2" xfId="13067" hidden="1" xr:uid="{00000000-0005-0000-0000-0000DC730000}"/>
    <cellStyle name="เซลล์ที่มีการเชื่อมโยง 2" xfId="15064" hidden="1" xr:uid="{00000000-0005-0000-0000-0000DD730000}"/>
    <cellStyle name="เซลล์ที่มีการเชื่อมโยง 2" xfId="10990" hidden="1" xr:uid="{00000000-0005-0000-0000-0000DE730000}"/>
    <cellStyle name="เซลล์ที่มีการเชื่อมโยง 2" xfId="14816" hidden="1" xr:uid="{00000000-0005-0000-0000-0000DF730000}"/>
    <cellStyle name="เซลล์ที่มีการเชื่อมโยง 2" xfId="14434" hidden="1" xr:uid="{00000000-0005-0000-0000-0000E0730000}"/>
    <cellStyle name="เซลล์ที่มีการเชื่อมโยง 2" xfId="9237" hidden="1" xr:uid="{00000000-0005-0000-0000-0000E1730000}"/>
    <cellStyle name="เซลล์ที่มีการเชื่อมโยง 2" xfId="14627" hidden="1" xr:uid="{00000000-0005-0000-0000-0000E2730000}"/>
    <cellStyle name="เซลล์ที่มีการเชื่อมโยง 2" xfId="10357" hidden="1" xr:uid="{00000000-0005-0000-0000-0000E3730000}"/>
    <cellStyle name="เซลล์ที่มีการเชื่อมโยง 2" xfId="9167" hidden="1" xr:uid="{00000000-0005-0000-0000-0000E4730000}"/>
    <cellStyle name="เซลล์ที่มีการเชื่อมโยง 2" xfId="14769" hidden="1" xr:uid="{00000000-0005-0000-0000-0000E5730000}"/>
    <cellStyle name="เซลล์ที่มีการเชื่อมโยง 2" xfId="15168" hidden="1" xr:uid="{00000000-0005-0000-0000-0000E6730000}"/>
    <cellStyle name="เซลล์ที่มีการเชื่อมโยง 2" xfId="14530" hidden="1" xr:uid="{00000000-0005-0000-0000-0000E7730000}"/>
    <cellStyle name="เซลล์ที่มีการเชื่อมโยง 2" xfId="15135" hidden="1" xr:uid="{00000000-0005-0000-0000-0000E8730000}"/>
    <cellStyle name="เซลล์ที่มีการเชื่อมโยง 2" xfId="15601" hidden="1" xr:uid="{00000000-0005-0000-0000-0000E9730000}"/>
    <cellStyle name="เซลล์ที่มีการเชื่อมโยง 2" xfId="10631" hidden="1" xr:uid="{00000000-0005-0000-0000-0000EA730000}"/>
    <cellStyle name="เซลล์ที่มีการเชื่อมโยง 2" xfId="14296" hidden="1" xr:uid="{00000000-0005-0000-0000-0000EB730000}"/>
    <cellStyle name="เซลล์ที่มีการเชื่อมโยง 2" xfId="15156" hidden="1" xr:uid="{00000000-0005-0000-0000-0000EC730000}"/>
    <cellStyle name="เซลล์ที่มีการเชื่อมโยง 2" xfId="15693" hidden="1" xr:uid="{00000000-0005-0000-0000-0000ED730000}"/>
    <cellStyle name="เซลล์ที่มีการเชื่อมโยง 2" xfId="15637" hidden="1" xr:uid="{00000000-0005-0000-0000-0000EE730000}"/>
    <cellStyle name="เซลล์ที่มีการเชื่อมโยง 2" xfId="15596" hidden="1" xr:uid="{00000000-0005-0000-0000-0000EF730000}"/>
    <cellStyle name="เซลล์ที่มีการเชื่อมโยง 2" xfId="15543" hidden="1" xr:uid="{00000000-0005-0000-0000-0000F0730000}"/>
    <cellStyle name="เซลล์ที่มีการเชื่อมโยง 2" xfId="14011" hidden="1" xr:uid="{00000000-0005-0000-0000-0000F1730000}"/>
    <cellStyle name="เซลล์ที่มีการเชื่อมโยง 2" xfId="14895" hidden="1" xr:uid="{00000000-0005-0000-0000-0000F2730000}"/>
    <cellStyle name="เซลล์ที่มีการเชื่อมโยง 2" xfId="14186" hidden="1" xr:uid="{00000000-0005-0000-0000-0000F3730000}"/>
    <cellStyle name="เซลล์ที่มีการเชื่อมโยง 2" xfId="14899" hidden="1" xr:uid="{00000000-0005-0000-0000-0000F4730000}"/>
    <cellStyle name="เซลล์ที่มีการเชื่อมโยง 2" xfId="14289" hidden="1" xr:uid="{00000000-0005-0000-0000-0000F5730000}"/>
    <cellStyle name="เซลล์ที่มีการเชื่อมโยง 2" xfId="14543" hidden="1" xr:uid="{00000000-0005-0000-0000-0000F6730000}"/>
    <cellStyle name="เซลล์ที่มีการเชื่อมโยง 2" xfId="14514" hidden="1" xr:uid="{00000000-0005-0000-0000-0000F7730000}"/>
    <cellStyle name="เซลล์ที่มีการเชื่อมโยง 2" xfId="10247" hidden="1" xr:uid="{00000000-0005-0000-0000-0000F8730000}"/>
    <cellStyle name="เซลล์ที่มีการเชื่อมโยง 2" xfId="14525" hidden="1" xr:uid="{00000000-0005-0000-0000-0000F9730000}"/>
    <cellStyle name="เซลล์ที่มีการเชื่อมโยง 2" xfId="10093" hidden="1" xr:uid="{00000000-0005-0000-0000-0000FA730000}"/>
    <cellStyle name="เซลล์ที่มีการเชื่อมโยง 2" xfId="11052" hidden="1" xr:uid="{00000000-0005-0000-0000-0000FB730000}"/>
    <cellStyle name="เซลล์ที่มีการเชื่อมโยง 2" xfId="10328" hidden="1" xr:uid="{00000000-0005-0000-0000-0000FC730000}"/>
    <cellStyle name="เซลล์ที่มีการเชื่อมโยง 2" xfId="14464" hidden="1" xr:uid="{00000000-0005-0000-0000-0000FD730000}"/>
    <cellStyle name="เซลล์ที่มีการเชื่อมโยง 2" xfId="10165" hidden="1" xr:uid="{00000000-0005-0000-0000-0000FE730000}"/>
    <cellStyle name="เซลล์ที่มีการเชื่อมโยง 2" xfId="14361" hidden="1" xr:uid="{00000000-0005-0000-0000-0000FF730000}"/>
    <cellStyle name="เซลล์ที่มีการเชื่อมโยง 2" xfId="9371" hidden="1" xr:uid="{00000000-0005-0000-0000-000000740000}"/>
    <cellStyle name="เซลล์ที่มีการเชื่อมโยง 2" xfId="15645" hidden="1" xr:uid="{00000000-0005-0000-0000-000001740000}"/>
    <cellStyle name="เซลล์ที่มีการเชื่อมโยง 2" xfId="14458" hidden="1" xr:uid="{00000000-0005-0000-0000-000002740000}"/>
    <cellStyle name="เซลล์ที่มีการเชื่อมโยง 2" xfId="8374" hidden="1" xr:uid="{00000000-0005-0000-0000-000003740000}"/>
    <cellStyle name="เซลล์ที่มีการเชื่อมโยง 2" xfId="15623" hidden="1" xr:uid="{00000000-0005-0000-0000-000004740000}"/>
    <cellStyle name="เซลล์ที่มีการเชื่อมโยง 2" xfId="14045" hidden="1" xr:uid="{00000000-0005-0000-0000-000005740000}"/>
    <cellStyle name="เซลล์ที่มีการเชื่อมโยง 2" xfId="14791" hidden="1" xr:uid="{00000000-0005-0000-0000-000006740000}"/>
    <cellStyle name="เซลล์ที่มีการเชื่อมโยง 2" xfId="14572" hidden="1" xr:uid="{00000000-0005-0000-0000-000007740000}"/>
    <cellStyle name="เซลล์ที่มีการเชื่อมโยง 2" xfId="9738" hidden="1" xr:uid="{00000000-0005-0000-0000-000008740000}"/>
    <cellStyle name="เซลล์ที่มีการเชื่อมโยง 2" xfId="14282" hidden="1" xr:uid="{00000000-0005-0000-0000-000009740000}"/>
    <cellStyle name="เซลล์ที่มีการเชื่อมโยง 2" xfId="14808" hidden="1" xr:uid="{00000000-0005-0000-0000-00000A740000}"/>
    <cellStyle name="เซลล์ที่มีการเชื่อมโยง 2" xfId="14042" hidden="1" xr:uid="{00000000-0005-0000-0000-00000B740000}"/>
    <cellStyle name="เซลล์ที่มีการเชื่อมโยง 2" xfId="14780" hidden="1" xr:uid="{00000000-0005-0000-0000-00000C740000}"/>
    <cellStyle name="เซลล์ที่มีการเชื่อมโยง 2" xfId="14988" hidden="1" xr:uid="{00000000-0005-0000-0000-00000D740000}"/>
    <cellStyle name="เซลล์ที่มีการเชื่อมโยง 2" xfId="15659" hidden="1" xr:uid="{00000000-0005-0000-0000-00000E740000}"/>
    <cellStyle name="เซลล์ที่มีการเชื่อมโยง 2" xfId="8322" hidden="1" xr:uid="{00000000-0005-0000-0000-00000F740000}"/>
    <cellStyle name="เซลล์ที่มีการเชื่อมโยง 2" xfId="10822" hidden="1" xr:uid="{00000000-0005-0000-0000-000010740000}"/>
    <cellStyle name="เซลล์ที่มีการเชื่อมโยง 2" xfId="14093" hidden="1" xr:uid="{00000000-0005-0000-0000-000011740000}"/>
    <cellStyle name="เซลล์ที่มีการเชื่อมโยง 2" xfId="15166" hidden="1" xr:uid="{00000000-0005-0000-0000-000012740000}"/>
    <cellStyle name="เซลล์ที่มีการเชื่อมโยง 2" xfId="14121" hidden="1" xr:uid="{00000000-0005-0000-0000-000013740000}"/>
    <cellStyle name="เซลล์ที่มีการเชื่อมโยง 2" xfId="15662" hidden="1" xr:uid="{00000000-0005-0000-0000-000014740000}"/>
    <cellStyle name="เซลล์ที่มีการเชื่อมโยง 2" xfId="14339" hidden="1" xr:uid="{00000000-0005-0000-0000-000015740000}"/>
    <cellStyle name="เซลล์ที่มีการเชื่อมโยง 2" xfId="15091" hidden="1" xr:uid="{00000000-0005-0000-0000-000016740000}"/>
    <cellStyle name="เซลล์ที่มีการเชื่อมโยง 2" xfId="14294" hidden="1" xr:uid="{00000000-0005-0000-0000-000017740000}"/>
    <cellStyle name="เซลล์ที่มีการเชื่อมโยง 2" xfId="14647" hidden="1" xr:uid="{00000000-0005-0000-0000-000018740000}"/>
    <cellStyle name="เซลล์ที่มีการเชื่อมโยง 2" xfId="14813" hidden="1" xr:uid="{00000000-0005-0000-0000-000019740000}"/>
    <cellStyle name="เซลล์ที่มีการเชื่อมโยง 2" xfId="15527" hidden="1" xr:uid="{00000000-0005-0000-0000-00001A740000}"/>
    <cellStyle name="เซลล์ที่มีการเชื่อมโยง 2" xfId="9249" hidden="1" xr:uid="{00000000-0005-0000-0000-00001B740000}"/>
    <cellStyle name="เซลล์ที่มีการเชื่อมโยง 2" xfId="8418" hidden="1" xr:uid="{00000000-0005-0000-0000-00001C740000}"/>
    <cellStyle name="เซลล์ที่มีการเชื่อมโยง 2" xfId="10858" hidden="1" xr:uid="{00000000-0005-0000-0000-00001D740000}"/>
    <cellStyle name="เซลล์ที่มีการเชื่อมโยง 2" xfId="13317" hidden="1" xr:uid="{00000000-0005-0000-0000-00001E740000}"/>
    <cellStyle name="เซลล์ที่มีการเชื่อมโยง 2" xfId="9865" hidden="1" xr:uid="{00000000-0005-0000-0000-00001F740000}"/>
    <cellStyle name="เซลล์ที่มีการเชื่อมโยง 2" xfId="14878" hidden="1" xr:uid="{00000000-0005-0000-0000-000020740000}"/>
    <cellStyle name="เซลล์ที่มีการเชื่อมโยง 2" xfId="14781" hidden="1" xr:uid="{00000000-0005-0000-0000-000021740000}"/>
    <cellStyle name="เซลล์ที่มีการเชื่อมโยง 2" xfId="8386" hidden="1" xr:uid="{00000000-0005-0000-0000-000022740000}"/>
    <cellStyle name="เซลล์ที่มีการเชื่อมโยง 2" xfId="14235" hidden="1" xr:uid="{00000000-0005-0000-0000-000023740000}"/>
    <cellStyle name="เซลล์ที่มีการเชื่อมโยง 2" xfId="14445" hidden="1" xr:uid="{00000000-0005-0000-0000-000024740000}"/>
    <cellStyle name="เซลล์ที่มีการเชื่อมโยง 2" xfId="10622" hidden="1" xr:uid="{00000000-0005-0000-0000-000025740000}"/>
    <cellStyle name="เซลล์ที่มีการเชื่อมโยง 2" xfId="15687" hidden="1" xr:uid="{00000000-0005-0000-0000-000026740000}"/>
    <cellStyle name="เซลล์ที่มีการเชื่อมโยง 2" xfId="8815" hidden="1" xr:uid="{00000000-0005-0000-0000-000027740000}"/>
    <cellStyle name="เซลล์ที่มีการเชื่อมโยง 2" xfId="8715" hidden="1" xr:uid="{00000000-0005-0000-0000-000028740000}"/>
    <cellStyle name="เซลล์ที่มีการเชื่อมโยง 2" xfId="15702" hidden="1" xr:uid="{00000000-0005-0000-0000-000029740000}"/>
    <cellStyle name="เซลล์ที่มีการเชื่อมโยง 2" xfId="15602" hidden="1" xr:uid="{00000000-0005-0000-0000-00002A740000}"/>
    <cellStyle name="เซลล์ที่มีการเชื่อมโยง 2" xfId="15617" hidden="1" xr:uid="{00000000-0005-0000-0000-00002B740000}"/>
    <cellStyle name="เซลล์ที่มีการเชื่อมโยง 2" xfId="8925" hidden="1" xr:uid="{00000000-0005-0000-0000-00002C740000}"/>
    <cellStyle name="เซลล์ที่มีการเชื่อมโยง 2" xfId="166" hidden="1" xr:uid="{00000000-0005-0000-0000-00002D740000}"/>
    <cellStyle name="เซลล์ที่มีการเชื่อมโยง 2" xfId="8824" hidden="1" xr:uid="{00000000-0005-0000-0000-00002E740000}"/>
    <cellStyle name="เซลล์ที่มีการเชื่อมโยง 2" xfId="8853" hidden="1" xr:uid="{00000000-0005-0000-0000-00002F740000}"/>
    <cellStyle name="เซลล์ที่มีการเชื่อมโยง 2" xfId="15663" hidden="1" xr:uid="{00000000-0005-0000-0000-000030740000}"/>
    <cellStyle name="เซลล์ที่มีการเชื่อมโยง 2" xfId="8303" hidden="1" xr:uid="{00000000-0005-0000-0000-000031740000}"/>
    <cellStyle name="เซลล์ที่มีการเชื่อมโยง 2" xfId="14225" hidden="1" xr:uid="{00000000-0005-0000-0000-000032740000}"/>
    <cellStyle name="เซลล์ที่มีการเชื่อมโยง 2" xfId="14056" hidden="1" xr:uid="{00000000-0005-0000-0000-000033740000}"/>
    <cellStyle name="เซลล์ที่มีการเชื่อมโยง 2" xfId="14892" hidden="1" xr:uid="{00000000-0005-0000-0000-000034740000}"/>
    <cellStyle name="เซลล์ที่มีการเชื่อมโยง 2" xfId="15143" hidden="1" xr:uid="{00000000-0005-0000-0000-000035740000}"/>
    <cellStyle name="เซลล์ที่มีการเชื่อมโยง 2" xfId="14536" hidden="1" xr:uid="{00000000-0005-0000-0000-000036740000}"/>
    <cellStyle name="เซลล์ที่มีการเชื่อมโยง 2" xfId="10072" hidden="1" xr:uid="{00000000-0005-0000-0000-000037740000}"/>
    <cellStyle name="เซลล์ที่มีการเชื่อมโยง 2" xfId="8201" hidden="1" xr:uid="{00000000-0005-0000-0000-000038740000}"/>
    <cellStyle name="เซลล์ที่มีการเชื่อมโยง 2" xfId="15673" hidden="1" xr:uid="{00000000-0005-0000-0000-000039740000}"/>
    <cellStyle name="เซลล์ที่มีการเชื่อมโยง 2" xfId="15589" hidden="1" xr:uid="{00000000-0005-0000-0000-00003A740000}"/>
    <cellStyle name="เซลล์ที่มีการเชื่อมโยง 2" xfId="15630" hidden="1" xr:uid="{00000000-0005-0000-0000-00003B740000}"/>
    <cellStyle name="เซลล์ที่มีการเชื่อมโยง 2" xfId="13234" hidden="1" xr:uid="{00000000-0005-0000-0000-00003C740000}"/>
    <cellStyle name="เซลล์ที่มีการเชื่อมโยง 2" xfId="8246" hidden="1" xr:uid="{00000000-0005-0000-0000-00003D740000}"/>
    <cellStyle name="เซลล์ที่มีการเชื่อมโยง 2" xfId="14003" hidden="1" xr:uid="{00000000-0005-0000-0000-00003E740000}"/>
    <cellStyle name="เซลล์ที่มีการเชื่อมโยง 2" xfId="15132" hidden="1" xr:uid="{00000000-0005-0000-0000-00003F740000}"/>
    <cellStyle name="เซลล์ที่มีการเชื่อมโยง 2" xfId="14082" hidden="1" xr:uid="{00000000-0005-0000-0000-000040740000}"/>
    <cellStyle name="เซลล์ที่มีการเชื่อมโยง 2" xfId="15128" hidden="1" xr:uid="{00000000-0005-0000-0000-000041740000}"/>
    <cellStyle name="เซลล์ที่มีการเชื่อมโยง 2" xfId="14634" hidden="1" xr:uid="{00000000-0005-0000-0000-000042740000}"/>
    <cellStyle name="เซลล์ที่มีการเชื่อมโยง 2" xfId="15705" hidden="1" xr:uid="{00000000-0005-0000-0000-000043740000}"/>
    <cellStyle name="เซลล์ที่มีการเชื่อมโยง 2" xfId="13983" hidden="1" xr:uid="{00000000-0005-0000-0000-000044740000}"/>
    <cellStyle name="เซลล์ที่มีการเชื่อมโยง 2" xfId="170" hidden="1" xr:uid="{00000000-0005-0000-0000-000045740000}"/>
    <cellStyle name="เซลล์ที่มีการเชื่อมโยง 2" xfId="9739" hidden="1" xr:uid="{00000000-0005-0000-0000-000046740000}"/>
    <cellStyle name="เซลล์ที่มีการเชื่อมโยง 2" xfId="14649" hidden="1" xr:uid="{00000000-0005-0000-0000-000047740000}"/>
    <cellStyle name="เซลล์ที่มีการเชื่อมโยง 2" xfId="174" hidden="1" xr:uid="{00000000-0005-0000-0000-000048740000}"/>
    <cellStyle name="เซลล์ที่มีการเชื่อมโยง 2" xfId="10123" hidden="1" xr:uid="{00000000-0005-0000-0000-000049740000}"/>
    <cellStyle name="เซลล์ที่มีการเชื่อมโยง 2" xfId="14078" hidden="1" xr:uid="{00000000-0005-0000-0000-00004A740000}"/>
    <cellStyle name="เซลล์ที่มีการเชื่อมโยง 2" xfId="15030" hidden="1" xr:uid="{00000000-0005-0000-0000-00004B740000}"/>
    <cellStyle name="เซลล์ที่มีการเชื่อมโยง 2" xfId="165" hidden="1" xr:uid="{00000000-0005-0000-0000-00004C740000}"/>
    <cellStyle name="เซลล์ที่มีการเชื่อมโยง 2" xfId="14462" hidden="1" xr:uid="{00000000-0005-0000-0000-00004D740000}"/>
    <cellStyle name="เซลล์ที่มีการเชื่อมโยง 2" xfId="14994" hidden="1" xr:uid="{00000000-0005-0000-0000-00004E740000}"/>
    <cellStyle name="เซลล์ที่มีการเชื่อมโยง 2" xfId="8378" hidden="1" xr:uid="{00000000-0005-0000-0000-00004F740000}"/>
    <cellStyle name="เซลล์ที่มีการเชื่อมโยง 2" xfId="14020" hidden="1" xr:uid="{00000000-0005-0000-0000-000050740000}"/>
    <cellStyle name="เซลล์ที่มีการเชื่อมโยง 2" xfId="8182" hidden="1" xr:uid="{00000000-0005-0000-0000-000051740000}"/>
    <cellStyle name="เซลล์ที่มีการเชื่อมโยง 2" xfId="8358" hidden="1" xr:uid="{00000000-0005-0000-0000-000052740000}"/>
    <cellStyle name="เซลล์ที่มีการเชื่อมโยง 2" xfId="14472" hidden="1" xr:uid="{00000000-0005-0000-0000-000053740000}"/>
    <cellStyle name="เซลล์ที่มีการเชื่อมโยง 2" xfId="9364" hidden="1" xr:uid="{00000000-0005-0000-0000-000054740000}"/>
    <cellStyle name="เซลล์ที่มีการเชื่อมโยง 2" xfId="14422" hidden="1" xr:uid="{00000000-0005-0000-0000-000055740000}"/>
    <cellStyle name="เซลล์ที่มีการเชื่อมโยง 2" xfId="14810" hidden="1" xr:uid="{00000000-0005-0000-0000-000056740000}"/>
    <cellStyle name="เซลล์ที่มีการเชื่อมโยง 2" xfId="11376" hidden="1" xr:uid="{00000000-0005-0000-0000-000057740000}"/>
    <cellStyle name="เซลล์ที่มีการเชื่อมโยง 2" xfId="14170" hidden="1" xr:uid="{00000000-0005-0000-0000-000058740000}"/>
    <cellStyle name="เซลล์ที่มีการเชื่อมโยง 2" xfId="11114" hidden="1" xr:uid="{00000000-0005-0000-0000-000059740000}"/>
    <cellStyle name="เซลล์ที่มีการเชื่อมโยง 2" xfId="14889" hidden="1" xr:uid="{00000000-0005-0000-0000-00005A740000}"/>
    <cellStyle name="เซลล์ที่มีการเชื่อมโยง 2" xfId="156" hidden="1" xr:uid="{00000000-0005-0000-0000-00005B740000}"/>
    <cellStyle name="เซลล์ที่มีการเชื่อมโยง 2" xfId="15149" hidden="1" xr:uid="{00000000-0005-0000-0000-00005C740000}"/>
    <cellStyle name="เซลล์ที่มีการเชื่อมโยง 2" xfId="14371" hidden="1" xr:uid="{00000000-0005-0000-0000-00005D740000}"/>
    <cellStyle name="เซลล์ที่มีการเชื่อมโยง 2" xfId="8701" hidden="1" xr:uid="{00000000-0005-0000-0000-00005E740000}"/>
    <cellStyle name="เซลล์ที่มีการเชื่อมโยง 2" xfId="9034" hidden="1" xr:uid="{00000000-0005-0000-0000-00005F740000}"/>
    <cellStyle name="เซลล์ที่มีการเชื่อมโยง 2" xfId="8269" hidden="1" xr:uid="{00000000-0005-0000-0000-000060740000}"/>
    <cellStyle name="เซลล์ที่มีการเชื่อมโยง 2" xfId="14875" hidden="1" xr:uid="{00000000-0005-0000-0000-000061740000}"/>
    <cellStyle name="เซลล์ที่มีการเชื่อมโยง 2" xfId="15157" hidden="1" xr:uid="{00000000-0005-0000-0000-000062740000}"/>
    <cellStyle name="เซลล์ที่มีการเชื่อมโยง 2" xfId="14951" hidden="1" xr:uid="{00000000-0005-0000-0000-000063740000}"/>
    <cellStyle name="เซลล์ที่มีการเชื่อมโยง 2" xfId="15530" hidden="1" xr:uid="{00000000-0005-0000-0000-000064740000}"/>
    <cellStyle name="เซลล์ที่มีการเชื่อมโยง 2" xfId="8244" hidden="1" xr:uid="{00000000-0005-0000-0000-000065740000}"/>
    <cellStyle name="เซลล์ที่มีการเชื่อมโยง 2" xfId="15618" hidden="1" xr:uid="{00000000-0005-0000-0000-000066740000}"/>
    <cellStyle name="เซลล์ที่มีการเชื่อมโยง 2" xfId="15634" hidden="1" xr:uid="{00000000-0005-0000-0000-000067740000}"/>
    <cellStyle name="เซลล์ที่มีการเชื่อมโยง 2" xfId="15164" hidden="1" xr:uid="{00000000-0005-0000-0000-000068740000}"/>
    <cellStyle name="เซลล์ที่มีการเชื่อมโยง 2" xfId="14256" hidden="1" xr:uid="{00000000-0005-0000-0000-000069740000}"/>
    <cellStyle name="เซลล์ที่มีการเชื่อมโยง 2" xfId="14271" hidden="1" xr:uid="{00000000-0005-0000-0000-00006A740000}"/>
    <cellStyle name="เซลล์ที่มีการเชื่อมโยง 2" xfId="8417" hidden="1" xr:uid="{00000000-0005-0000-0000-00006B740000}"/>
    <cellStyle name="เซลล์ที่มีการเชื่อมโยง 2" xfId="8347" hidden="1" xr:uid="{00000000-0005-0000-0000-00006C740000}"/>
    <cellStyle name="เซลล์ที่มีการเชื่อมโยง 2" xfId="14590" hidden="1" xr:uid="{00000000-0005-0000-0000-00006D740000}"/>
    <cellStyle name="เซลล์ที่มีการเชื่อมโยง 2" xfId="13977" hidden="1" xr:uid="{00000000-0005-0000-0000-00006E740000}"/>
    <cellStyle name="เซลล์ที่มีการเชื่อมโยง 2" xfId="193" hidden="1" xr:uid="{00000000-0005-0000-0000-00006F740000}"/>
    <cellStyle name="เซลล์ที่มีการเชื่อมโยง 2" xfId="12922" hidden="1" xr:uid="{00000000-0005-0000-0000-000070740000}"/>
    <cellStyle name="เซลล์ที่มีการเชื่อมโยง 2" xfId="14812" hidden="1" xr:uid="{00000000-0005-0000-0000-000071740000}"/>
    <cellStyle name="เซลล์ที่มีการเชื่อมโยง 2" xfId="14814" hidden="1" xr:uid="{00000000-0005-0000-0000-000072740000}"/>
    <cellStyle name="เซลล์ที่มีการเชื่อมโยง 2" xfId="8305" hidden="1" xr:uid="{00000000-0005-0000-0000-000073740000}"/>
    <cellStyle name="เซลล์ที่มีการเชื่อมโยง 2" xfId="15735" hidden="1" xr:uid="{00000000-0005-0000-0000-000074740000}"/>
    <cellStyle name="เซลล์ที่มีการเชื่อมโยง 2" xfId="15736" hidden="1" xr:uid="{00000000-0005-0000-0000-000075740000}"/>
    <cellStyle name="เซลล์ที่มีการเชื่อมโยง 2" xfId="15738" hidden="1" xr:uid="{00000000-0005-0000-0000-000076740000}"/>
    <cellStyle name="เซลล์ที่มีการเชื่อมโยง 2" xfId="15739" hidden="1" xr:uid="{00000000-0005-0000-0000-000077740000}"/>
    <cellStyle name="เซลล์ที่มีการเชื่อมโยง 2" xfId="15743" hidden="1" xr:uid="{00000000-0005-0000-0000-000078740000}"/>
    <cellStyle name="เซลล์ที่มีการเชื่อมโยง 2" xfId="15744" hidden="1" xr:uid="{00000000-0005-0000-0000-000079740000}"/>
    <cellStyle name="เซลล์ที่มีการเชื่อมโยง 2" xfId="15746" hidden="1" xr:uid="{00000000-0005-0000-0000-00007A740000}"/>
    <cellStyle name="เซลล์ที่มีการเชื่อมโยง 2" xfId="15747" hidden="1" xr:uid="{00000000-0005-0000-0000-00007B740000}"/>
    <cellStyle name="เซลล์ที่มีการเชื่อมโยง 2" xfId="15773" hidden="1" xr:uid="{00000000-0005-0000-0000-00007C740000}"/>
    <cellStyle name="เซลล์ที่มีการเชื่อมโยง 2" xfId="15774" hidden="1" xr:uid="{00000000-0005-0000-0000-00007D740000}"/>
    <cellStyle name="เซลล์ที่มีการเชื่อมโยง 2" xfId="15776" hidden="1" xr:uid="{00000000-0005-0000-0000-00007E740000}"/>
    <cellStyle name="เซลล์ที่มีการเชื่อมโยง 2" xfId="15777" hidden="1" xr:uid="{00000000-0005-0000-0000-00007F740000}"/>
    <cellStyle name="เซลล์ที่มีการเชื่อมโยง 2" xfId="8363" hidden="1" xr:uid="{00000000-0005-0000-0000-000080740000}"/>
    <cellStyle name="เซลล์ที่มีการเชื่อมโยง 2" xfId="14970" hidden="1" xr:uid="{00000000-0005-0000-0000-000081740000}"/>
    <cellStyle name="เซลล์ที่มีการเชื่อมโยง 2" xfId="13984" hidden="1" xr:uid="{00000000-0005-0000-0000-000082740000}"/>
    <cellStyle name="เซลล์ที่มีการเชื่อมโยง 2" xfId="14400" hidden="1" xr:uid="{00000000-0005-0000-0000-000083740000}"/>
    <cellStyle name="เซลล์ที่มีการเชื่อมโยง 2" xfId="15629" hidden="1" xr:uid="{00000000-0005-0000-0000-000084740000}"/>
    <cellStyle name="เซลล์ที่มีการเชื่อมโยง 2" xfId="8287" hidden="1" xr:uid="{00000000-0005-0000-0000-000085740000}"/>
    <cellStyle name="เซลล์ที่มีการเชื่อมโยง 2" xfId="124" hidden="1" xr:uid="{00000000-0005-0000-0000-000086740000}"/>
    <cellStyle name="เซลล์ที่มีการเชื่อมโยง 2" xfId="14914" hidden="1" xr:uid="{00000000-0005-0000-0000-000087740000}"/>
    <cellStyle name="เซลล์ที่มีการเชื่อมโยง 2" xfId="15054" hidden="1" xr:uid="{00000000-0005-0000-0000-000088740000}"/>
    <cellStyle name="เซลล์ที่มีการเชื่อมโยง 2" xfId="13454" hidden="1" xr:uid="{00000000-0005-0000-0000-000089740000}"/>
    <cellStyle name="เซลล์ที่มีการเชื่อมโยง 2" xfId="14705" hidden="1" xr:uid="{00000000-0005-0000-0000-00008A740000}"/>
    <cellStyle name="เซลล์ที่มีการเชื่อมโยง 2" xfId="14861" hidden="1" xr:uid="{00000000-0005-0000-0000-00008B740000}"/>
    <cellStyle name="เซลล์ที่มีการเชื่อมโยง 2" xfId="8411" hidden="1" xr:uid="{00000000-0005-0000-0000-00008C740000}"/>
    <cellStyle name="เซลล์ที่มีการเชื่อมโยง 2" xfId="11338" hidden="1" xr:uid="{00000000-0005-0000-0000-00008D740000}"/>
    <cellStyle name="เซลล์ที่มีการเชื่อมโยง 2" xfId="10272" hidden="1" xr:uid="{00000000-0005-0000-0000-00008E740000}"/>
    <cellStyle name="เซลล์ที่มีการเชื่อมโยง 2" xfId="15079" hidden="1" xr:uid="{00000000-0005-0000-0000-00008F740000}"/>
    <cellStyle name="เซลล์ที่มีการเชื่อมโยง 2" xfId="14687" hidden="1" xr:uid="{00000000-0005-0000-0000-000090740000}"/>
    <cellStyle name="เซลล์ที่มีการเชื่อมโยง 2" xfId="8643" hidden="1" xr:uid="{00000000-0005-0000-0000-000091740000}"/>
    <cellStyle name="เซลล์ที่มีการเชื่อมโยง 2" xfId="14412" hidden="1" xr:uid="{00000000-0005-0000-0000-000092740000}"/>
    <cellStyle name="เซลล์ที่มีการเชื่อมโยง 2" xfId="14577" hidden="1" xr:uid="{00000000-0005-0000-0000-000093740000}"/>
    <cellStyle name="เซลล์ที่มีการเชื่อมโยง 2" xfId="15127" hidden="1" xr:uid="{00000000-0005-0000-0000-000094740000}"/>
    <cellStyle name="เซลล์ที่มีการเชื่อมโยง 2" xfId="14026" hidden="1" xr:uid="{00000000-0005-0000-0000-000095740000}"/>
    <cellStyle name="เซลล์ที่มีการเชื่อมโยง 2" xfId="15640" hidden="1" xr:uid="{00000000-0005-0000-0000-000096740000}"/>
    <cellStyle name="เซลล์ที่มีการเชื่อมโยง 2" xfId="15050" hidden="1" xr:uid="{00000000-0005-0000-0000-000097740000}"/>
    <cellStyle name="เซลล์ที่มีการเชื่อมโยง 2" xfId="13949" hidden="1" xr:uid="{00000000-0005-0000-0000-000098740000}"/>
    <cellStyle name="เซลล์ที่มีการเชื่อมโยง 2" xfId="8229" hidden="1" xr:uid="{00000000-0005-0000-0000-000099740000}"/>
    <cellStyle name="เซลล์ที่มีการเชื่อมโยง 2" xfId="14316" hidden="1" xr:uid="{00000000-0005-0000-0000-00009A740000}"/>
    <cellStyle name="เซลล์ที่มีการเชื่อมโยง 2" xfId="14237" hidden="1" xr:uid="{00000000-0005-0000-0000-00009B740000}"/>
    <cellStyle name="เซลล์ที่มีการเชื่อมโยง 2" xfId="8283" hidden="1" xr:uid="{00000000-0005-0000-0000-00009C740000}"/>
    <cellStyle name="เซลล์ที่มีการเชื่อมโยง 2" xfId="14070" hidden="1" xr:uid="{00000000-0005-0000-0000-00009D740000}"/>
    <cellStyle name="เซลล์ที่มีการเชื่อมโยง 2" xfId="14798" hidden="1" xr:uid="{00000000-0005-0000-0000-00009E740000}"/>
    <cellStyle name="เซลล์ที่มีการเชื่อมโยง 2" xfId="15033" hidden="1" xr:uid="{00000000-0005-0000-0000-00009F740000}"/>
    <cellStyle name="เซลล์ที่มีการเชื่อมโยง 2" xfId="15684" hidden="1" xr:uid="{00000000-0005-0000-0000-0000A0740000}"/>
    <cellStyle name="เซลล์ที่มีการเชื่อมโยง 2" xfId="14375" hidden="1" xr:uid="{00000000-0005-0000-0000-0000A1740000}"/>
    <cellStyle name="เซลล์ที่มีการเชื่อมโยง 2" xfId="14853" hidden="1" xr:uid="{00000000-0005-0000-0000-0000A2740000}"/>
    <cellStyle name="เซลล์ที่มีการเชื่อมโยง 2" xfId="9269" hidden="1" xr:uid="{00000000-0005-0000-0000-0000A3740000}"/>
    <cellStyle name="เซลล์ที่มีการเชื่อมโยง 2" xfId="14953" hidden="1" xr:uid="{00000000-0005-0000-0000-0000A4740000}"/>
    <cellStyle name="เซลล์ที่มีการเชื่อมโยง 2" xfId="14127" hidden="1" xr:uid="{00000000-0005-0000-0000-0000A5740000}"/>
    <cellStyle name="เซลล์ที่มีการเชื่อมโยง 2" xfId="14324" hidden="1" xr:uid="{00000000-0005-0000-0000-0000A6740000}"/>
    <cellStyle name="เซลล์ที่มีการเชื่อมโยง 2" xfId="15055" hidden="1" xr:uid="{00000000-0005-0000-0000-0000A7740000}"/>
    <cellStyle name="เซลล์ที่มีการเชื่อมโยง 2" xfId="8187" hidden="1" xr:uid="{00000000-0005-0000-0000-0000A8740000}"/>
    <cellStyle name="เซลล์ที่มีการเชื่อมโยง 2" xfId="14429" hidden="1" xr:uid="{00000000-0005-0000-0000-0000A9740000}"/>
    <cellStyle name="เซลล์ที่มีการเชื่อมโยง 2" xfId="10175" hidden="1" xr:uid="{00000000-0005-0000-0000-0000AA740000}"/>
    <cellStyle name="เซลล์ที่มีการเชื่อมโยง 2" xfId="14368" hidden="1" xr:uid="{00000000-0005-0000-0000-0000AB740000}"/>
    <cellStyle name="เซลล์ที่มีการเชื่อมโยง 2" xfId="15538" hidden="1" xr:uid="{00000000-0005-0000-0000-0000AC740000}"/>
    <cellStyle name="เซลล์ที่มีการเชื่อมโยง 2" xfId="9116" hidden="1" xr:uid="{00000000-0005-0000-0000-0000AD740000}"/>
    <cellStyle name="เซลล์ที่มีการเชื่อมโยง 2" xfId="99" hidden="1" xr:uid="{00000000-0005-0000-0000-0000AE740000}"/>
    <cellStyle name="เซลล์ที่มีการเชื่อมโยง 2" xfId="9666" hidden="1" xr:uid="{00000000-0005-0000-0000-0000AF740000}"/>
    <cellStyle name="เซลล์ที่มีการเชื่อมโยง 2" xfId="14144" hidden="1" xr:uid="{00000000-0005-0000-0000-0000B0740000}"/>
    <cellStyle name="เซลล์ที่มีการเชื่อมโยง 2" xfId="10814" hidden="1" xr:uid="{00000000-0005-0000-0000-0000B1740000}"/>
    <cellStyle name="เซลล์ที่มีการเชื่อมโยง 2" xfId="14062" hidden="1" xr:uid="{00000000-0005-0000-0000-0000B2740000}"/>
    <cellStyle name="เซลล์ที่มีการเชื่อมโยง 2" xfId="14254" hidden="1" xr:uid="{00000000-0005-0000-0000-0000B3740000}"/>
    <cellStyle name="เซลล์ที่มีการเชื่อมโยง 2" xfId="14635" hidden="1" xr:uid="{00000000-0005-0000-0000-0000B4740000}"/>
    <cellStyle name="เซลล์ที่มีการเชื่อมโยง 2" xfId="8257" hidden="1" xr:uid="{00000000-0005-0000-0000-0000B5740000}"/>
    <cellStyle name="เซลล์ที่มีการเชื่อมโยง 2" xfId="14410" hidden="1" xr:uid="{00000000-0005-0000-0000-0000B6740000}"/>
    <cellStyle name="เซลล์ที่มีการเชื่อมโยง 2" xfId="14945" hidden="1" xr:uid="{00000000-0005-0000-0000-0000B7740000}"/>
    <cellStyle name="เซลล์ที่มีการเชื่อมโยง 2" xfId="14927" hidden="1" xr:uid="{00000000-0005-0000-0000-0000B8740000}"/>
    <cellStyle name="เซลล์ที่มีการเชื่อมโยง 2" xfId="15536" hidden="1" xr:uid="{00000000-0005-0000-0000-0000B9740000}"/>
    <cellStyle name="เซลล์ที่มีการเชื่อมโยง 2" xfId="14496" hidden="1" xr:uid="{00000000-0005-0000-0000-0000BA740000}"/>
    <cellStyle name="เซลล์ที่มีการเชื่อมโยง 2" xfId="8997" hidden="1" xr:uid="{00000000-0005-0000-0000-0000BB740000}"/>
    <cellStyle name="เซลล์ที่มีการเชื่อมโยง 2" xfId="15758" hidden="1" xr:uid="{00000000-0005-0000-0000-0000BC740000}"/>
    <cellStyle name="เซลล์ที่มีการเชื่อมโยง 2" xfId="14573" hidden="1" xr:uid="{00000000-0005-0000-0000-0000BD740000}"/>
    <cellStyle name="เซลล์ที่มีการเชื่อมโยง 2" xfId="9922" hidden="1" xr:uid="{00000000-0005-0000-0000-0000BE740000}"/>
    <cellStyle name="เซลล์ที่มีการเชื่อมโยง 2" xfId="9446" hidden="1" xr:uid="{00000000-0005-0000-0000-0000BF740000}"/>
    <cellStyle name="เซลล์ที่มีการเชื่อมโยง 2" xfId="8217" hidden="1" xr:uid="{00000000-0005-0000-0000-0000C0740000}"/>
    <cellStyle name="เซลล์ที่มีการเชื่อมโยง 2" xfId="9694" hidden="1" xr:uid="{00000000-0005-0000-0000-0000C1740000}"/>
    <cellStyle name="เซลล์ที่มีการเชื่อมโยง 2" xfId="15183" hidden="1" xr:uid="{00000000-0005-0000-0000-0000C2740000}"/>
    <cellStyle name="เซลล์ที่มีการเชื่อมโยง 2" xfId="15694" hidden="1" xr:uid="{00000000-0005-0000-0000-0000C3740000}"/>
    <cellStyle name="เซลล์ที่มีการเชื่อมโยง 2" xfId="9153" hidden="1" xr:uid="{00000000-0005-0000-0000-0000C4740000}"/>
    <cellStyle name="เซลล์ที่มีการเชื่อมโยง 2" xfId="8353" hidden="1" xr:uid="{00000000-0005-0000-0000-0000C5740000}"/>
    <cellStyle name="เซลล์ที่มีการเชื่อมโยง 2" xfId="10886" hidden="1" xr:uid="{00000000-0005-0000-0000-0000C6740000}"/>
    <cellStyle name="เซลล์ที่มีการเชื่อมโยง 2" xfId="13272" hidden="1" xr:uid="{00000000-0005-0000-0000-0000C7740000}"/>
    <cellStyle name="เซลล์ที่มีการเชื่อมโยง 2" xfId="14440" hidden="1" xr:uid="{00000000-0005-0000-0000-0000C8740000}"/>
    <cellStyle name="เซลล์ที่มีการเชื่อมโยง 2" xfId="9632" hidden="1" xr:uid="{00000000-0005-0000-0000-0000C9740000}"/>
    <cellStyle name="เซลล์ที่มีการเชื่อมโยง 2" xfId="14317" hidden="1" xr:uid="{00000000-0005-0000-0000-0000CA740000}"/>
    <cellStyle name="เซลล์ที่มีการเชื่อมโยง 2" xfId="14446" hidden="1" xr:uid="{00000000-0005-0000-0000-0000CB740000}"/>
    <cellStyle name="เซลล์ที่มีการเชื่อมโยง 2" xfId="14173" hidden="1" xr:uid="{00000000-0005-0000-0000-0000CC740000}"/>
    <cellStyle name="เซลล์ที่มีการเชื่อมโยง 2" xfId="15614" hidden="1" xr:uid="{00000000-0005-0000-0000-0000CD740000}"/>
    <cellStyle name="เซลล์ที่มีการเชื่อมโยง 2" xfId="13942" hidden="1" xr:uid="{00000000-0005-0000-0000-0000CE740000}"/>
    <cellStyle name="เซลล์ที่มีการเชื่อมโยง 2" xfId="8223" hidden="1" xr:uid="{00000000-0005-0000-0000-0000CF740000}"/>
    <cellStyle name="เซลล์ที่มีการเชื่อมโยง 2" xfId="15022" hidden="1" xr:uid="{00000000-0005-0000-0000-0000D0740000}"/>
    <cellStyle name="เซลล์ที่มีการเชื่อมโยง 2" xfId="14775" hidden="1" xr:uid="{00000000-0005-0000-0000-0000D1740000}"/>
    <cellStyle name="เซลล์ที่มีการเชื่อมโยง 2" xfId="15607" hidden="1" xr:uid="{00000000-0005-0000-0000-0000D2740000}"/>
    <cellStyle name="เซลล์ที่มีการเชื่อมโยง 2" xfId="15609" hidden="1" xr:uid="{00000000-0005-0000-0000-0000D3740000}"/>
    <cellStyle name="เซลล์ที่มีการเชื่อมโยง 2" xfId="8233" hidden="1" xr:uid="{00000000-0005-0000-0000-0000D4740000}"/>
    <cellStyle name="เซลล์ที่มีการเชื่อมโยง 2" xfId="15635" hidden="1" xr:uid="{00000000-0005-0000-0000-0000D5740000}"/>
    <cellStyle name="เซลล์ที่มีการเชื่อมโยง 2" xfId="14517" hidden="1" xr:uid="{00000000-0005-0000-0000-0000D6740000}"/>
    <cellStyle name="เซลล์ที่มีการเชื่อมโยง 2" xfId="15668" hidden="1" xr:uid="{00000000-0005-0000-0000-0000D7740000}"/>
    <cellStyle name="เซลล์ที่มีการเชื่อมโยง 2" xfId="14519" hidden="1" xr:uid="{00000000-0005-0000-0000-0000D8740000}"/>
    <cellStyle name="เซลล์ที่มีการเชื่อมโยง 2" xfId="15723" hidden="1" xr:uid="{00000000-0005-0000-0000-0000D9740000}"/>
    <cellStyle name="เซลล์ที่มีการเชื่อมโยง 2" xfId="14767" hidden="1" xr:uid="{00000000-0005-0000-0000-0000DA740000}"/>
    <cellStyle name="เซลล์ที่มีการเชื่อมโยง 2" xfId="14095" hidden="1" xr:uid="{00000000-0005-0000-0000-0000DB740000}"/>
    <cellStyle name="เซลล์ที่มีการเชื่อมโยง 2" xfId="9689" hidden="1" xr:uid="{00000000-0005-0000-0000-0000DC740000}"/>
    <cellStyle name="เซลล์ที่มีการเชื่อมโยง 2" xfId="8271" hidden="1" xr:uid="{00000000-0005-0000-0000-0000DD740000}"/>
    <cellStyle name="เซลล์ที่มีการเชื่อมโยง 2" xfId="8354" hidden="1" xr:uid="{00000000-0005-0000-0000-0000DE740000}"/>
    <cellStyle name="เซลล์ที่มีการเชื่อมโยง 2" xfId="14469" hidden="1" xr:uid="{00000000-0005-0000-0000-0000DF740000}"/>
    <cellStyle name="เซลล์ที่มีการเชื่อมโยง 2" xfId="15121" hidden="1" xr:uid="{00000000-0005-0000-0000-0000E0740000}"/>
    <cellStyle name="เซลล์ที่มีการเชื่อมโยง 2" xfId="14199" hidden="1" xr:uid="{00000000-0005-0000-0000-0000E1740000}"/>
    <cellStyle name="เซลล์ที่มีการเชื่อมโยง 2" xfId="9031" hidden="1" xr:uid="{00000000-0005-0000-0000-0000E2740000}"/>
    <cellStyle name="เซลล์ที่มีการเชื่อมโยง 2" xfId="14057" hidden="1" xr:uid="{00000000-0005-0000-0000-0000E3740000}"/>
    <cellStyle name="เซลล์ที่มีการเชื่อมโยง 2" xfId="9375" hidden="1" xr:uid="{00000000-0005-0000-0000-0000E4740000}"/>
    <cellStyle name="เซลล์ที่มีการเชื่อมโยง 2" xfId="14140" hidden="1" xr:uid="{00000000-0005-0000-0000-0000E5740000}"/>
    <cellStyle name="เซลล์ที่มีการเชื่อมโยง 2" xfId="8319" hidden="1" xr:uid="{00000000-0005-0000-0000-0000E6740000}"/>
    <cellStyle name="เซลล์ที่มีการเชื่อมโยง 2" xfId="15765" hidden="1" xr:uid="{00000000-0005-0000-0000-0000E7740000}"/>
    <cellStyle name="เซลล์ที่มีการเชื่อมโยง 2" xfId="11056" hidden="1" xr:uid="{00000000-0005-0000-0000-0000E8740000}"/>
    <cellStyle name="เซลล์ที่มีการเชื่อมโยง 2" xfId="13947" hidden="1" xr:uid="{00000000-0005-0000-0000-0000E9740000}"/>
    <cellStyle name="เซลล์ที่มีการเชื่อมโยง 2" xfId="14021" hidden="1" xr:uid="{00000000-0005-0000-0000-0000EA740000}"/>
    <cellStyle name="เซลล์ที่มีการเชื่อมโยง 2" xfId="15675" hidden="1" xr:uid="{00000000-0005-0000-0000-0000EB740000}"/>
    <cellStyle name="เซลล์ที่มีการเชื่อมโยง 2" xfId="9422" hidden="1" xr:uid="{00000000-0005-0000-0000-0000EC740000}"/>
    <cellStyle name="เซลล์ที่มีการเชื่อมโยง 2" xfId="8393" hidden="1" xr:uid="{00000000-0005-0000-0000-0000ED740000}"/>
    <cellStyle name="เซลล์ที่มีการเชื่อมโยง 2" xfId="14065" hidden="1" xr:uid="{00000000-0005-0000-0000-0000EE740000}"/>
    <cellStyle name="เซลล์ที่มีการเชื่อมโยง 2" xfId="14484" hidden="1" xr:uid="{00000000-0005-0000-0000-0000EF740000}"/>
    <cellStyle name="เซลล์ที่มีการเชื่อมโยง 2" xfId="14961" hidden="1" xr:uid="{00000000-0005-0000-0000-0000F0740000}"/>
    <cellStyle name="เซลล์ที่มีการเชื่อมโยง 2" xfId="9746" hidden="1" xr:uid="{00000000-0005-0000-0000-0000F1740000}"/>
    <cellStyle name="เซลล์ที่มีการเชื่อมโยง 2" xfId="14032" hidden="1" xr:uid="{00000000-0005-0000-0000-0000F2740000}"/>
    <cellStyle name="เซลล์ที่มีการเชื่อมโยง 2" xfId="15633" hidden="1" xr:uid="{00000000-0005-0000-0000-0000F3740000}"/>
    <cellStyle name="เซลล์ที่มีการเชื่อมโยง 2" xfId="10985" hidden="1" xr:uid="{00000000-0005-0000-0000-0000F4740000}"/>
    <cellStyle name="เซลล์ที่มีการเชื่อมโยง 2" xfId="14618" hidden="1" xr:uid="{00000000-0005-0000-0000-0000F5740000}"/>
    <cellStyle name="เซลล์ที่มีการเชื่อมโยง 2" xfId="9597" hidden="1" xr:uid="{00000000-0005-0000-0000-0000F6740000}"/>
    <cellStyle name="เซลล์ที่มีการเชื่อมโยง 2" xfId="11126" hidden="1" xr:uid="{00000000-0005-0000-0000-0000F7740000}"/>
    <cellStyle name="เซลล์ที่มีการเชื่อมโยง 2" xfId="14098" hidden="1" xr:uid="{00000000-0005-0000-0000-0000F8740000}"/>
    <cellStyle name="เซลล์ที่มีการเชื่อมโยง 2" xfId="14609" hidden="1" xr:uid="{00000000-0005-0000-0000-0000F9740000}"/>
    <cellStyle name="เซลล์ที่มีการเชื่อมโยง 2" xfId="14201" hidden="1" xr:uid="{00000000-0005-0000-0000-0000FA740000}"/>
    <cellStyle name="เซลล์ที่มีการเชื่อมโยง 2" xfId="14421" hidden="1" xr:uid="{00000000-0005-0000-0000-0000FB740000}"/>
    <cellStyle name="เซลล์ที่มีการเชื่อมโยง 2" xfId="14825" hidden="1" xr:uid="{00000000-0005-0000-0000-0000FC740000}"/>
    <cellStyle name="เซลล์ที่มีการเชื่อมโยง 2" xfId="14264" hidden="1" xr:uid="{00000000-0005-0000-0000-0000FD740000}"/>
    <cellStyle name="เซลล์ที่มีการเชื่อมโยง 2" xfId="9443" hidden="1" xr:uid="{00000000-0005-0000-0000-0000FE740000}"/>
    <cellStyle name="เซลล์ที่มีการเชื่อมโยง 2" xfId="14829" hidden="1" xr:uid="{00000000-0005-0000-0000-0000FF740000}"/>
    <cellStyle name="เซลล์ที่มีการเชื่อมโยง 2" xfId="14163" hidden="1" xr:uid="{00000000-0005-0000-0000-000000750000}"/>
    <cellStyle name="เซลล์ที่มีการเชื่อมโยง 2" xfId="8346" hidden="1" xr:uid="{00000000-0005-0000-0000-000001750000}"/>
    <cellStyle name="เซลล์ที่มีการเชื่อมโยง 2" xfId="14390" hidden="1" xr:uid="{00000000-0005-0000-0000-000002750000}"/>
    <cellStyle name="เซลล์ที่มีการเชื่อมโยง 2" xfId="15658" hidden="1" xr:uid="{00000000-0005-0000-0000-000003750000}"/>
    <cellStyle name="เซลล์ที่มีการเชื่อมโยง 2" xfId="8382" hidden="1" xr:uid="{00000000-0005-0000-0000-000004750000}"/>
    <cellStyle name="เซลล์ที่มีการเชื่อมโยง 2" xfId="14595" hidden="1" xr:uid="{00000000-0005-0000-0000-000005750000}"/>
    <cellStyle name="เซลล์ที่มีการเชื่อมโยง 2" xfId="9948" hidden="1" xr:uid="{00000000-0005-0000-0000-000006750000}"/>
    <cellStyle name="เซลล์ที่มีการเชื่อมโยง 2" xfId="14956" hidden="1" xr:uid="{00000000-0005-0000-0000-000007750000}"/>
    <cellStyle name="เซลล์ที่มีการเชื่อมโยง 2" xfId="14931" hidden="1" xr:uid="{00000000-0005-0000-0000-000008750000}"/>
    <cellStyle name="เซลล์ที่มีการเชื่อมโยง 2" xfId="14628" hidden="1" xr:uid="{00000000-0005-0000-0000-000009750000}"/>
    <cellStyle name="เซลล์ที่มีการเชื่อมโยง 2" xfId="10741" hidden="1" xr:uid="{00000000-0005-0000-0000-00000A750000}"/>
    <cellStyle name="เซลล์ที่มีการเชื่อมโยง 2" xfId="10549" hidden="1" xr:uid="{00000000-0005-0000-0000-00000B750000}"/>
    <cellStyle name="เซลล์ที่มีการเชื่อมโยง 2" xfId="13436" hidden="1" xr:uid="{00000000-0005-0000-0000-00000C750000}"/>
    <cellStyle name="เซลล์ที่มีการเชื่อมโยง 2" xfId="14141" hidden="1" xr:uid="{00000000-0005-0000-0000-00000D750000}"/>
    <cellStyle name="เซลล์ที่มีการเชื่อมโยง 2" xfId="15672" hidden="1" xr:uid="{00000000-0005-0000-0000-00000E750000}"/>
    <cellStyle name="เซลล์ที่มีการเชื่อมโยง 2" xfId="14976" hidden="1" xr:uid="{00000000-0005-0000-0000-00000F750000}"/>
    <cellStyle name="เซลล์ที่มีการเชื่อมโยง 2" xfId="11076" hidden="1" xr:uid="{00000000-0005-0000-0000-000010750000}"/>
    <cellStyle name="เซลล์ที่มีการเชื่อมโยง 2" xfId="9357" hidden="1" xr:uid="{00000000-0005-0000-0000-000011750000}"/>
    <cellStyle name="เซลล์ที่มีการเชื่อมโยง 2" xfId="15651" hidden="1" xr:uid="{00000000-0005-0000-0000-000012750000}"/>
    <cellStyle name="เซลล์ที่มีการเชื่อมโยง 2" xfId="14948" hidden="1" xr:uid="{00000000-0005-0000-0000-000013750000}"/>
    <cellStyle name="เซลล์ที่มีการเชื่อมโยง 2" xfId="15133" hidden="1" xr:uid="{00000000-0005-0000-0000-000014750000}"/>
    <cellStyle name="เซลล์ที่มีการเชื่อมโยง 2" xfId="15010" hidden="1" xr:uid="{00000000-0005-0000-0000-000015750000}"/>
    <cellStyle name="เซลล์ที่มีการเชื่อมโยง 2" xfId="9456" hidden="1" xr:uid="{00000000-0005-0000-0000-000016750000}"/>
    <cellStyle name="เซลล์ที่มีการเชื่อมโยง 2" xfId="15136" hidden="1" xr:uid="{00000000-0005-0000-0000-000017750000}"/>
    <cellStyle name="เซลล์ที่มีการเชื่อมโยง 2" xfId="14397" hidden="1" xr:uid="{00000000-0005-0000-0000-000018750000}"/>
    <cellStyle name="เซลล์ที่มีการเชื่อมโยง 2" xfId="14156" hidden="1" xr:uid="{00000000-0005-0000-0000-000019750000}"/>
    <cellStyle name="เซลล์ที่มีการเชื่อมโยง 2" xfId="9098" hidden="1" xr:uid="{00000000-0005-0000-0000-00001A750000}"/>
    <cellStyle name="เซลล์ที่มีการเชื่อมโยง 2" xfId="8183" hidden="1" xr:uid="{00000000-0005-0000-0000-00001B750000}"/>
    <cellStyle name="เซลล์ที่มีการเชื่อมโยง 2" xfId="14522" hidden="1" xr:uid="{00000000-0005-0000-0000-00001C750000}"/>
    <cellStyle name="เซลล์ที่มีการเชื่อมโยง 2" xfId="14547" hidden="1" xr:uid="{00000000-0005-0000-0000-00001D750000}"/>
    <cellStyle name="เซลล์ที่มีการเชื่อมโยง 2" xfId="14215" hidden="1" xr:uid="{00000000-0005-0000-0000-00001E750000}"/>
    <cellStyle name="เซลล์ที่มีการเชื่อมโยง 2" xfId="9225" hidden="1" xr:uid="{00000000-0005-0000-0000-00001F750000}"/>
    <cellStyle name="เซลล์ที่มีการเชื่อมโยง 2" xfId="8350" hidden="1" xr:uid="{00000000-0005-0000-0000-000020750000}"/>
    <cellStyle name="เซลล์ที่มีการเชื่อมโยง 2" xfId="14169" hidden="1" xr:uid="{00000000-0005-0000-0000-000021750000}"/>
    <cellStyle name="เซลล์ที่มีการเชื่อมโยง 2" xfId="14207" hidden="1" xr:uid="{00000000-0005-0000-0000-000022750000}"/>
    <cellStyle name="เซลล์ที่มีการเชื่อมโยง 2" xfId="8352" hidden="1" xr:uid="{00000000-0005-0000-0000-000023750000}"/>
    <cellStyle name="เซลล์ที่มีการเชื่อมโยง 2" xfId="15796" hidden="1" xr:uid="{00000000-0005-0000-0000-000024750000}"/>
    <cellStyle name="เซลล์ที่มีการเชื่อมโยง 2" xfId="15797" hidden="1" xr:uid="{00000000-0005-0000-0000-000025750000}"/>
    <cellStyle name="เซลล์ที่มีการเชื่อมโยง 2" xfId="15798" hidden="1" xr:uid="{00000000-0005-0000-0000-000026750000}"/>
    <cellStyle name="เซลล์ที่มีการเชื่อมโยง 2" xfId="15799" hidden="1" xr:uid="{00000000-0005-0000-0000-000027750000}"/>
    <cellStyle name="เซลล์ที่มีการเชื่อมโยง 2" xfId="15804" hidden="1" xr:uid="{00000000-0005-0000-0000-000028750000}"/>
    <cellStyle name="เซลล์ที่มีการเชื่อมโยง 2" xfId="15805" hidden="1" xr:uid="{00000000-0005-0000-0000-000029750000}"/>
    <cellStyle name="เซลล์ที่มีการเชื่อมโยง 2" xfId="15807" hidden="1" xr:uid="{00000000-0005-0000-0000-00002A750000}"/>
    <cellStyle name="เซลล์ที่มีการเชื่อมโยง 2" xfId="15808" hidden="1" xr:uid="{00000000-0005-0000-0000-00002B750000}"/>
    <cellStyle name="เซลล์ที่มีการเชื่อมโยง 2" xfId="15829" hidden="1" xr:uid="{00000000-0005-0000-0000-00002C750000}"/>
    <cellStyle name="เซลล์ที่มีการเชื่อมโยง 2" xfId="15830" hidden="1" xr:uid="{00000000-0005-0000-0000-00002D750000}"/>
    <cellStyle name="เซลล์ที่มีการเชื่อมโยง 2" xfId="15831" hidden="1" xr:uid="{00000000-0005-0000-0000-00002E750000}"/>
    <cellStyle name="เซลล์ที่มีการเชื่อมโยง 2" xfId="15832" hidden="1" xr:uid="{00000000-0005-0000-0000-00002F750000}"/>
    <cellStyle name="เซลล์ที่มีการเชื่อมโยง 2" xfId="14444" hidden="1" xr:uid="{00000000-0005-0000-0000-000030750000}"/>
    <cellStyle name="เซลล์ที่มีการเชื่อมโยง 2" xfId="15643" hidden="1" xr:uid="{00000000-0005-0000-0000-000031750000}"/>
    <cellStyle name="เซลล์ที่มีการเชื่อมโยง 2" xfId="15078" hidden="1" xr:uid="{00000000-0005-0000-0000-000032750000}"/>
    <cellStyle name="เซลล์ที่มีการเชื่อมโยง 2" xfId="9174" hidden="1" xr:uid="{00000000-0005-0000-0000-000033750000}"/>
    <cellStyle name="เซลล์ที่มีการเชื่อมโยง 2" xfId="14873" hidden="1" xr:uid="{00000000-0005-0000-0000-000034750000}"/>
    <cellStyle name="เซลล์ที่มีการเชื่อมโยง 2" xfId="10857" hidden="1" xr:uid="{00000000-0005-0000-0000-000035750000}"/>
    <cellStyle name="เซลล์ที่มีการเชื่อมโยง 2" xfId="14707" hidden="1" xr:uid="{00000000-0005-0000-0000-000036750000}"/>
    <cellStyle name="เซลล์ที่มีการเชื่อมโยง 2" xfId="9363" hidden="1" xr:uid="{00000000-0005-0000-0000-000037750000}"/>
    <cellStyle name="เซลล์ที่มีการเชื่อมโยง 2" xfId="14114" hidden="1" xr:uid="{00000000-0005-0000-0000-000038750000}"/>
    <cellStyle name="เซลล์ที่มีการเชื่อมโยง 2" xfId="14817" hidden="1" xr:uid="{00000000-0005-0000-0000-000039750000}"/>
    <cellStyle name="เซลล์ที่มีการเชื่อมโยง 2" xfId="14739" hidden="1" xr:uid="{00000000-0005-0000-0000-00003A750000}"/>
    <cellStyle name="เซลล์ที่มีการเชื่อมโยง 2" xfId="12405" hidden="1" xr:uid="{00000000-0005-0000-0000-00003B750000}"/>
    <cellStyle name="เซลล์ที่มีการเชื่อมโยง 2" xfId="14568" hidden="1" xr:uid="{00000000-0005-0000-0000-00003C750000}"/>
    <cellStyle name="เซลล์ที่มีการเชื่อมโยง 2" xfId="14417" hidden="1" xr:uid="{00000000-0005-0000-0000-00003D750000}"/>
    <cellStyle name="เซลล์ที่มีการเชื่อมโยง 2" xfId="9397" hidden="1" xr:uid="{00000000-0005-0000-0000-00003E750000}"/>
    <cellStyle name="เซลล์ที่มีการเชื่อมโยง 2" xfId="14383" hidden="1" xr:uid="{00000000-0005-0000-0000-00003F750000}"/>
    <cellStyle name="เซลล์ที่มีการเชื่อมโยง 2" xfId="9327" hidden="1" xr:uid="{00000000-0005-0000-0000-000040750000}"/>
    <cellStyle name="เซลล์ที่มีการเชื่อมโยง 2" xfId="14249" hidden="1" xr:uid="{00000000-0005-0000-0000-000041750000}"/>
    <cellStyle name="เซลล์ที่มีการเชื่อมโยง 2" xfId="11011" hidden="1" xr:uid="{00000000-0005-0000-0000-000042750000}"/>
    <cellStyle name="เซลล์ที่มีการเชื่อมโยง 2" xfId="14933" hidden="1" xr:uid="{00000000-0005-0000-0000-000043750000}"/>
    <cellStyle name="เซลล์ที่มีการเชื่อมโยง 2" xfId="15669" hidden="1" xr:uid="{00000000-0005-0000-0000-000044750000}"/>
    <cellStyle name="เซลล์ที่มีการเชื่อมโยง 2" xfId="14420" hidden="1" xr:uid="{00000000-0005-0000-0000-000045750000}"/>
    <cellStyle name="เซลล์ที่มีการเชื่อมโยง 2" xfId="14897" hidden="1" xr:uid="{00000000-0005-0000-0000-000046750000}"/>
    <cellStyle name="เซลล์ที่มีการเชื่อมโยง 2" xfId="15122" hidden="1" xr:uid="{00000000-0005-0000-0000-000047750000}"/>
    <cellStyle name="เซลล์ที่มีการเชื่อมโยง 2" xfId="15654" hidden="1" xr:uid="{00000000-0005-0000-0000-000048750000}"/>
    <cellStyle name="เซลล์ที่มีการเชื่อมโยง 2" xfId="14913" hidden="1" xr:uid="{00000000-0005-0000-0000-000049750000}"/>
    <cellStyle name="เซลล์ที่มีการเชื่อมโยง 2" xfId="14907" hidden="1" xr:uid="{00000000-0005-0000-0000-00004A750000}"/>
    <cellStyle name="เซลล์ที่มีการเชื่อมโยง 2" xfId="8292" hidden="1" xr:uid="{00000000-0005-0000-0000-00004B750000}"/>
    <cellStyle name="เซลล์ที่มีการเชื่อมโยง 2" xfId="15057" hidden="1" xr:uid="{00000000-0005-0000-0000-00004C750000}"/>
    <cellStyle name="เซลล์ที่มีการเชื่อมโยง 2" xfId="15081" hidden="1" xr:uid="{00000000-0005-0000-0000-00004D750000}"/>
    <cellStyle name="เซลล์ที่มีการเชื่อมโยง 2" xfId="14233" hidden="1" xr:uid="{00000000-0005-0000-0000-00004E750000}"/>
    <cellStyle name="เซลล์ที่มีการเชื่อมโยง 2" xfId="11199" hidden="1" xr:uid="{00000000-0005-0000-0000-00004F750000}"/>
    <cellStyle name="เซลล์ที่มีการเชื่อมโยง 2" xfId="8247" hidden="1" xr:uid="{00000000-0005-0000-0000-000050750000}"/>
    <cellStyle name="เซลล์ที่มีการเชื่อมโยง 2" xfId="8751" hidden="1" xr:uid="{00000000-0005-0000-0000-000051750000}"/>
    <cellStyle name="เซลล์ที่มีการเชื่อมโยง 2" xfId="14706" hidden="1" xr:uid="{00000000-0005-0000-0000-000052750000}"/>
    <cellStyle name="เซลล์ที่มีการเชื่อมโยง 2" xfId="15573" hidden="1" xr:uid="{00000000-0005-0000-0000-000053750000}"/>
    <cellStyle name="เซลล์ที่มีการเชื่อมโยง 2" xfId="14745" hidden="1" xr:uid="{00000000-0005-0000-0000-000054750000}"/>
    <cellStyle name="เซลล์ที่มีการเชื่อมโยง 2" xfId="15749" hidden="1" xr:uid="{00000000-0005-0000-0000-000055750000}"/>
    <cellStyle name="เซลล์ที่มีการเชื่อมโยง 2" xfId="14362" hidden="1" xr:uid="{00000000-0005-0000-0000-000056750000}"/>
    <cellStyle name="เซลล์ที่มีการเชื่อมโยง 2" xfId="15677" hidden="1" xr:uid="{00000000-0005-0000-0000-000057750000}"/>
    <cellStyle name="เซลล์ที่มีการเชื่อมโยง 2" xfId="10630" hidden="1" xr:uid="{00000000-0005-0000-0000-000058750000}"/>
    <cellStyle name="เซลล์ที่มีการเชื่อมโยง 2" xfId="14500" hidden="1" xr:uid="{00000000-0005-0000-0000-000059750000}"/>
    <cellStyle name="เซลล์ที่มีการเชื่อมโยง 2" xfId="10932" hidden="1" xr:uid="{00000000-0005-0000-0000-00005A750000}"/>
    <cellStyle name="เซลล์ที่มีการเชื่อมโยง 2" xfId="8300" hidden="1" xr:uid="{00000000-0005-0000-0000-00005B750000}"/>
    <cellStyle name="เซลล์ที่มีการเชื่อมโยง 2" xfId="15709" hidden="1" xr:uid="{00000000-0005-0000-0000-00005C750000}"/>
    <cellStyle name="เซลล์ที่มีการเชื่อมโยง 2" xfId="13987" hidden="1" xr:uid="{00000000-0005-0000-0000-00005D750000}"/>
    <cellStyle name="เซลล์ที่มีการเชื่อมโยง 2" xfId="14274" hidden="1" xr:uid="{00000000-0005-0000-0000-00005E750000}"/>
    <cellStyle name="เซลล์ที่มีการเชื่อมโยง 2" xfId="9398" hidden="1" xr:uid="{00000000-0005-0000-0000-00005F750000}"/>
    <cellStyle name="เซลล์ที่มีการเชื่อมโยง 2" xfId="15546" hidden="1" xr:uid="{00000000-0005-0000-0000-000060750000}"/>
    <cellStyle name="เซลล์ที่มีการเชื่อมโยง 2" xfId="15783" hidden="1" xr:uid="{00000000-0005-0000-0000-000061750000}"/>
    <cellStyle name="เซลล์ที่มีการเชื่อมโยง 2" xfId="13962" hidden="1" xr:uid="{00000000-0005-0000-0000-000062750000}"/>
    <cellStyle name="เซลล์ที่มีการเชื่อมโยง 2" xfId="14328" hidden="1" xr:uid="{00000000-0005-0000-0000-000063750000}"/>
    <cellStyle name="เซลล์ที่มีการเชื่อมโยง 2" xfId="15528" hidden="1" xr:uid="{00000000-0005-0000-0000-000064750000}"/>
    <cellStyle name="เซลล์ที่มีการเชื่อมโยง 2" xfId="8254" hidden="1" xr:uid="{00000000-0005-0000-0000-000065750000}"/>
    <cellStyle name="เซลล์ที่มีการเชื่อมโยง 2" xfId="9383" hidden="1" xr:uid="{00000000-0005-0000-0000-000066750000}"/>
    <cellStyle name="เซลล์ที่มีการเชื่อมโยง 2" xfId="8243" hidden="1" xr:uid="{00000000-0005-0000-0000-000067750000}"/>
    <cellStyle name="เซลล์ที่มีการเชื่อมโยง 2" xfId="15655" hidden="1" xr:uid="{00000000-0005-0000-0000-000068750000}"/>
    <cellStyle name="เซลล์ที่มีการเชื่อมโยง 2" xfId="15825" hidden="1" xr:uid="{00000000-0005-0000-0000-000069750000}"/>
    <cellStyle name="เซลล์ที่มีการเชื่อมโยง 2" xfId="13371" hidden="1" xr:uid="{00000000-0005-0000-0000-00006A750000}"/>
    <cellStyle name="เซลล์ที่มีการเชื่อมโยง 2" xfId="14059" hidden="1" xr:uid="{00000000-0005-0000-0000-00006B750000}"/>
    <cellStyle name="เซลล์ที่มีการเชื่อมโยง 2" xfId="14381" hidden="1" xr:uid="{00000000-0005-0000-0000-00006C750000}"/>
    <cellStyle name="เซลล์ที่มีการเชื่อมโยง 2" xfId="8383" hidden="1" xr:uid="{00000000-0005-0000-0000-00006D750000}"/>
    <cellStyle name="เซลล์ที่มีการเชื่อมโยง 2" xfId="10189" hidden="1" xr:uid="{00000000-0005-0000-0000-00006E750000}"/>
    <cellStyle name="เซลล์ที่มีการเชื่อมโยง 2" xfId="15813" hidden="1" xr:uid="{00000000-0005-0000-0000-00006F750000}"/>
    <cellStyle name="เซลล์ที่มีการเชื่อมโยง 2" xfId="15044" hidden="1" xr:uid="{00000000-0005-0000-0000-000070750000}"/>
    <cellStyle name="เซลล์ที่มีการเชื่อมโยง 2" xfId="15131" hidden="1" xr:uid="{00000000-0005-0000-0000-000071750000}"/>
    <cellStyle name="เซลล์ที่มีการเชื่อมโยง 2" xfId="15780" hidden="1" xr:uid="{00000000-0005-0000-0000-000072750000}"/>
    <cellStyle name="เซลล์ที่มีการเชื่อมโยง 2" xfId="14100" hidden="1" xr:uid="{00000000-0005-0000-0000-000073750000}"/>
    <cellStyle name="เซลล์ที่มีการเชื่อมโยง 2" xfId="15035" hidden="1" xr:uid="{00000000-0005-0000-0000-000074750000}"/>
    <cellStyle name="เซลล์ที่มีการเชื่อมโยง 2" xfId="13955" hidden="1" xr:uid="{00000000-0005-0000-0000-000075750000}"/>
    <cellStyle name="เซลล์ที่มีการเชื่อมโยง 2" xfId="11170" hidden="1" xr:uid="{00000000-0005-0000-0000-000076750000}"/>
    <cellStyle name="เซลล์ที่มีการเชื่อมโยง 2" xfId="14036" hidden="1" xr:uid="{00000000-0005-0000-0000-000077750000}"/>
    <cellStyle name="เซลล์ที่มีการเชื่อมโยง 2" xfId="8224" hidden="1" xr:uid="{00000000-0005-0000-0000-000078750000}"/>
    <cellStyle name="เซลล์ที่มีการเชื่อมโยง 2" xfId="15819" hidden="1" xr:uid="{00000000-0005-0000-0000-000079750000}"/>
    <cellStyle name="เซลล์ที่มีการเชื่อมโยง 2" xfId="8174" hidden="1" xr:uid="{00000000-0005-0000-0000-00007A750000}"/>
    <cellStyle name="เซลล์ที่มีการเชื่อมโยง 2" xfId="11096" hidden="1" xr:uid="{00000000-0005-0000-0000-00007B750000}"/>
    <cellStyle name="เซลล์ที่มีการเชื่อมโยง 2" xfId="15638" hidden="1" xr:uid="{00000000-0005-0000-0000-00007C750000}"/>
    <cellStyle name="เซลล์ที่มีการเชื่อมโยง 2" xfId="14732" hidden="1" xr:uid="{00000000-0005-0000-0000-00007D750000}"/>
    <cellStyle name="เซลล์ที่มีการเชื่อมโยง 2" xfId="9000" hidden="1" xr:uid="{00000000-0005-0000-0000-00007E750000}"/>
    <cellStyle name="เซลล์ที่มีการเชื่อมโยง 2" xfId="8342" hidden="1" xr:uid="{00000000-0005-0000-0000-00007F750000}"/>
    <cellStyle name="เซลล์ที่มีการเชื่อมโยง 2" xfId="14310" hidden="1" xr:uid="{00000000-0005-0000-0000-000080750000}"/>
    <cellStyle name="เซลล์ที่มีการเชื่อมโยง 2" xfId="14718" hidden="1" xr:uid="{00000000-0005-0000-0000-000081750000}"/>
    <cellStyle name="เซลล์ที่มีการเชื่อมโยง 2" xfId="14599" hidden="1" xr:uid="{00000000-0005-0000-0000-000082750000}"/>
    <cellStyle name="เซลล์ที่มีการเชื่อมโยง 2" xfId="14844" hidden="1" xr:uid="{00000000-0005-0000-0000-000083750000}"/>
    <cellStyle name="เซลล์ที่มีการเชื่อมโยง 2" xfId="15011" hidden="1" xr:uid="{00000000-0005-0000-0000-000084750000}"/>
    <cellStyle name="เซลล์ที่มีการเชื่อมโยง 2" xfId="15812" hidden="1" xr:uid="{00000000-0005-0000-0000-000085750000}"/>
    <cellStyle name="เซลล์ที่มีการเชื่อมโยง 2" xfId="14066" hidden="1" xr:uid="{00000000-0005-0000-0000-000086750000}"/>
    <cellStyle name="เซลล์ที่มีการเชื่อมโยง 2" xfId="9220" hidden="1" xr:uid="{00000000-0005-0000-0000-000087750000}"/>
    <cellStyle name="เซลล์ที่มีการเชื่อมโยง 2" xfId="15009" hidden="1" xr:uid="{00000000-0005-0000-0000-000088750000}"/>
    <cellStyle name="เซลล์ที่มีการเชื่อมโยง 2" xfId="14841" hidden="1" xr:uid="{00000000-0005-0000-0000-000089750000}"/>
    <cellStyle name="เซลล์ที่มีการเชื่อมโยง 2" xfId="15782" hidden="1" xr:uid="{00000000-0005-0000-0000-00008A750000}"/>
    <cellStyle name="เซลล์ที่มีการเชื่อมโยง 2" xfId="14805" hidden="1" xr:uid="{00000000-0005-0000-0000-00008B750000}"/>
    <cellStyle name="เซลล์ที่มีการเชื่อมโยง 2" xfId="9592" hidden="1" xr:uid="{00000000-0005-0000-0000-00008C750000}"/>
    <cellStyle name="เซลล์ที่มีการเชื่อมโยง 2" xfId="14192" hidden="1" xr:uid="{00000000-0005-0000-0000-00008D750000}"/>
    <cellStyle name="เซลล์ที่มีการเชื่อมโยง 2" xfId="14795" hidden="1" xr:uid="{00000000-0005-0000-0000-00008E750000}"/>
    <cellStyle name="เซลล์ที่มีการเชื่อมโยง 2" xfId="15606" hidden="1" xr:uid="{00000000-0005-0000-0000-00008F750000}"/>
    <cellStyle name="เซลล์ที่มีการเชื่อมโยง 2" xfId="15169" hidden="1" xr:uid="{00000000-0005-0000-0000-000090750000}"/>
    <cellStyle name="เซลล์ที่มีการเชื่อมโยง 2" xfId="8385" hidden="1" xr:uid="{00000000-0005-0000-0000-000091750000}"/>
    <cellStyle name="เซลล์ที่มีการเชื่อมโยง 2" xfId="8368" hidden="1" xr:uid="{00000000-0005-0000-0000-000092750000}"/>
    <cellStyle name="เซลล์ที่มีการเชื่อมโยง 2" xfId="14958" hidden="1" xr:uid="{00000000-0005-0000-0000-000093750000}"/>
    <cellStyle name="เซลล์ที่มีการเชื่อมโยง 2" xfId="14268" hidden="1" xr:uid="{00000000-0005-0000-0000-000094750000}"/>
    <cellStyle name="เซลล์ที่มีการเชื่อมโยง 2" xfId="14263" hidden="1" xr:uid="{00000000-0005-0000-0000-000095750000}"/>
    <cellStyle name="เซลล์ที่มีการเชื่อมโยง 2" xfId="14736" hidden="1" xr:uid="{00000000-0005-0000-0000-000096750000}"/>
    <cellStyle name="เซลล์ที่มีการเชื่อมโยง 2" xfId="10161" hidden="1" xr:uid="{00000000-0005-0000-0000-000097750000}"/>
    <cellStyle name="เซลล์ที่มีการเชื่อมโยง 2" xfId="14146" hidden="1" xr:uid="{00000000-0005-0000-0000-000098750000}"/>
    <cellStyle name="เซลล์ที่มีการเชื่อมโยง 2" xfId="15667" hidden="1" xr:uid="{00000000-0005-0000-0000-000099750000}"/>
    <cellStyle name="เซลล์ที่มีการเชื่อมโยง 2" xfId="15789" hidden="1" xr:uid="{00000000-0005-0000-0000-00009A750000}"/>
    <cellStyle name="เซลล์ที่มีการเชื่อมโยง 2" xfId="14760" hidden="1" xr:uid="{00000000-0005-0000-0000-00009B750000}"/>
    <cellStyle name="เซลล์ที่มีการเชื่อมโยง 2" xfId="9106" hidden="1" xr:uid="{00000000-0005-0000-0000-00009C750000}"/>
    <cellStyle name="เซลล์ที่มีการเชื่อมโยง 2" xfId="10579" hidden="1" xr:uid="{00000000-0005-0000-0000-00009D750000}"/>
    <cellStyle name="เซลล์ที่มีการเชื่อมโยง 2" xfId="14387" hidden="1" xr:uid="{00000000-0005-0000-0000-00009E750000}"/>
    <cellStyle name="เซลล์ที่มีการเชื่อมโยง 2" xfId="14949" hidden="1" xr:uid="{00000000-0005-0000-0000-00009F750000}"/>
    <cellStyle name="เซลล์ที่มีการเชื่อมโยง 2" xfId="13356" hidden="1" xr:uid="{00000000-0005-0000-0000-0000A0750000}"/>
    <cellStyle name="เซลล์ที่มีการเชื่อมโยง 2" xfId="15068" hidden="1" xr:uid="{00000000-0005-0000-0000-0000A1750000}"/>
    <cellStyle name="เซลล์ที่มีการเชื่อมโยง 2" xfId="14439" hidden="1" xr:uid="{00000000-0005-0000-0000-0000A2750000}"/>
    <cellStyle name="เซลล์ที่มีการเชื่อมโยง 2" xfId="15611" hidden="1" xr:uid="{00000000-0005-0000-0000-0000A3750000}"/>
    <cellStyle name="เซลล์ที่มีการเชื่อมโยง 2" xfId="10037" hidden="1" xr:uid="{00000000-0005-0000-0000-0000A4750000}"/>
    <cellStyle name="เซลล์ที่มีการเชื่อมโยง 2" xfId="8406" hidden="1" xr:uid="{00000000-0005-0000-0000-0000A5750000}"/>
    <cellStyle name="เซลล์ที่มีการเชื่อมโยง 2" xfId="10178" hidden="1" xr:uid="{00000000-0005-0000-0000-0000A6750000}"/>
    <cellStyle name="เซลล์ที่มีการเชื่อมโยง 2" xfId="14185" hidden="1" xr:uid="{00000000-0005-0000-0000-0000A7750000}"/>
    <cellStyle name="เซลล์ที่มีการเชื่อมโยง 2" xfId="15118" hidden="1" xr:uid="{00000000-0005-0000-0000-0000A8750000}"/>
    <cellStyle name="เซลล์ที่มีการเชื่อมโยง 2" xfId="15556" hidden="1" xr:uid="{00000000-0005-0000-0000-0000A9750000}"/>
    <cellStyle name="เซลล์ที่มีการเชื่อมโยง 2" xfId="14447" hidden="1" xr:uid="{00000000-0005-0000-0000-0000AA750000}"/>
    <cellStyle name="เซลล์ที่มีการเชื่อมโยง 2" xfId="9469" hidden="1" xr:uid="{00000000-0005-0000-0000-0000AB750000}"/>
    <cellStyle name="เซลล์ที่มีการเชื่อมโยง 2" xfId="15555" hidden="1" xr:uid="{00000000-0005-0000-0000-0000AC750000}"/>
    <cellStyle name="เซลล์ที่มีการเชื่อมโยง 2" xfId="9466" hidden="1" xr:uid="{00000000-0005-0000-0000-0000AD750000}"/>
    <cellStyle name="เซลล์ที่มีการเชื่อมโยง 2" xfId="13494" hidden="1" xr:uid="{00000000-0005-0000-0000-0000AE750000}"/>
    <cellStyle name="เซลล์ที่มีการเชื่อมโยง 2" xfId="10637" hidden="1" xr:uid="{00000000-0005-0000-0000-0000AF750000}"/>
    <cellStyle name="เซลล์ที่มีการเชื่อมโยง 2" xfId="14871" hidden="1" xr:uid="{00000000-0005-0000-0000-0000B0750000}"/>
    <cellStyle name="เซลล์ที่มีการเชื่อมโยง 2" xfId="15647" hidden="1" xr:uid="{00000000-0005-0000-0000-0000B1750000}"/>
    <cellStyle name="เซลล์ที่มีการเชื่อมโยง 2" xfId="15067" hidden="1" xr:uid="{00000000-0005-0000-0000-0000B2750000}"/>
    <cellStyle name="เซลล์ที่มีการเชื่อมโยง 2" xfId="9367" hidden="1" xr:uid="{00000000-0005-0000-0000-0000B3750000}"/>
    <cellStyle name="เซลล์ที่มีการเชื่อมโยง 2" xfId="9260" hidden="1" xr:uid="{00000000-0005-0000-0000-0000B4750000}"/>
    <cellStyle name="เซลล์ที่มีการเชื่อมโยง 2" xfId="15729" hidden="1" xr:uid="{00000000-0005-0000-0000-0000B5750000}"/>
    <cellStyle name="เซลล์ที่มีการเชื่อมโยง 2" xfId="10956" hidden="1" xr:uid="{00000000-0005-0000-0000-0000B6750000}"/>
    <cellStyle name="เซลล์ที่มีการเชื่อมโยง 2" xfId="15158" hidden="1" xr:uid="{00000000-0005-0000-0000-0000B7750000}"/>
    <cellStyle name="เซลล์ที่มีการเชื่อมโยง 2" xfId="14851" hidden="1" xr:uid="{00000000-0005-0000-0000-0000B8750000}"/>
    <cellStyle name="เซลล์ที่มีการเชื่อมโยง 2" xfId="15021" hidden="1" xr:uid="{00000000-0005-0000-0000-0000B9750000}"/>
    <cellStyle name="เซลล์ที่มีการเชื่อมโยง 2" xfId="8275" hidden="1" xr:uid="{00000000-0005-0000-0000-0000BA750000}"/>
    <cellStyle name="เซลล์ที่มีการเชื่อมโยง 2" xfId="14753" hidden="1" xr:uid="{00000000-0005-0000-0000-0000BB750000}"/>
    <cellStyle name="เซลล์ที่มีการเชื่อมโยง 2" xfId="13963" hidden="1" xr:uid="{00000000-0005-0000-0000-0000BC750000}"/>
    <cellStyle name="เซลล์ที่มีการเชื่อมโยง 2" xfId="13396" hidden="1" xr:uid="{00000000-0005-0000-0000-0000BD750000}"/>
    <cellStyle name="เซลล์ที่มีการเชื่อมโยง 2" xfId="8384" hidden="1" xr:uid="{00000000-0005-0000-0000-0000BE750000}"/>
    <cellStyle name="เซลล์ที่มีการเชื่อมโยง 2" xfId="14865" hidden="1" xr:uid="{00000000-0005-0000-0000-0000BF750000}"/>
    <cellStyle name="เซลล์ที่มีการเชื่อมโยง 2" xfId="10007" hidden="1" xr:uid="{00000000-0005-0000-0000-0000C0750000}"/>
    <cellStyle name="เซลล์ที่มีการเชื่อมโยง 2" xfId="9622" hidden="1" xr:uid="{00000000-0005-0000-0000-0000C1750000}"/>
    <cellStyle name="เซลล์ที่มีการเชื่อมโยง 2" xfId="8408" hidden="1" xr:uid="{00000000-0005-0000-0000-0000C2750000}"/>
    <cellStyle name="เซลล์ที่มีการเชื่อมโยง 2" xfId="15554" hidden="1" xr:uid="{00000000-0005-0000-0000-0000C3750000}"/>
    <cellStyle name="เซลล์ที่มีการเชื่อมโยง 2" xfId="15823" hidden="1" xr:uid="{00000000-0005-0000-0000-0000C4750000}"/>
    <cellStyle name="เซลล์ที่มีการเชื่อมโยง 2" xfId="15790" hidden="1" xr:uid="{00000000-0005-0000-0000-0000C5750000}"/>
    <cellStyle name="เซลล์ที่มีการเชื่อมโยง 2" xfId="14241" hidden="1" xr:uid="{00000000-0005-0000-0000-0000C6750000}"/>
    <cellStyle name="เซลล์ที่มีการเชื่อมโยง 2" xfId="8296" hidden="1" xr:uid="{00000000-0005-0000-0000-0000C7750000}"/>
    <cellStyle name="เซลล์ที่มีการเชื่อมโยง 2" xfId="15621" hidden="1" xr:uid="{00000000-0005-0000-0000-0000C8750000}"/>
    <cellStyle name="เซลล์ที่มีการเชื่อมโยง 2" xfId="14655" hidden="1" xr:uid="{00000000-0005-0000-0000-0000C9750000}"/>
    <cellStyle name="เซลล์ที่มีการเชื่อมโยง 2" xfId="15165" hidden="1" xr:uid="{00000000-0005-0000-0000-0000CA750000}"/>
    <cellStyle name="เซลล์ที่มีการเชื่อมโยง 2" xfId="15644" hidden="1" xr:uid="{00000000-0005-0000-0000-0000CB750000}"/>
    <cellStyle name="เซลล์ที่มีการเชื่อมโยง 2" xfId="10281" hidden="1" xr:uid="{00000000-0005-0000-0000-0000CC750000}"/>
    <cellStyle name="เซลล์ที่มีการเชื่อมโยง 2" xfId="169" hidden="1" xr:uid="{00000000-0005-0000-0000-0000CD750000}"/>
    <cellStyle name="เซลล์ที่มีการเชื่อมโยง 2" xfId="8376" hidden="1" xr:uid="{00000000-0005-0000-0000-0000CE750000}"/>
    <cellStyle name="เซลล์ที่มีการเชื่อมโยง 2" xfId="8191" hidden="1" xr:uid="{00000000-0005-0000-0000-0000CF750000}"/>
    <cellStyle name="เซลล์ที่มีการเชื่อมโยง 2" xfId="155" hidden="1" xr:uid="{00000000-0005-0000-0000-0000D0750000}"/>
    <cellStyle name="เซลล์ที่มีการเชื่อมโยง 2" xfId="14821" hidden="1" xr:uid="{00000000-0005-0000-0000-0000D1750000}"/>
    <cellStyle name="เซลล์ที่มีการเชื่อมโยง 2" xfId="13967" hidden="1" xr:uid="{00000000-0005-0000-0000-0000D2750000}"/>
    <cellStyle name="เซลล์ที่มีการเชื่อมโยง 2" xfId="8783" hidden="1" xr:uid="{00000000-0005-0000-0000-0000D3750000}"/>
    <cellStyle name="เซลล์ที่มีการเชื่อมโยง 2" xfId="15845" hidden="1" xr:uid="{00000000-0005-0000-0000-0000D4750000}"/>
    <cellStyle name="เซลล์ที่มีการเชื่อมโยง 2" xfId="15846" hidden="1" xr:uid="{00000000-0005-0000-0000-0000D5750000}"/>
    <cellStyle name="เซลล์ที่มีการเชื่อมโยง 2" xfId="15847" hidden="1" xr:uid="{00000000-0005-0000-0000-0000D6750000}"/>
    <cellStyle name="เซลล์ที่มีการเชื่อมโยง 2" xfId="15848" hidden="1" xr:uid="{00000000-0005-0000-0000-0000D7750000}"/>
    <cellStyle name="เซลล์ที่มีการเชื่อมโยง 2" xfId="15850" hidden="1" xr:uid="{00000000-0005-0000-0000-0000D8750000}"/>
    <cellStyle name="เซลล์ที่มีการเชื่อมโยง 2" xfId="15851" hidden="1" xr:uid="{00000000-0005-0000-0000-0000D9750000}"/>
    <cellStyle name="เซลล์ที่มีการเชื่อมโยง 2" xfId="15852" hidden="1" xr:uid="{00000000-0005-0000-0000-0000DA750000}"/>
    <cellStyle name="เซลล์ที่มีการเชื่อมโยง 2" xfId="15853" hidden="1" xr:uid="{00000000-0005-0000-0000-0000DB750000}"/>
    <cellStyle name="เซลล์ที่มีการเชื่อมโยง 2" xfId="15871" hidden="1" xr:uid="{00000000-0005-0000-0000-0000DC750000}"/>
    <cellStyle name="เซลล์ที่มีการเชื่อมโยง 2" xfId="15872" hidden="1" xr:uid="{00000000-0005-0000-0000-0000DD750000}"/>
    <cellStyle name="เซลล์ที่มีการเชื่อมโยง 2" xfId="15873" hidden="1" xr:uid="{00000000-0005-0000-0000-0000DE750000}"/>
    <cellStyle name="เซลล์ที่มีการเชื่อมโยง 2" xfId="15874" hidden="1" xr:uid="{00000000-0005-0000-0000-0000DF750000}"/>
    <cellStyle name="เซลล์ที่มีการเชื่อมโยง 2" xfId="14629" hidden="1" xr:uid="{00000000-0005-0000-0000-0000E0750000}"/>
    <cellStyle name="เซลล์ที่มีการเชื่อมโยง 2" xfId="14729" hidden="1" xr:uid="{00000000-0005-0000-0000-0000E1750000}"/>
    <cellStyle name="เซลล์ที่มีการเชื่อมโยง 2" xfId="15801" hidden="1" xr:uid="{00000000-0005-0000-0000-0000E2750000}"/>
    <cellStyle name="เซลล์ที่มีการเชื่อมโยง 2" xfId="15767" hidden="1" xr:uid="{00000000-0005-0000-0000-0000E3750000}"/>
    <cellStyle name="เซลล์ที่มีการเชื่อมโยง 2" xfId="14946" hidden="1" xr:uid="{00000000-0005-0000-0000-0000E4750000}"/>
    <cellStyle name="เซลล์ที่มีการเชื่อมโยง 2" xfId="15588" hidden="1" xr:uid="{00000000-0005-0000-0000-0000E5750000}"/>
    <cellStyle name="เซลล์ที่มีการเชื่อมโยง 2" xfId="14037" hidden="1" xr:uid="{00000000-0005-0000-0000-0000E6750000}"/>
    <cellStyle name="เซลล์ที่มีการเชื่อมโยง 2" xfId="14285" hidden="1" xr:uid="{00000000-0005-0000-0000-0000E7750000}"/>
    <cellStyle name="เซลล์ที่มีการเชื่อมโยง 2" xfId="14017" hidden="1" xr:uid="{00000000-0005-0000-0000-0000E8750000}"/>
    <cellStyle name="เซลล์ที่มีการเชื่อมโยง 2" xfId="8177" hidden="1" xr:uid="{00000000-0005-0000-0000-0000E9750000}"/>
    <cellStyle name="เซลล์ที่มีการเชื่อมโยง 2" xfId="15126" hidden="1" xr:uid="{00000000-0005-0000-0000-0000EA750000}"/>
    <cellStyle name="เซลล์ที่มีการเชื่อมโยง 2" xfId="14839" hidden="1" xr:uid="{00000000-0005-0000-0000-0000EB750000}"/>
    <cellStyle name="เซลล์ที่มีการเชื่อมโยง 2" xfId="9178" hidden="1" xr:uid="{00000000-0005-0000-0000-0000EC750000}"/>
    <cellStyle name="เซลล์ที่มีการเชื่อมโยง 2" xfId="15708" hidden="1" xr:uid="{00000000-0005-0000-0000-0000ED750000}"/>
    <cellStyle name="เซลล์ที่มีการเชื่อมโยง 2" xfId="8253" hidden="1" xr:uid="{00000000-0005-0000-0000-0000EE750000}"/>
    <cellStyle name="เซลล์ที่มีการเชื่อมโยง 2" xfId="8202" hidden="1" xr:uid="{00000000-0005-0000-0000-0000EF750000}"/>
    <cellStyle name="เซลล์ที่มีการเชื่อมโยง 2" xfId="15858" hidden="1" xr:uid="{00000000-0005-0000-0000-0000F0750000}"/>
    <cellStyle name="เซลล์ที่มีการเชื่อมโยง 2" xfId="15086" hidden="1" xr:uid="{00000000-0005-0000-0000-0000F1750000}"/>
    <cellStyle name="เซลล์ที่มีการเชื่อมโยง 2" xfId="125" hidden="1" xr:uid="{00000000-0005-0000-0000-0000F2750000}"/>
    <cellStyle name="เซลล์ที่มีการเชื่อมโยง 2" xfId="14245" hidden="1" xr:uid="{00000000-0005-0000-0000-0000F3750000}"/>
    <cellStyle name="เซลล์ที่มีการเชื่อมโยง 2" xfId="14476" hidden="1" xr:uid="{00000000-0005-0000-0000-0000F4750000}"/>
    <cellStyle name="เซลล์ที่มีการเชื่อมโยง 2" xfId="14549" hidden="1" xr:uid="{00000000-0005-0000-0000-0000F5750000}"/>
    <cellStyle name="เซลล์ที่มีการเชื่อมโยง 2" xfId="11574" hidden="1" xr:uid="{00000000-0005-0000-0000-0000F6750000}"/>
    <cellStyle name="เซลล์ที่มีการเชื่อมโยง 2" xfId="14431" hidden="1" xr:uid="{00000000-0005-0000-0000-0000F7750000}"/>
    <cellStyle name="เซลล์ที่มีการเชื่อมโยง 2" xfId="14372" hidden="1" xr:uid="{00000000-0005-0000-0000-0000F8750000}"/>
    <cellStyle name="เซลล์ที่มีการเชื่อมโยง 2" xfId="14491" hidden="1" xr:uid="{00000000-0005-0000-0000-0000F9750000}"/>
    <cellStyle name="เซลล์ที่มีการเชื่อมโยง 2" xfId="10168" hidden="1" xr:uid="{00000000-0005-0000-0000-0000FA750000}"/>
    <cellStyle name="เซลล์ที่มีการเชื่อมโยง 2" xfId="14747" hidden="1" xr:uid="{00000000-0005-0000-0000-0000FB750000}"/>
    <cellStyle name="เซลล์ที่มีการเชื่อมโยง 2" xfId="15041" hidden="1" xr:uid="{00000000-0005-0000-0000-0000FC750000}"/>
    <cellStyle name="เซลล์ที่มีการเชื่อมโยง 2" xfId="14308" hidden="1" xr:uid="{00000000-0005-0000-0000-0000FD750000}"/>
    <cellStyle name="เซลล์ที่มีการเชื่อมโยง 2" xfId="10993" hidden="1" xr:uid="{00000000-0005-0000-0000-0000FE750000}"/>
    <cellStyle name="เซลล์ที่มีการเชื่อมโยง 2" xfId="8433" hidden="1" xr:uid="{00000000-0005-0000-0000-0000FF750000}"/>
    <cellStyle name="เซลล์ที่มีการเชื่อมโยง 2" xfId="14644" hidden="1" xr:uid="{00000000-0005-0000-0000-000000760000}"/>
    <cellStyle name="เซลล์ที่มีการเชื่อมโยง 2" xfId="15061" hidden="1" xr:uid="{00000000-0005-0000-0000-000001760000}"/>
    <cellStyle name="เซลล์ที่มีการเชื่อมโยง 2" xfId="13980" hidden="1" xr:uid="{00000000-0005-0000-0000-000002760000}"/>
    <cellStyle name="เซลล์ที่มีการเชื่อมโยง 2" xfId="15063" hidden="1" xr:uid="{00000000-0005-0000-0000-000003760000}"/>
    <cellStyle name="เซลล์ที่มีการเชื่อมโยง 2" xfId="14171" hidden="1" xr:uid="{00000000-0005-0000-0000-000004760000}"/>
    <cellStyle name="เซลล์ที่มีการเชื่อมโยง 2" xfId="8294" hidden="1" xr:uid="{00000000-0005-0000-0000-000005760000}"/>
    <cellStyle name="เซลล์ที่มีการเชื่อมโยง 2" xfId="14582" hidden="1" xr:uid="{00000000-0005-0000-0000-000006760000}"/>
    <cellStyle name="เซลล์ที่มีการเชื่อมโยง 2" xfId="14200" hidden="1" xr:uid="{00000000-0005-0000-0000-000007760000}"/>
    <cellStyle name="เซลล์ที่มีการเชื่อมโยง 2" xfId="14826" hidden="1" xr:uid="{00000000-0005-0000-0000-000008760000}"/>
    <cellStyle name="เซลล์ที่มีการเชื่อมโยง 2" xfId="15775" hidden="1" xr:uid="{00000000-0005-0000-0000-000009760000}"/>
    <cellStyle name="เซลล์ที่มีการเชื่อมโยง 2" xfId="8787" hidden="1" xr:uid="{00000000-0005-0000-0000-00000A760000}"/>
    <cellStyle name="เซลล์ที่มีการเชื่อมโยง 2" xfId="15712" hidden="1" xr:uid="{00000000-0005-0000-0000-00000B760000}"/>
    <cellStyle name="เซลล์ที่มีการเชื่อมโยง 2" xfId="9413" hidden="1" xr:uid="{00000000-0005-0000-0000-00000C760000}"/>
    <cellStyle name="เซลล์ที่มีการเชื่อมโยง 2" xfId="15733" hidden="1" xr:uid="{00000000-0005-0000-0000-00000D760000}"/>
    <cellStyle name="เซลล์ที่มีการเชื่อมโยง 2" xfId="9166" hidden="1" xr:uid="{00000000-0005-0000-0000-00000E760000}"/>
    <cellStyle name="เซลล์ที่มีการเชื่อมโยง 2" xfId="15120" hidden="1" xr:uid="{00000000-0005-0000-0000-00000F760000}"/>
    <cellStyle name="เซลล์ที่มีการเชื่อมโยง 2" xfId="15129" hidden="1" xr:uid="{00000000-0005-0000-0000-000010760000}"/>
    <cellStyle name="เซลล์ที่มีการเชื่อมโยง 2" xfId="15809" hidden="1" xr:uid="{00000000-0005-0000-0000-000011760000}"/>
    <cellStyle name="เซลล์ที่มีการเชื่อมโยง 2" xfId="8313" hidden="1" xr:uid="{00000000-0005-0000-0000-000012760000}"/>
    <cellStyle name="เซลล์ที่มีการเชื่อมโยง 2" xfId="14307" hidden="1" xr:uid="{00000000-0005-0000-0000-000013760000}"/>
    <cellStyle name="เซลล์ที่มีการเชื่อมโยง 2" xfId="14719" hidden="1" xr:uid="{00000000-0005-0000-0000-000014760000}"/>
    <cellStyle name="เซลล์ที่มีการเชื่อมโยง 2" xfId="15525" hidden="1" xr:uid="{00000000-0005-0000-0000-000015760000}"/>
    <cellStyle name="เซลล์ที่มีการเชื่อมโยง 2" xfId="9060" hidden="1" xr:uid="{00000000-0005-0000-0000-000016760000}"/>
    <cellStyle name="เซลล์ที่มีการเชื่อมโยง 2" xfId="14473" hidden="1" xr:uid="{00000000-0005-0000-0000-000017760000}"/>
    <cellStyle name="เซลล์ที่มีการเชื่อมโยง 2" xfId="14418" hidden="1" xr:uid="{00000000-0005-0000-0000-000018760000}"/>
    <cellStyle name="เซลล์ที่มีการเชื่อมโยง 2" xfId="15048" hidden="1" xr:uid="{00000000-0005-0000-0000-000019760000}"/>
    <cellStyle name="เซลล์ที่มีการเชื่อมโยง 2" xfId="14179" hidden="1" xr:uid="{00000000-0005-0000-0000-00001A760000}"/>
    <cellStyle name="เซลล์ที่มีการเชื่อมโยง 2" xfId="14874" hidden="1" xr:uid="{00000000-0005-0000-0000-00001B760000}"/>
    <cellStyle name="เซลล์ที่มีการเชื่อมโยง 2" xfId="15101" hidden="1" xr:uid="{00000000-0005-0000-0000-00001C760000}"/>
    <cellStyle name="เซลล์ที่มีการเชื่อมโยง 2" xfId="8213" hidden="1" xr:uid="{00000000-0005-0000-0000-00001D760000}"/>
    <cellStyle name="เซลล์ที่มีการเชื่อมโยง 2" xfId="9280" hidden="1" xr:uid="{00000000-0005-0000-0000-00001E760000}"/>
    <cellStyle name="เซลล์ที่มีการเชื่อมโยง 2" xfId="14957" hidden="1" xr:uid="{00000000-0005-0000-0000-00001F760000}"/>
    <cellStyle name="เซลล์ที่มีการเชื่อมโยง 2" xfId="10367" hidden="1" xr:uid="{00000000-0005-0000-0000-000020760000}"/>
    <cellStyle name="เซลล์ที่มีการเชื่อมโยง 2" xfId="15560" hidden="1" xr:uid="{00000000-0005-0000-0000-000021760000}"/>
    <cellStyle name="เซลล์ที่มีการเชื่อมโยง 2" xfId="8259" hidden="1" xr:uid="{00000000-0005-0000-0000-000022760000}"/>
    <cellStyle name="เซลล์ที่มีการเชื่อมโยง 2" xfId="15084" hidden="1" xr:uid="{00000000-0005-0000-0000-000023760000}"/>
    <cellStyle name="เซลล์ที่มีการเชื่อมโยง 2" xfId="14162" hidden="1" xr:uid="{00000000-0005-0000-0000-000024760000}"/>
    <cellStyle name="เซลล์ที่มีการเชื่อมโยง 2" xfId="14834" hidden="1" xr:uid="{00000000-0005-0000-0000-000025760000}"/>
    <cellStyle name="เซลล์ที่มีการเชื่อมโยง 2" xfId="15547" hidden="1" xr:uid="{00000000-0005-0000-0000-000026760000}"/>
    <cellStyle name="เซลล์ที่มีการเชื่อมโยง 2" xfId="13952" hidden="1" xr:uid="{00000000-0005-0000-0000-000027760000}"/>
    <cellStyle name="เซลล์ที่มีการเชื่อมโยง 2" xfId="10140" hidden="1" xr:uid="{00000000-0005-0000-0000-000028760000}"/>
    <cellStyle name="เซลล์ที่มีการเชื่อมโยง 2" xfId="14159" hidden="1" xr:uid="{00000000-0005-0000-0000-000029760000}"/>
    <cellStyle name="เซลล์ที่มีการเชื่อมโยง 2" xfId="15622" hidden="1" xr:uid="{00000000-0005-0000-0000-00002A760000}"/>
    <cellStyle name="เซลล์ที่มีการเชื่อมโยง 2" xfId="15664" hidden="1" xr:uid="{00000000-0005-0000-0000-00002B760000}"/>
    <cellStyle name="เซลล์ที่มีการเชื่อมโยง 2" xfId="15660" hidden="1" xr:uid="{00000000-0005-0000-0000-00002C760000}"/>
    <cellStyle name="เซลล์ที่มีการเชื่อมโยง 2" xfId="15056" hidden="1" xr:uid="{00000000-0005-0000-0000-00002D760000}"/>
    <cellStyle name="เซลล์ที่มีการเชื่อมโยง 2" xfId="9629" hidden="1" xr:uid="{00000000-0005-0000-0000-00002E760000}"/>
    <cellStyle name="เซลล์ที่มีการเชื่อมโยง 2" xfId="15557" hidden="1" xr:uid="{00000000-0005-0000-0000-00002F760000}"/>
    <cellStyle name="เซลล์ที่มีการเชื่อมโยง 2" xfId="14955" hidden="1" xr:uid="{00000000-0005-0000-0000-000030760000}"/>
    <cellStyle name="เซลล์ที่มีการเชื่อมโยง 2" xfId="11041" hidden="1" xr:uid="{00000000-0005-0000-0000-000031760000}"/>
    <cellStyle name="เซลล์ที่มีการเชื่อมโยง 2" xfId="14325" hidden="1" xr:uid="{00000000-0005-0000-0000-000032760000}"/>
    <cellStyle name="เซลล์ที่มีการเชื่อมโยง 2" xfId="15526" hidden="1" xr:uid="{00000000-0005-0000-0000-000033760000}"/>
    <cellStyle name="เซลล์ที่มีการเชื่อมโยง 2" xfId="13941" hidden="1" xr:uid="{00000000-0005-0000-0000-000034760000}"/>
    <cellStyle name="เซลล์ที่มีการเชื่อมโยง 2" xfId="15759" hidden="1" xr:uid="{00000000-0005-0000-0000-000035760000}"/>
    <cellStyle name="เซลล์ที่มีการเชื่อมโยง 2" xfId="14690" hidden="1" xr:uid="{00000000-0005-0000-0000-000036760000}"/>
    <cellStyle name="เซลล์ที่มีการเชื่อมโยง 2" xfId="14579" hidden="1" xr:uid="{00000000-0005-0000-0000-000037760000}"/>
    <cellStyle name="เซลล์ที่มีการเชื่อมโยง 2" xfId="14073" hidden="1" xr:uid="{00000000-0005-0000-0000-000038760000}"/>
    <cellStyle name="เซลล์ที่มีการเชื่อมโยง 2" xfId="14989" hidden="1" xr:uid="{00000000-0005-0000-0000-000039760000}"/>
    <cellStyle name="เซลล์ที่มีการเชื่อมโยง 2" xfId="14964" hidden="1" xr:uid="{00000000-0005-0000-0000-00003A760000}"/>
    <cellStyle name="เซลล์ที่มีการเชื่อมโยง 2" xfId="14975" hidden="1" xr:uid="{00000000-0005-0000-0000-00003B760000}"/>
    <cellStyle name="เซลล์ที่มีการเชื่อมโยง 2" xfId="8190" hidden="1" xr:uid="{00000000-0005-0000-0000-00003C760000}"/>
    <cellStyle name="เซลล์ที่มีการเชื่อมโยง 2" xfId="14005" hidden="1" xr:uid="{00000000-0005-0000-0000-00003D760000}"/>
    <cellStyle name="เซลล์ที่มีการเชื่อมโยง 2" xfId="14669" hidden="1" xr:uid="{00000000-0005-0000-0000-00003E760000}"/>
    <cellStyle name="เซลล์ที่มีการเชื่อมโยง 2" xfId="14653" hidden="1" xr:uid="{00000000-0005-0000-0000-00003F760000}"/>
    <cellStyle name="เซลล์ที่มีการเชื่อมโยง 2" xfId="14883" hidden="1" xr:uid="{00000000-0005-0000-0000-000040760000}"/>
    <cellStyle name="เซลล์ที่มีการเชื่อมโยง 2" xfId="15073" hidden="1" xr:uid="{00000000-0005-0000-0000-000041760000}"/>
    <cellStyle name="เซลล์ที่มีการเชื่อมโยง 2" xfId="8716" hidden="1" xr:uid="{00000000-0005-0000-0000-000042760000}"/>
    <cellStyle name="เซลล์ที่มีการเชื่อมโยง 2" xfId="11047" hidden="1" xr:uid="{00000000-0005-0000-0000-000043760000}"/>
    <cellStyle name="เซลล์ที่มีการเชื่อมโยง 2" xfId="15047" hidden="1" xr:uid="{00000000-0005-0000-0000-000044760000}"/>
    <cellStyle name="เซลล์ที่มีการเชื่อมโยง 2" xfId="8230" hidden="1" xr:uid="{00000000-0005-0000-0000-000045760000}"/>
    <cellStyle name="เซลล์ที่มีการเชื่อมโยง 2" xfId="15860" hidden="1" xr:uid="{00000000-0005-0000-0000-000046760000}"/>
    <cellStyle name="เซลล์ที่มีการเชื่อมโยง 2" xfId="15835" hidden="1" xr:uid="{00000000-0005-0000-0000-000047760000}"/>
    <cellStyle name="เซลล์ที่มีการเชื่อมโยง 2" xfId="14203" hidden="1" xr:uid="{00000000-0005-0000-0000-000048760000}"/>
    <cellStyle name="เซลล์ที่มีการเชื่อมโยง 2" xfId="13222" hidden="1" xr:uid="{00000000-0005-0000-0000-000049760000}"/>
    <cellStyle name="เซลล์ที่มีการเชื่อมโยง 2" xfId="15052" hidden="1" xr:uid="{00000000-0005-0000-0000-00004A760000}"/>
    <cellStyle name="เซลล์ที่มีการเชื่อมโยง 2" xfId="15083" hidden="1" xr:uid="{00000000-0005-0000-0000-00004B760000}"/>
    <cellStyle name="เซลล์ที่มีการเชื่อมโยง 2" xfId="14320" hidden="1" xr:uid="{00000000-0005-0000-0000-00004C760000}"/>
    <cellStyle name="เซลล์ที่มีการเชื่อมโยง 2" xfId="8744" hidden="1" xr:uid="{00000000-0005-0000-0000-00004D760000}"/>
    <cellStyle name="เซลล์ที่มีการเชื่อมโยง 2" xfId="15727" hidden="1" xr:uid="{00000000-0005-0000-0000-00004E760000}"/>
    <cellStyle name="เซลล์ที่มีการเชื่อมโยง 2" xfId="15142" hidden="1" xr:uid="{00000000-0005-0000-0000-00004F760000}"/>
    <cellStyle name="เซลล์ที่มีการเชื่อมโยง 2" xfId="14184" hidden="1" xr:uid="{00000000-0005-0000-0000-000050760000}"/>
    <cellStyle name="เซลล์ที่มีการเชื่อมโยง 2" xfId="13948" hidden="1" xr:uid="{00000000-0005-0000-0000-000051760000}"/>
    <cellStyle name="เซลล์ที่มีการเชื่อมโยง 2" xfId="15841" hidden="1" xr:uid="{00000000-0005-0000-0000-000052760000}"/>
    <cellStyle name="เซลล์ที่มีการเชื่อมโยง 2" xfId="14685" hidden="1" xr:uid="{00000000-0005-0000-0000-000053760000}"/>
    <cellStyle name="เซลล์ที่มีการเชื่อมโยง 2" xfId="14356" hidden="1" xr:uid="{00000000-0005-0000-0000-000054760000}"/>
    <cellStyle name="เซลล์ที่มีการเชื่อมโยง 2" xfId="14651" hidden="1" xr:uid="{00000000-0005-0000-0000-000055760000}"/>
    <cellStyle name="เซลล์ที่มีการเชื่อมโยง 2" xfId="15802" hidden="1" xr:uid="{00000000-0005-0000-0000-000056760000}"/>
    <cellStyle name="เซลล์ที่มีการเชื่อมโยง 2" xfId="15182" hidden="1" xr:uid="{00000000-0005-0000-0000-000057760000}"/>
    <cellStyle name="เซลล์ที่มีการเชื่อมโยง 2" xfId="10948" hidden="1" xr:uid="{00000000-0005-0000-0000-000058760000}"/>
    <cellStyle name="เซลล์ที่มีการเชื่อมโยง 2" xfId="15060" hidden="1" xr:uid="{00000000-0005-0000-0000-000059760000}"/>
    <cellStyle name="เซลล์ที่มีการเชื่อมโยง 2" xfId="13292" hidden="1" xr:uid="{00000000-0005-0000-0000-00005A760000}"/>
    <cellStyle name="เซลล์ที่มีการเชื่อมโยง 2" xfId="9065" hidden="1" xr:uid="{00000000-0005-0000-0000-00005B760000}"/>
    <cellStyle name="เซลล์ที่มีการเชื่อมโยง 2" xfId="15720" hidden="1" xr:uid="{00000000-0005-0000-0000-00005C760000}"/>
    <cellStyle name="เซลล์ที่มีการเชื่อมโยง 2" xfId="15532" hidden="1" xr:uid="{00000000-0005-0000-0000-00005D760000}"/>
    <cellStyle name="เซลล์ที่มีการเชื่อมโยง 2" xfId="14313" hidden="1" xr:uid="{00000000-0005-0000-0000-00005E760000}"/>
    <cellStyle name="เซลล์ที่มีการเชื่อมโยง 2" xfId="8249" hidden="1" xr:uid="{00000000-0005-0000-0000-00005F760000}"/>
    <cellStyle name="เซลล์ที่มีการเชื่อมโยง 2" xfId="9118" hidden="1" xr:uid="{00000000-0005-0000-0000-000060760000}"/>
    <cellStyle name="เซลล์ที่มีการเชื่อมโยง 2" xfId="15771" hidden="1" xr:uid="{00000000-0005-0000-0000-000061760000}"/>
    <cellStyle name="เซลล์ที่มีการเชื่อมโยง 2" xfId="14626" hidden="1" xr:uid="{00000000-0005-0000-0000-000062760000}"/>
    <cellStyle name="เซลล์ที่มีการเชื่อมโยง 2" xfId="8193" hidden="1" xr:uid="{00000000-0005-0000-0000-000063760000}"/>
    <cellStyle name="เซลล์ที่มีการเชื่อมโยง 2" xfId="15163" hidden="1" xr:uid="{00000000-0005-0000-0000-000064760000}"/>
    <cellStyle name="เซลล์ที่มีการเชื่อมโยง 2" xfId="10473" hidden="1" xr:uid="{00000000-0005-0000-0000-000065760000}"/>
    <cellStyle name="เซลล์ที่มีการเชื่อมโยง 2" xfId="14110" hidden="1" xr:uid="{00000000-0005-0000-0000-000066760000}"/>
    <cellStyle name="เซลล์ที่มีการเชื่อมโยง 2" xfId="15077" hidden="1" xr:uid="{00000000-0005-0000-0000-000067760000}"/>
    <cellStyle name="เซลล์ที่มีการเชื่อมโยง 2" xfId="15008" hidden="1" xr:uid="{00000000-0005-0000-0000-000068760000}"/>
    <cellStyle name="เซลล์ที่มีการเชื่อมโยง 2" xfId="9408" hidden="1" xr:uid="{00000000-0005-0000-0000-000069760000}"/>
    <cellStyle name="เซลล์ที่มีการเชื่อมโยง 2" xfId="14459" hidden="1" xr:uid="{00000000-0005-0000-0000-00006A760000}"/>
    <cellStyle name="เซลล์ที่มีการเชื่อมโยง 2" xfId="14512" hidden="1" xr:uid="{00000000-0005-0000-0000-00006B760000}"/>
    <cellStyle name="เซลล์ที่มีการเชื่อมโยง 2" xfId="8284" hidden="1" xr:uid="{00000000-0005-0000-0000-00006C760000}"/>
    <cellStyle name="เซลล์ที่มีการเชื่อมโยง 2" xfId="15534" hidden="1" xr:uid="{00000000-0005-0000-0000-00006D760000}"/>
    <cellStyle name="เซลล์ที่มีการเชื่อมโยง 2" xfId="14959" hidden="1" xr:uid="{00000000-0005-0000-0000-00006E760000}"/>
    <cellStyle name="เซลล์ที่มีการเชื่อมโยง 2" xfId="116" hidden="1" xr:uid="{00000000-0005-0000-0000-00006F760000}"/>
    <cellStyle name="เซลล์ที่มีการเชื่อมโยง 2" xfId="14168" hidden="1" xr:uid="{00000000-0005-0000-0000-000070760000}"/>
    <cellStyle name="เซลล์ที่มีการเชื่อมโยง 2" xfId="10720" hidden="1" xr:uid="{00000000-0005-0000-0000-000071760000}"/>
    <cellStyle name="เซลล์ที่มีการเชื่อมโยง 2" xfId="14097" hidden="1" xr:uid="{00000000-0005-0000-0000-000072760000}"/>
    <cellStyle name="เซลล์ที่มีการเชื่อมโยง 2" xfId="14196" hidden="1" xr:uid="{00000000-0005-0000-0000-000073760000}"/>
    <cellStyle name="เซลล์ที่มีการเชื่อมโยง 2" xfId="14782" hidden="1" xr:uid="{00000000-0005-0000-0000-000074760000}"/>
    <cellStyle name="เซลล์ที่มีการเชื่อมโยง 2" xfId="14806" hidden="1" xr:uid="{00000000-0005-0000-0000-000075760000}"/>
    <cellStyle name="เซลล์ที่มีการเชื่อมโยง 2" xfId="14603" hidden="1" xr:uid="{00000000-0005-0000-0000-000076760000}"/>
    <cellStyle name="เซลล์ที่มีการเชื่อมโยง 2" xfId="10321" hidden="1" xr:uid="{00000000-0005-0000-0000-000077760000}"/>
    <cellStyle name="เซลล์ที่มีการเชื่อมโยง 2" xfId="10444" hidden="1" xr:uid="{00000000-0005-0000-0000-000078760000}"/>
    <cellStyle name="เซลล์ที่มีการเชื่อมโยง 2" xfId="8211" hidden="1" xr:uid="{00000000-0005-0000-0000-000079760000}"/>
    <cellStyle name="เซลล์ที่มีการเชื่อมโยง 2" xfId="13956" hidden="1" xr:uid="{00000000-0005-0000-0000-00007A760000}"/>
    <cellStyle name="เซลล์ที่มีการเชื่อมโยง 2" xfId="171" hidden="1" xr:uid="{00000000-0005-0000-0000-00007B760000}"/>
    <cellStyle name="เซลล์ที่มีการเชื่อมโยง 2" xfId="15542" hidden="1" xr:uid="{00000000-0005-0000-0000-00007C760000}"/>
    <cellStyle name="เซลล์ที่มีการเชื่อมโยง 2" xfId="14112" hidden="1" xr:uid="{00000000-0005-0000-0000-00007D760000}"/>
    <cellStyle name="เซลล์ที่มีการเชื่อมโยง 2" xfId="14559" hidden="1" xr:uid="{00000000-0005-0000-0000-00007E760000}"/>
    <cellStyle name="เซลล์ที่มีการเชื่อมโยง 2" xfId="14868" hidden="1" xr:uid="{00000000-0005-0000-0000-00007F760000}"/>
    <cellStyle name="เซลล์ที่มีการเชื่อมโยง 2" xfId="14623" hidden="1" xr:uid="{00000000-0005-0000-0000-000080760000}"/>
    <cellStyle name="เซลล์ที่มีการเชื่อมโยง 2" xfId="15167" hidden="1" xr:uid="{00000000-0005-0000-0000-000081760000}"/>
    <cellStyle name="เซลล์ที่มีการเชื่อมโยง 2" xfId="14304" hidden="1" xr:uid="{00000000-0005-0000-0000-000082760000}"/>
    <cellStyle name="เซลล์ที่มีการเชื่อมโยง 2" xfId="14823" hidden="1" xr:uid="{00000000-0005-0000-0000-000083760000}"/>
    <cellStyle name="เซลล์ที่มีการเชื่อมโยง 2" xfId="15886" hidden="1" xr:uid="{00000000-0005-0000-0000-000084760000}"/>
    <cellStyle name="เซลล์ที่มีการเชื่อมโยง 2" xfId="15887" hidden="1" xr:uid="{00000000-0005-0000-0000-000085760000}"/>
    <cellStyle name="เซลล์ที่มีการเชื่อมโยง 2" xfId="15888" hidden="1" xr:uid="{00000000-0005-0000-0000-000086760000}"/>
    <cellStyle name="เซลล์ที่มีการเชื่อมโยง 2" xfId="15889" hidden="1" xr:uid="{00000000-0005-0000-0000-000087760000}"/>
    <cellStyle name="เซลล์ที่มีการเชื่อมโยง 2" xfId="15892" hidden="1" xr:uid="{00000000-0005-0000-0000-000088760000}"/>
    <cellStyle name="เซลล์ที่มีการเชื่อมโยง 2" xfId="15893" hidden="1" xr:uid="{00000000-0005-0000-0000-000089760000}"/>
    <cellStyle name="เซลล์ที่มีการเชื่อมโยง 2" xfId="15895" hidden="1" xr:uid="{00000000-0005-0000-0000-00008A760000}"/>
    <cellStyle name="เซลล์ที่มีการเชื่อมโยง 2" xfId="15896" hidden="1" xr:uid="{00000000-0005-0000-0000-00008B760000}"/>
    <cellStyle name="เซลล์ที่มีการเชื่อมโยง 2" xfId="15906" hidden="1" xr:uid="{00000000-0005-0000-0000-00008C760000}"/>
    <cellStyle name="เซลล์ที่มีการเชื่อมโยง 2" xfId="15907" hidden="1" xr:uid="{00000000-0005-0000-0000-00008D760000}"/>
    <cellStyle name="เซลล์ที่มีการเชื่อมโยง 2" xfId="15908" hidden="1" xr:uid="{00000000-0005-0000-0000-00008E760000}"/>
    <cellStyle name="เซลล์ที่มีการเชื่อมโยง 2" xfId="15909" hidden="1" xr:uid="{00000000-0005-0000-0000-00008F760000}"/>
    <cellStyle name="เซลล์ที่มีการเชื่อมโยง 2" xfId="14160" hidden="1" xr:uid="{00000000-0005-0000-0000-000090760000}"/>
    <cellStyle name="เซลล์ที่มีการเชื่อมโยง 2" xfId="14802" hidden="1" xr:uid="{00000000-0005-0000-0000-000091760000}"/>
    <cellStyle name="เซลล์ที่มีการเชื่อมโยง 2" xfId="15779" hidden="1" xr:uid="{00000000-0005-0000-0000-000092760000}"/>
    <cellStyle name="เซลล์ที่มีการเชื่อมโยง 2" xfId="10652" hidden="1" xr:uid="{00000000-0005-0000-0000-000093760000}"/>
    <cellStyle name="เซลล์ที่มีการเชื่อมโยง 2" xfId="15108" hidden="1" xr:uid="{00000000-0005-0000-0000-000094760000}"/>
    <cellStyle name="เซลล์ที่มีการเชื่อมโยง 2" xfId="123" hidden="1" xr:uid="{00000000-0005-0000-0000-000095760000}"/>
    <cellStyle name="เซลล์ที่มีการเชื่อมโยง 2" xfId="10926" hidden="1" xr:uid="{00000000-0005-0000-0000-000096760000}"/>
    <cellStyle name="เซลล์ที่มีการเชื่อมโยง 2" xfId="8327" hidden="1" xr:uid="{00000000-0005-0000-0000-000097760000}"/>
    <cellStyle name="เซลล์ที่มีการเชื่อมโยง 2" xfId="9428" hidden="1" xr:uid="{00000000-0005-0000-0000-000098760000}"/>
    <cellStyle name="เซลล์ที่มีการเชื่อมโยง 2" xfId="9352" hidden="1" xr:uid="{00000000-0005-0000-0000-000099760000}"/>
    <cellStyle name="เซลล์ที่มีการเชื่อมโยง 2" xfId="10535" hidden="1" xr:uid="{00000000-0005-0000-0000-00009A760000}"/>
    <cellStyle name="เซลล์ที่มีการเชื่อมโยง 2" xfId="10010" hidden="1" xr:uid="{00000000-0005-0000-0000-00009B760000}"/>
    <cellStyle name="เซลล์ที่มีการเชื่อมโยง 2" xfId="14134" hidden="1" xr:uid="{00000000-0005-0000-0000-00009C760000}"/>
    <cellStyle name="เซลล์ที่มีการเชื่อมโยง 2" xfId="9111" hidden="1" xr:uid="{00000000-0005-0000-0000-00009D760000}"/>
    <cellStyle name="เซลล์ที่มีการเชื่อมโยง 2" xfId="15683" hidden="1" xr:uid="{00000000-0005-0000-0000-00009E760000}"/>
    <cellStyle name="เซลล์ที่มีการเชื่อมโยง 2" xfId="15572" hidden="1" xr:uid="{00000000-0005-0000-0000-00009F760000}"/>
    <cellStyle name="เซลล์ที่มีการเชื่อมโยง 2" xfId="15550" hidden="1" xr:uid="{00000000-0005-0000-0000-0000A0760000}"/>
    <cellStyle name="เซลล์ที่มีการเชื่อมโยง 2" xfId="14676" hidden="1" xr:uid="{00000000-0005-0000-0000-0000A1760000}"/>
    <cellStyle name="เซลล์ที่มีการเชื่อมโยง 2" xfId="9512" hidden="1" xr:uid="{00000000-0005-0000-0000-0000A2760000}"/>
    <cellStyle name="เซลล์ที่มีการเชื่อมโยง 2" xfId="14561" hidden="1" xr:uid="{00000000-0005-0000-0000-0000A3760000}"/>
    <cellStyle name="เซลล์ที่มีการเชื่อมโยง 2" xfId="10157" hidden="1" xr:uid="{00000000-0005-0000-0000-0000A4760000}"/>
    <cellStyle name="เซลล์ที่มีการเชื่อมโยง 2" xfId="8232" hidden="1" xr:uid="{00000000-0005-0000-0000-0000A5760000}"/>
    <cellStyle name="เซลล์ที่มีการเชื่อมโยง 2" xfId="8297" hidden="1" xr:uid="{00000000-0005-0000-0000-0000A6760000}"/>
    <cellStyle name="เซลล์ที่มีการเชื่อมโยง 2" xfId="14759" hidden="1" xr:uid="{00000000-0005-0000-0000-0000A7760000}"/>
    <cellStyle name="เซลล์ที่มีการเชื่อมโยง 2" xfId="14509" hidden="1" xr:uid="{00000000-0005-0000-0000-0000A8760000}"/>
    <cellStyle name="เซลล์ที่มีการเชื่อมโยง 2" xfId="15856" hidden="1" xr:uid="{00000000-0005-0000-0000-0000A9760000}"/>
    <cellStyle name="เซลล์ที่มีการเชื่อมโยง 2" xfId="9834" hidden="1" xr:uid="{00000000-0005-0000-0000-0000AA760000}"/>
    <cellStyle name="เซลล์ที่มีการเชื่อมโยง 2" xfId="10978" hidden="1" xr:uid="{00000000-0005-0000-0000-0000AB760000}"/>
    <cellStyle name="เซลล์ที่มีการเชื่อมโยง 2" xfId="9607" hidden="1" xr:uid="{00000000-0005-0000-0000-0000AC760000}"/>
    <cellStyle name="เซลล์ที่มีการเชื่อมโยง 2" xfId="8833" hidden="1" xr:uid="{00000000-0005-0000-0000-0000AD760000}"/>
    <cellStyle name="เซลล์ที่มีการเชื่อมโยง 2" xfId="8416" hidden="1" xr:uid="{00000000-0005-0000-0000-0000AE760000}"/>
    <cellStyle name="เซลล์ที่มีการเชื่อมโยง 2" xfId="15597" hidden="1" xr:uid="{00000000-0005-0000-0000-0000AF760000}"/>
    <cellStyle name="เซลล์ที่มีการเชื่อมโยง 2" xfId="15603" hidden="1" xr:uid="{00000000-0005-0000-0000-0000B0760000}"/>
    <cellStyle name="เซลล์ที่มีการเชื่อมโยง 2" xfId="15656" hidden="1" xr:uid="{00000000-0005-0000-0000-0000B1760000}"/>
    <cellStyle name="เซลล์ที่มีการเชื่อมโยง 2" xfId="14454" hidden="1" xr:uid="{00000000-0005-0000-0000-0000B2760000}"/>
    <cellStyle name="เซลล์ที่มีการเชื่อมโยง 2" xfId="11038" hidden="1" xr:uid="{00000000-0005-0000-0000-0000B3760000}"/>
    <cellStyle name="เซลล์ที่มีการเชื่อมโยง 2" xfId="14849" hidden="1" xr:uid="{00000000-0005-0000-0000-0000B4760000}"/>
    <cellStyle name="เซลล์ที่มีการเชื่อมโยง 2" xfId="11073" hidden="1" xr:uid="{00000000-0005-0000-0000-0000B5760000}"/>
    <cellStyle name="เซลล์ที่มีการเชื่อมโยง 2" xfId="9700" hidden="1" xr:uid="{00000000-0005-0000-0000-0000B6760000}"/>
    <cellStyle name="เซลล์ที่มีการเชื่อมโยง 2" xfId="15076" hidden="1" xr:uid="{00000000-0005-0000-0000-0000B7760000}"/>
    <cellStyle name="เซลล์ที่มีการเชื่อมโยง 2" xfId="10260" hidden="1" xr:uid="{00000000-0005-0000-0000-0000B8760000}"/>
    <cellStyle name="เซลล์ที่มีการเชื่อมโยง 2" xfId="14553" hidden="1" xr:uid="{00000000-0005-0000-0000-0000B9760000}"/>
    <cellStyle name="เซลล์ที่มีการเชื่อมโยง 2" xfId="15545" hidden="1" xr:uid="{00000000-0005-0000-0000-0000BA760000}"/>
    <cellStyle name="เซลล์ที่มีการเชื่อมโยง 2" xfId="15148" hidden="1" xr:uid="{00000000-0005-0000-0000-0000BB760000}"/>
    <cellStyle name="เซลล์ที่มีการเชื่อมโยง 2" xfId="15088" hidden="1" xr:uid="{00000000-0005-0000-0000-0000BC760000}"/>
    <cellStyle name="เซลล์ที่มีการเชื่อมโยง 2" xfId="14102" hidden="1" xr:uid="{00000000-0005-0000-0000-0000BD760000}"/>
    <cellStyle name="เซลล์ที่มีการเชื่อมโยง 2" xfId="13950" hidden="1" xr:uid="{00000000-0005-0000-0000-0000BE760000}"/>
    <cellStyle name="เซลล์ที่มีการเชื่อมโยง 2" xfId="8375" hidden="1" xr:uid="{00000000-0005-0000-0000-0000BF760000}"/>
    <cellStyle name="เซลล์ที่มีการเชื่อมโยง 2" xfId="9030" hidden="1" xr:uid="{00000000-0005-0000-0000-0000C0760000}"/>
    <cellStyle name="เซลล์ที่มีการเชื่อมโยง 2" xfId="14206" hidden="1" xr:uid="{00000000-0005-0000-0000-0000C1760000}"/>
    <cellStyle name="เซลล์ที่มีการเชื่อมโยง 2" xfId="10551" hidden="1" xr:uid="{00000000-0005-0000-0000-0000C2760000}"/>
    <cellStyle name="เซลล์ที่มีการเชื่อมโยง 2" xfId="15053" hidden="1" xr:uid="{00000000-0005-0000-0000-0000C3760000}"/>
    <cellStyle name="เซลล์ที่มีการเชื่อมโยง 2" xfId="9261" hidden="1" xr:uid="{00000000-0005-0000-0000-0000C4760000}"/>
    <cellStyle name="เซลล์ที่มีการเชื่อมโยง 2" xfId="15046" hidden="1" xr:uid="{00000000-0005-0000-0000-0000C5760000}"/>
    <cellStyle name="เซลล์ที่มีการเชื่อมโยง 2" xfId="14091" hidden="1" xr:uid="{00000000-0005-0000-0000-0000C6760000}"/>
    <cellStyle name="เซลล์ที่มีการเชื่อมโยง 2" xfId="15139" hidden="1" xr:uid="{00000000-0005-0000-0000-0000C7760000}"/>
    <cellStyle name="เซลล์ที่มีการเชื่อมโยง 2" xfId="14947" hidden="1" xr:uid="{00000000-0005-0000-0000-0000C8760000}"/>
    <cellStyle name="เซลล์ที่มีการเชื่อมโยง 2" xfId="15072" hidden="1" xr:uid="{00000000-0005-0000-0000-0000C9760000}"/>
    <cellStyle name="เซลล์ที่มีการเชื่อมโยง 2" xfId="15781" hidden="1" xr:uid="{00000000-0005-0000-0000-0000CA760000}"/>
    <cellStyle name="เซลล์ที่มีการเชื่อมโยง 2" xfId="9558" hidden="1" xr:uid="{00000000-0005-0000-0000-0000CB760000}"/>
    <cellStyle name="เซลล์ที่มีการเชื่อมโยง 2" xfId="14726" hidden="1" xr:uid="{00000000-0005-0000-0000-0000CC760000}"/>
    <cellStyle name="เซลล์ที่มีการเชื่อมโยง 2" xfId="10480" hidden="1" xr:uid="{00000000-0005-0000-0000-0000CD760000}"/>
    <cellStyle name="เซลล์ที่มีการเชื่อมโยง 2" xfId="14540" hidden="1" xr:uid="{00000000-0005-0000-0000-0000CE760000}"/>
    <cellStyle name="เซลล์ที่มีการเชื่อมโยง 2" xfId="15870" hidden="1" xr:uid="{00000000-0005-0000-0000-0000CF760000}"/>
    <cellStyle name="เซลล์ที่มีการเชื่อมโยง 2" xfId="15898" hidden="1" xr:uid="{00000000-0005-0000-0000-0000D0760000}"/>
    <cellStyle name="เซลล์ที่มีการเชื่อมโยง 2" xfId="8237" hidden="1" xr:uid="{00000000-0005-0000-0000-0000D1760000}"/>
    <cellStyle name="เซลล์ที่มีการเชื่อมโยง 2" xfId="8332" hidden="1" xr:uid="{00000000-0005-0000-0000-0000D2760000}"/>
    <cellStyle name="เซลล์ที่มีการเชื่อมโยง 2" xfId="10994" hidden="1" xr:uid="{00000000-0005-0000-0000-0000D3760000}"/>
    <cellStyle name="เซลล์ที่มีการเชื่อมโยง 2" xfId="15755" hidden="1" xr:uid="{00000000-0005-0000-0000-0000D4760000}"/>
    <cellStyle name="เซลล์ที่มีการเชื่อมโยง 2" xfId="15146" hidden="1" xr:uid="{00000000-0005-0000-0000-0000D5760000}"/>
    <cellStyle name="เซลล์ที่มีการเชื่อมโยง 2" xfId="11134" hidden="1" xr:uid="{00000000-0005-0000-0000-0000D6760000}"/>
    <cellStyle name="เซลล์ที่มีการเชื่อมโยง 2" xfId="15899" hidden="1" xr:uid="{00000000-0005-0000-0000-0000D7760000}"/>
    <cellStyle name="เซลล์ที่มีการเชื่อมโยง 2" xfId="14516" hidden="1" xr:uid="{00000000-0005-0000-0000-0000D8760000}"/>
    <cellStyle name="เซลล์ที่มีการเชื่อมโยง 2" xfId="14730" hidden="1" xr:uid="{00000000-0005-0000-0000-0000D9760000}"/>
    <cellStyle name="เซลล์ที่มีการเชื่อมโยง 2" xfId="15038" hidden="1" xr:uid="{00000000-0005-0000-0000-0000DA760000}"/>
    <cellStyle name="เซลล์ที่มีการเชื่อมโยง 2" xfId="10047" hidden="1" xr:uid="{00000000-0005-0000-0000-0000DB760000}"/>
    <cellStyle name="เซลล์ที่มีการเชื่อมโยง 2" xfId="9828" hidden="1" xr:uid="{00000000-0005-0000-0000-0000DC760000}"/>
    <cellStyle name="เซลล์ที่มีการเชื่อมโยง 2" xfId="14840" hidden="1" xr:uid="{00000000-0005-0000-0000-0000DD760000}"/>
    <cellStyle name="เซลล์ที่มีการเชื่อมโยง 2" xfId="14049" hidden="1" xr:uid="{00000000-0005-0000-0000-0000DE760000}"/>
    <cellStyle name="เซลล์ที่มีการเชื่อมโยง 2" xfId="15624" hidden="1" xr:uid="{00000000-0005-0000-0000-0000DF760000}"/>
    <cellStyle name="เซลล์ที่มีการเชื่อมโยง 2" xfId="8407" hidden="1" xr:uid="{00000000-0005-0000-0000-0000E0760000}"/>
    <cellStyle name="เซลล์ที่มีการเชื่อมโยง 2" xfId="14180" hidden="1" xr:uid="{00000000-0005-0000-0000-0000E1760000}"/>
    <cellStyle name="เซลล์ที่มีการเชื่อมโยง 2" xfId="10401" hidden="1" xr:uid="{00000000-0005-0000-0000-0000E2760000}"/>
    <cellStyle name="เซลล์ที่มีการเชื่อมโยง 2" xfId="158" hidden="1" xr:uid="{00000000-0005-0000-0000-0000E3760000}"/>
    <cellStyle name="เซลล์ที่มีการเชื่อมโยง 2" xfId="8740" hidden="1" xr:uid="{00000000-0005-0000-0000-0000E4760000}"/>
    <cellStyle name="เซลล์ที่มีการเชื่อมโยง 2" xfId="8373" hidden="1" xr:uid="{00000000-0005-0000-0000-0000E5760000}"/>
    <cellStyle name="เซลล์ที่มีการเชื่อมโยง 2" xfId="14025" hidden="1" xr:uid="{00000000-0005-0000-0000-0000E6760000}"/>
    <cellStyle name="เซลล์ที่มีการเชื่อมโยง 2" xfId="15901" hidden="1" xr:uid="{00000000-0005-0000-0000-0000E7760000}"/>
    <cellStyle name="เซลล์ที่มีการเชื่อมโยง 2" xfId="98" hidden="1" xr:uid="{00000000-0005-0000-0000-0000E8760000}"/>
    <cellStyle name="เซลล์ที่มีการเชื่อมโยง 2" xfId="9248" hidden="1" xr:uid="{00000000-0005-0000-0000-0000E9760000}"/>
    <cellStyle name="เซลล์ที่มีการเชื่อมโยง 2" xfId="10457" hidden="1" xr:uid="{00000000-0005-0000-0000-0000EA760000}"/>
    <cellStyle name="เซลล์ที่มีการเชื่อมโยง 2" xfId="14710" hidden="1" xr:uid="{00000000-0005-0000-0000-0000EB760000}"/>
    <cellStyle name="เซลล์ที่มีการเชื่อมโยง 2" xfId="14286" hidden="1" xr:uid="{00000000-0005-0000-0000-0000EC760000}"/>
    <cellStyle name="เซลล์ที่มีการเชื่อมโยง 2" xfId="8654" hidden="1" xr:uid="{00000000-0005-0000-0000-0000ED760000}"/>
    <cellStyle name="เซลล์ที่มีการเชื่อมโยง 2" xfId="152" hidden="1" xr:uid="{00000000-0005-0000-0000-0000EE760000}"/>
    <cellStyle name="เซลล์ที่มีการเชื่อมโยง 2" xfId="15894" hidden="1" xr:uid="{00000000-0005-0000-0000-0000EF760000}"/>
    <cellStyle name="เซลล์ที่มีการเชื่อมโยง 2" xfId="15810" hidden="1" xr:uid="{00000000-0005-0000-0000-0000F0760000}"/>
    <cellStyle name="เซลล์ที่มีการเชื่อมโยง 2" xfId="14746" hidden="1" xr:uid="{00000000-0005-0000-0000-0000F1760000}"/>
    <cellStyle name="เซลล์ที่มีการเชื่อมโยง 2" xfId="14074" hidden="1" xr:uid="{00000000-0005-0000-0000-0000F2760000}"/>
    <cellStyle name="เซลล์ที่มีการเชื่อมโยง 2" xfId="10503" hidden="1" xr:uid="{00000000-0005-0000-0000-0000F3760000}"/>
    <cellStyle name="เซลล์ที่มีการเชื่อมโยง 2" xfId="10064" hidden="1" xr:uid="{00000000-0005-0000-0000-0000F4760000}"/>
    <cellStyle name="เซลล์ที่มีการเชื่อมโยง 2" xfId="14193" hidden="1" xr:uid="{00000000-0005-0000-0000-0000F5760000}"/>
    <cellStyle name="เซลล์ที่มีการเชื่อมโยง 2" xfId="9947" hidden="1" xr:uid="{00000000-0005-0000-0000-0000F6760000}"/>
    <cellStyle name="เซลล์ที่มีการเชื่อมโยง 2" xfId="14701" hidden="1" xr:uid="{00000000-0005-0000-0000-0000F7760000}"/>
    <cellStyle name="เซลล์ที่มีการเชื่อมโยง 2" xfId="14463" hidden="1" xr:uid="{00000000-0005-0000-0000-0000F8760000}"/>
    <cellStyle name="เซลล์ที่มีการเชื่อมโยง 2" xfId="14423" hidden="1" xr:uid="{00000000-0005-0000-0000-0000F9760000}"/>
    <cellStyle name="เซลล์ที่มีการเชื่อมโยง 2" xfId="15566" hidden="1" xr:uid="{00000000-0005-0000-0000-0000FA760000}"/>
    <cellStyle name="เซลล์ที่มีการเชื่อมโยง 2" xfId="11082" hidden="1" xr:uid="{00000000-0005-0000-0000-0000FB760000}"/>
    <cellStyle name="เซลล์ที่มีการเชื่อมโยง 2" xfId="15742" hidden="1" xr:uid="{00000000-0005-0000-0000-0000FC760000}"/>
    <cellStyle name="เซลล์ที่มีการเชื่อมโยง 2" xfId="15112" hidden="1" xr:uid="{00000000-0005-0000-0000-0000FD760000}"/>
    <cellStyle name="เซลล์ที่มีการเชื่อมโยง 2" xfId="15706" hidden="1" xr:uid="{00000000-0005-0000-0000-0000FE760000}"/>
    <cellStyle name="เซลล์ที่มีการเชื่อมโยง 2" xfId="15615" hidden="1" xr:uid="{00000000-0005-0000-0000-0000FF760000}"/>
    <cellStyle name="เซลล์ที่มีการเชื่อมโยง 2" xfId="9095" hidden="1" xr:uid="{00000000-0005-0000-0000-000000770000}"/>
    <cellStyle name="เซลล์ที่มีการเชื่อมโยง 2" xfId="15594" hidden="1" xr:uid="{00000000-0005-0000-0000-000001770000}"/>
    <cellStyle name="เซลล์ที่มีการเชื่อมโยง 2" xfId="14581" hidden="1" xr:uid="{00000000-0005-0000-0000-000002770000}"/>
    <cellStyle name="เซลล์ที่มีการเชื่อมโยง 2" xfId="14749" hidden="1" xr:uid="{00000000-0005-0000-0000-000003770000}"/>
    <cellStyle name="เซลล์ที่มีการเชื่อมโยง 2" xfId="15541" hidden="1" xr:uid="{00000000-0005-0000-0000-000004770000}"/>
    <cellStyle name="เซลล์ที่มีการเชื่อมโยง 2" xfId="14279" hidden="1" xr:uid="{00000000-0005-0000-0000-000005770000}"/>
    <cellStyle name="เซลล์ที่มีการเชื่อมโยง 2" xfId="15836" hidden="1" xr:uid="{00000000-0005-0000-0000-000006770000}"/>
    <cellStyle name="เซลล์ที่มีการเชื่อมโยง 2" xfId="9202" hidden="1" xr:uid="{00000000-0005-0000-0000-000007770000}"/>
    <cellStyle name="เซลล์ที่มีการเชื่อมโยง 2" xfId="15834" hidden="1" xr:uid="{00000000-0005-0000-0000-000008770000}"/>
    <cellStyle name="เซลล์ที่มีการเชื่อมโยง 2" xfId="14513" hidden="1" xr:uid="{00000000-0005-0000-0000-000009770000}"/>
    <cellStyle name="เซลล์ที่มีการเชื่อมโยง 2" xfId="15792" hidden="1" xr:uid="{00000000-0005-0000-0000-00000A770000}"/>
    <cellStyle name="เซลล์ที่มีการเชื่อมโยง 2" xfId="15902" hidden="1" xr:uid="{00000000-0005-0000-0000-00000B770000}"/>
    <cellStyle name="เซลล์ที่มีการเชื่อมโยง 2" xfId="14727" hidden="1" xr:uid="{00000000-0005-0000-0000-00000C770000}"/>
    <cellStyle name="เซลล์ที่มีการเชื่อมโยง 2" xfId="14485" hidden="1" xr:uid="{00000000-0005-0000-0000-00000D770000}"/>
    <cellStyle name="เซลล์ที่มีการเชื่อมโยง 2" xfId="10474" hidden="1" xr:uid="{00000000-0005-0000-0000-00000E770000}"/>
    <cellStyle name="เซลล์ที่มีการเชื่อมโยง 2" xfId="15824" hidden="1" xr:uid="{00000000-0005-0000-0000-00000F770000}"/>
    <cellStyle name="เซลล์ที่มีการเชื่อมโยง 2" xfId="14050" hidden="1" xr:uid="{00000000-0005-0000-0000-000010770000}"/>
    <cellStyle name="เซลล์ที่มีการเชื่อมโยง 2" xfId="15826" hidden="1" xr:uid="{00000000-0005-0000-0000-000011770000}"/>
    <cellStyle name="เซลล์ที่มีการเชื่อมโยง 2" xfId="8308" hidden="1" xr:uid="{00000000-0005-0000-0000-000012770000}"/>
    <cellStyle name="เซลล์ที่มีการเชื่อมโยง 2" xfId="8892" hidden="1" xr:uid="{00000000-0005-0000-0000-000013770000}"/>
    <cellStyle name="เซลล์ที่มีการเชื่อมโยง 2" xfId="8344" hidden="1" xr:uid="{00000000-0005-0000-0000-000014770000}"/>
    <cellStyle name="เซลล์ที่มีการเชื่อมโยง 2" xfId="10843" hidden="1" xr:uid="{00000000-0005-0000-0000-000015770000}"/>
    <cellStyle name="เซลล์ที่มีการเชื่อมโยง 2" xfId="15793" hidden="1" xr:uid="{00000000-0005-0000-0000-000016770000}"/>
    <cellStyle name="เซลล์ที่มีการเชื่อมโยง 2" xfId="14426" hidden="1" xr:uid="{00000000-0005-0000-0000-000017770000}"/>
    <cellStyle name="เซลล์ที่มีการเชื่อมโยง 2" xfId="14546" hidden="1" xr:uid="{00000000-0005-0000-0000-000018770000}"/>
    <cellStyle name="เซลล์ที่มีการเชื่อมโยง 2" xfId="14824" hidden="1" xr:uid="{00000000-0005-0000-0000-000019770000}"/>
    <cellStyle name="เซลล์ที่มีการเชื่อมโยง 2" xfId="15665" hidden="1" xr:uid="{00000000-0005-0000-0000-00001A770000}"/>
    <cellStyle name="เซลล์ที่มีการเชื่อมโยง 2" xfId="14783" hidden="1" xr:uid="{00000000-0005-0000-0000-00001B770000}"/>
    <cellStyle name="เซลล์ที่มีการเชื่อมโยง 2" xfId="12379" hidden="1" xr:uid="{00000000-0005-0000-0000-00001C770000}"/>
    <cellStyle name="เซลล์ที่มีการเชื่อมโยง 2" xfId="15768" hidden="1" xr:uid="{00000000-0005-0000-0000-00001D770000}"/>
    <cellStyle name="เซลล์ที่มีการเชื่อมโยง 2" xfId="15641" hidden="1" xr:uid="{00000000-0005-0000-0000-00001E770000}"/>
    <cellStyle name="เซลล์ที่มีการเชื่อมโยง 2" xfId="9840" hidden="1" xr:uid="{00000000-0005-0000-0000-00001F770000}"/>
    <cellStyle name="เซลล์ที่มีการเชื่อมโยง 2" xfId="14555" hidden="1" xr:uid="{00000000-0005-0000-0000-000020770000}"/>
    <cellStyle name="เซลล์ที่มีการเชื่อมโยง 2" xfId="14843" hidden="1" xr:uid="{00000000-0005-0000-0000-000021770000}"/>
    <cellStyle name="เซลล์ที่มีการเชื่อมโยง 2" xfId="14733" hidden="1" xr:uid="{00000000-0005-0000-0000-000022770000}"/>
    <cellStyle name="เซลล์ที่มีการเชื่อมโยง 2" xfId="9718" hidden="1" xr:uid="{00000000-0005-0000-0000-000023770000}"/>
    <cellStyle name="เซลล์ที่มีการเชื่อมโยง 2" xfId="14785" hidden="1" xr:uid="{00000000-0005-0000-0000-000024770000}"/>
    <cellStyle name="เซลล์ที่มีการเชื่อมโยง 2" xfId="15028" hidden="1" xr:uid="{00000000-0005-0000-0000-000025770000}"/>
    <cellStyle name="เซลล์ที่มีการเชื่อมโยง 2" xfId="14226" hidden="1" xr:uid="{00000000-0005-0000-0000-000026770000}"/>
    <cellStyle name="เซลล์ที่มีการเชื่อมโยง 2" xfId="14660" hidden="1" xr:uid="{00000000-0005-0000-0000-000027770000}"/>
    <cellStyle name="เซลล์ที่มีการเชื่อมโยง 2" xfId="15719" hidden="1" xr:uid="{00000000-0005-0000-0000-000028770000}"/>
    <cellStyle name="เซลล์ที่มีการเชื่อมโยง 2" xfId="15608" hidden="1" xr:uid="{00000000-0005-0000-0000-000029770000}"/>
    <cellStyle name="เซลล์ที่มีการเชื่อมโยง 2" xfId="15098" hidden="1" xr:uid="{00000000-0005-0000-0000-00002A770000}"/>
    <cellStyle name="เซลล์ที่มีการเชื่อมโยง 2" xfId="12389" hidden="1" xr:uid="{00000000-0005-0000-0000-00002B770000}"/>
    <cellStyle name="เซลล์ที่มีการเชื่อมโยง 2" xfId="15140" hidden="1" xr:uid="{00000000-0005-0000-0000-00002C770000}"/>
    <cellStyle name="เซลล์ที่มีการเชื่อมโยง 2" xfId="9201" hidden="1" xr:uid="{00000000-0005-0000-0000-00002D770000}"/>
    <cellStyle name="เซลล์ที่มีการเชื่อมโยง 2" xfId="14413" hidden="1" xr:uid="{00000000-0005-0000-0000-00002E770000}"/>
    <cellStyle name="เซลล์ที่มีการเชื่อมโยง 2" xfId="14857" hidden="1" xr:uid="{00000000-0005-0000-0000-00002F770000}"/>
    <cellStyle name="เซลล์ที่มีการเชื่อมโยง 2" xfId="15760" hidden="1" xr:uid="{00000000-0005-0000-0000-000030770000}"/>
    <cellStyle name="เซลล์ที่มีการเชื่อมโยง 2" xfId="15065" hidden="1" xr:uid="{00000000-0005-0000-0000-000031770000}"/>
    <cellStyle name="เซลล์ที่มีการเชื่อมโยง 2" xfId="10550" hidden="1" xr:uid="{00000000-0005-0000-0000-000032770000}"/>
    <cellStyle name="เซลล์ที่มีการเชื่อมโยง 2" xfId="14138" hidden="1" xr:uid="{00000000-0005-0000-0000-000033770000}"/>
    <cellStyle name="เซลล์ที่มีการเชื่อมโยง 2" xfId="15919" hidden="1" xr:uid="{00000000-0005-0000-0000-000034770000}"/>
    <cellStyle name="เซลล์ที่มีการเชื่อมโยง 2" xfId="15920" hidden="1" xr:uid="{00000000-0005-0000-0000-000035770000}"/>
    <cellStyle name="เซลล์ที่มีการเชื่อมโยง 2" xfId="15921" hidden="1" xr:uid="{00000000-0005-0000-0000-000036770000}"/>
    <cellStyle name="เซลล์ที่มีการเชื่อมโยง 2" xfId="15922" hidden="1" xr:uid="{00000000-0005-0000-0000-000037770000}"/>
    <cellStyle name="เซลล์ที่มีการเชื่อมโยง 2" xfId="15923" hidden="1" xr:uid="{00000000-0005-0000-0000-000038770000}"/>
    <cellStyle name="เซลล์ที่มีการเชื่อมโยง 2" xfId="15924" hidden="1" xr:uid="{00000000-0005-0000-0000-000039770000}"/>
    <cellStyle name="เซลล์ที่มีการเชื่อมโยง 2" xfId="15925" hidden="1" xr:uid="{00000000-0005-0000-0000-00003A770000}"/>
    <cellStyle name="เซลล์ที่มีการเชื่อมโยง 2" xfId="15926" hidden="1" xr:uid="{00000000-0005-0000-0000-00003B770000}"/>
    <cellStyle name="เซลล์ที่มีการเชื่อมโยง 2" xfId="15935" hidden="1" xr:uid="{00000000-0005-0000-0000-00003C770000}"/>
    <cellStyle name="เซลล์ที่มีการเชื่อมโยง 2" xfId="15936" hidden="1" xr:uid="{00000000-0005-0000-0000-00003D770000}"/>
    <cellStyle name="เซลล์ที่มีการเชื่อมโยง 2" xfId="15937" hidden="1" xr:uid="{00000000-0005-0000-0000-00003E770000}"/>
    <cellStyle name="เซลล์ที่มีการเชื่อมโยง 2" xfId="15938" hidden="1" xr:uid="{00000000-0005-0000-0000-00003F770000}"/>
    <cellStyle name="เซลล์ที่มีการเชื่อมโยง 2" xfId="11153" hidden="1" xr:uid="{00000000-0005-0000-0000-000040770000}"/>
    <cellStyle name="เซลล์ที่มีการเชื่อมโยง 2" xfId="15151" hidden="1" xr:uid="{00000000-0005-0000-0000-000041770000}"/>
    <cellStyle name="เซลล์ที่มีการเชื่อมโยง 2" xfId="15537" hidden="1" xr:uid="{00000000-0005-0000-0000-000042770000}"/>
    <cellStyle name="เซลล์ที่มีการเชื่อมโยง 2" xfId="14968" hidden="1" xr:uid="{00000000-0005-0000-0000-000043770000}"/>
    <cellStyle name="เซลล์ที่มีการเชื่อมโยง 2" xfId="15757" hidden="1" xr:uid="{00000000-0005-0000-0000-000044770000}"/>
    <cellStyle name="เซลล์ที่มีการเชื่อมโยง 2" xfId="14468" hidden="1" xr:uid="{00000000-0005-0000-0000-000045770000}"/>
    <cellStyle name="เซลล์ที่มีการเชื่อมโยง 2" xfId="15586" hidden="1" xr:uid="{00000000-0005-0000-0000-000046770000}"/>
    <cellStyle name="เซลล์ที่มีการเชื่อมโยง 2" xfId="15900" hidden="1" xr:uid="{00000000-0005-0000-0000-000047770000}"/>
    <cellStyle name="เซลล์ที่มีการเชื่อมโยง 2" xfId="15778" hidden="1" xr:uid="{00000000-0005-0000-0000-000048770000}"/>
    <cellStyle name="เซลล์ที่มีการเชื่อมโยง 2" xfId="14624" hidden="1" xr:uid="{00000000-0005-0000-0000-000049770000}"/>
    <cellStyle name="เซลล์ที่มีการเชื่อมโยง 2" xfId="15828" hidden="1" xr:uid="{00000000-0005-0000-0000-00004A770000}"/>
    <cellStyle name="เซลล์ที่มีการเชื่อมโยง 2" xfId="15040" hidden="1" xr:uid="{00000000-0005-0000-0000-00004B770000}"/>
    <cellStyle name="เซลล์ที่มีการเชื่อมโยง 2" xfId="15839" hidden="1" xr:uid="{00000000-0005-0000-0000-00004C770000}"/>
    <cellStyle name="เซลล์ที่มีการเชื่อมโยง 2" xfId="9932" hidden="1" xr:uid="{00000000-0005-0000-0000-00004D770000}"/>
    <cellStyle name="เซลล์ที่มีการเชื่อมโยง 2" xfId="8509" hidden="1" xr:uid="{00000000-0005-0000-0000-00004E770000}"/>
    <cellStyle name="เซลล์ที่มีการเชื่อมโยง 2" xfId="14253" hidden="1" xr:uid="{00000000-0005-0000-0000-00004F770000}"/>
    <cellStyle name="เซลล์ที่มีการเชื่อมโยง 2" xfId="14811" hidden="1" xr:uid="{00000000-0005-0000-0000-000050770000}"/>
    <cellStyle name="เซลล์ที่มีการเชื่อมโยง 2" xfId="14560" hidden="1" xr:uid="{00000000-0005-0000-0000-000051770000}"/>
    <cellStyle name="เซลล์ที่มีการเชื่อมโยง 2" xfId="15089" hidden="1" xr:uid="{00000000-0005-0000-0000-000052770000}"/>
    <cellStyle name="เซลล์ที่มีการเชื่อมโยง 2" xfId="9888" hidden="1" xr:uid="{00000000-0005-0000-0000-000053770000}"/>
    <cellStyle name="เซลล์ที่มีการเชื่อมโยง 2" xfId="15878" hidden="1" xr:uid="{00000000-0005-0000-0000-000054770000}"/>
    <cellStyle name="เซลล์ที่มีการเชื่อมโยง 2" xfId="15657" hidden="1" xr:uid="{00000000-0005-0000-0000-000055770000}"/>
    <cellStyle name="เซลล์ที่มีการเชื่อมโยง 2" xfId="15822" hidden="1" xr:uid="{00000000-0005-0000-0000-000056770000}"/>
    <cellStyle name="เซลล์ที่มีการเชื่อมโยง 2" xfId="14570" hidden="1" xr:uid="{00000000-0005-0000-0000-000057770000}"/>
    <cellStyle name="เซลล์ที่มีการเชื่อมโยง 2" xfId="15840" hidden="1" xr:uid="{00000000-0005-0000-0000-000058770000}"/>
    <cellStyle name="เซลล์ที่มีการเชื่อมโยง 2" xfId="14909" hidden="1" xr:uid="{00000000-0005-0000-0000-000059770000}"/>
    <cellStyle name="เซลล์ที่มีการเชื่อมโยง 2" xfId="15676" hidden="1" xr:uid="{00000000-0005-0000-0000-00005A770000}"/>
    <cellStyle name="เซลล์ที่มีการเชื่อมโยง 2" xfId="15838" hidden="1" xr:uid="{00000000-0005-0000-0000-00005B770000}"/>
    <cellStyle name="เซลล์ที่มีการเชื่อมโยง 2" xfId="14616" hidden="1" xr:uid="{00000000-0005-0000-0000-00005C770000}"/>
    <cellStyle name="เซลล์ที่มีการเชื่อมโยง 2" xfId="15890" hidden="1" xr:uid="{00000000-0005-0000-0000-00005D770000}"/>
    <cellStyle name="เซลล์ที่มีการเชื่อมโยง 2" xfId="14044" hidden="1" xr:uid="{00000000-0005-0000-0000-00005E770000}"/>
    <cellStyle name="เซลล์ที่มีการเชื่อมโยง 2" xfId="10502" hidden="1" xr:uid="{00000000-0005-0000-0000-00005F770000}"/>
    <cellStyle name="เซลล์ที่มีการเชื่อมโยง 2" xfId="15531" hidden="1" xr:uid="{00000000-0005-0000-0000-000060770000}"/>
    <cellStyle name="เซลล์ที่มีการเชื่อมโยง 2" xfId="10137" hidden="1" xr:uid="{00000000-0005-0000-0000-000061770000}"/>
    <cellStyle name="เซลล์ที่มีการเชื่อมโยง 2" xfId="15529" hidden="1" xr:uid="{00000000-0005-0000-0000-000062770000}"/>
    <cellStyle name="เซลล์ที่มีการเชื่อมโยง 2" xfId="14704" hidden="1" xr:uid="{00000000-0005-0000-0000-000063770000}"/>
    <cellStyle name="เซลล์ที่มีการเชื่อมโยง 2" xfId="14533" hidden="1" xr:uid="{00000000-0005-0000-0000-000064770000}"/>
    <cellStyle name="เซลล์ที่มีการเชื่อมโยง 2" xfId="10921" hidden="1" xr:uid="{00000000-0005-0000-0000-000065770000}"/>
    <cellStyle name="เซลล์ที่มีการเชื่อมโยง 2" xfId="8341" hidden="1" xr:uid="{00000000-0005-0000-0000-000066770000}"/>
    <cellStyle name="เซลล์ที่มีการเชื่อมโยง 2" xfId="8316" hidden="1" xr:uid="{00000000-0005-0000-0000-000067770000}"/>
    <cellStyle name="เซลล์ที่มีการเชื่อมโยง 2" xfId="15818" hidden="1" xr:uid="{00000000-0005-0000-0000-000068770000}"/>
    <cellStyle name="เซลล์ที่มีการเชื่อมโยง 2" xfId="14686" hidden="1" xr:uid="{00000000-0005-0000-0000-000069770000}"/>
    <cellStyle name="เซลล์ที่มีการเชื่อมโยง 2" xfId="14392" hidden="1" xr:uid="{00000000-0005-0000-0000-00006A770000}"/>
    <cellStyle name="เซลล์ที่มีการเชื่อมโยง 2" xfId="14641" hidden="1" xr:uid="{00000000-0005-0000-0000-00006B770000}"/>
    <cellStyle name="เซลล์ที่มีการเชื่อมโยง 2" xfId="14024" hidden="1" xr:uid="{00000000-0005-0000-0000-00006C770000}"/>
    <cellStyle name="เซลล์ที่มีการเชื่อมโยง 2" xfId="8307" hidden="1" xr:uid="{00000000-0005-0000-0000-00006D770000}"/>
    <cellStyle name="เซลล์ที่มีการเชื่อมโยง 2" xfId="14164" hidden="1" xr:uid="{00000000-0005-0000-0000-00006E770000}"/>
    <cellStyle name="เซลล์ที่มีการเชื่อมโยง 2" xfId="14979" hidden="1" xr:uid="{00000000-0005-0000-0000-00006F770000}"/>
    <cellStyle name="เซลล์ที่มีการเชื่อมโยง 2" xfId="15721" hidden="1" xr:uid="{00000000-0005-0000-0000-000070770000}"/>
    <cellStyle name="เซลล์ที่มีการเชื่อมโยง 2" xfId="15915" hidden="1" xr:uid="{00000000-0005-0000-0000-000071770000}"/>
    <cellStyle name="เซลล์ที่มีการเชื่อมโยง 2" xfId="14355" hidden="1" xr:uid="{00000000-0005-0000-0000-000072770000}"/>
    <cellStyle name="เซลล์ที่มีการเชื่อมโยง 2" xfId="10356" hidden="1" xr:uid="{00000000-0005-0000-0000-000073770000}"/>
    <cellStyle name="เซลล์ที่มีการเชื่อมโยง 2" xfId="15097" hidden="1" xr:uid="{00000000-0005-0000-0000-000074770000}"/>
    <cellStyle name="เซลล์ที่มีการเชื่อมโยง 2" xfId="9571" hidden="1" xr:uid="{00000000-0005-0000-0000-000075770000}"/>
    <cellStyle name="เซลล์ที่มีการเชื่อมโยง 2" xfId="14529" hidden="1" xr:uid="{00000000-0005-0000-0000-000076770000}"/>
    <cellStyle name="เซลล์ที่มีการเชื่อมโยง 2" xfId="14211" hidden="1" xr:uid="{00000000-0005-0000-0000-000077770000}"/>
    <cellStyle name="เซลล์ที่มีการเชื่อมโยง 2" xfId="127" hidden="1" xr:uid="{00000000-0005-0000-0000-000078770000}"/>
    <cellStyle name="เซลล์ที่มีการเชื่อมโยง 2" xfId="15932" hidden="1" xr:uid="{00000000-0005-0000-0000-000079770000}"/>
    <cellStyle name="เซลล์ที่มีการเชื่อมโยง 2" xfId="167" hidden="1" xr:uid="{00000000-0005-0000-0000-00007A770000}"/>
    <cellStyle name="เซลล์ที่มีการเชื่อมโยง 2" xfId="9226" hidden="1" xr:uid="{00000000-0005-0000-0000-00007B770000}"/>
    <cellStyle name="เซลล์ที่มีการเชื่อมโยง 2" xfId="14800" hidden="1" xr:uid="{00000000-0005-0000-0000-00007C770000}"/>
    <cellStyle name="เซลล์ที่มีการเชื่อมโยง 2" xfId="8680" hidden="1" xr:uid="{00000000-0005-0000-0000-00007D770000}"/>
    <cellStyle name="เซลล์ที่มีการเชื่อมโยง 2" xfId="15885" hidden="1" xr:uid="{00000000-0005-0000-0000-00007E770000}"/>
    <cellStyle name="เซลล์ที่มีการเชื่อมโยง 2" xfId="15929" hidden="1" xr:uid="{00000000-0005-0000-0000-00007F770000}"/>
    <cellStyle name="เซลล์ที่มีการเชื่อมโยง 2" xfId="9251" hidden="1" xr:uid="{00000000-0005-0000-0000-000080770000}"/>
    <cellStyle name="เซลล์ที่มีการเชื่อมโยง 2" xfId="14292" hidden="1" xr:uid="{00000000-0005-0000-0000-000081770000}"/>
    <cellStyle name="เซลล์ที่มีการเชื่อมโยง 2" xfId="15911" hidden="1" xr:uid="{00000000-0005-0000-0000-000082770000}"/>
    <cellStyle name="เซลล์ที่มีการเชื่อมโยง 2" xfId="14438" hidden="1" xr:uid="{00000000-0005-0000-0000-000083770000}"/>
    <cellStyle name="เซลล์ที่มีการเชื่อมโยง 2" xfId="15741" hidden="1" xr:uid="{00000000-0005-0000-0000-000084770000}"/>
    <cellStyle name="เซลล์ที่มีการเชื่อมโยง 2" xfId="14155" hidden="1" xr:uid="{00000000-0005-0000-0000-000085770000}"/>
    <cellStyle name="เซลล์ที่มีการเชื่อมโยง 2" xfId="14495" hidden="1" xr:uid="{00000000-0005-0000-0000-000086770000}"/>
    <cellStyle name="เซลล์ที่มีการเชื่อมโยง 2" xfId="10713" hidden="1" xr:uid="{00000000-0005-0000-0000-000087770000}"/>
    <cellStyle name="เซลล์ที่มีการเชื่อมโยง 2" xfId="13121" hidden="1" xr:uid="{00000000-0005-0000-0000-000088770000}"/>
    <cellStyle name="เซลล์ที่มีการเชื่อมโยง 2" xfId="15930" hidden="1" xr:uid="{00000000-0005-0000-0000-000089770000}"/>
    <cellStyle name="เซลล์ที่มีการเชื่อมโยง 2" xfId="8207" hidden="1" xr:uid="{00000000-0005-0000-0000-00008A770000}"/>
    <cellStyle name="เซลล์ที่มีการเชื่อมโยง 2" xfId="15786" hidden="1" xr:uid="{00000000-0005-0000-0000-00008B770000}"/>
    <cellStyle name="เซลล์ที่มีการเชื่อมโยง 2" xfId="15096" hidden="1" xr:uid="{00000000-0005-0000-0000-00008C770000}"/>
    <cellStyle name="เซลล์ที่มีการเชื่อมโยง 2" xfId="15154" hidden="1" xr:uid="{00000000-0005-0000-0000-00008D770000}"/>
    <cellStyle name="เซลล์ที่มีการเชื่อมโยง 2" xfId="13318" hidden="1" xr:uid="{00000000-0005-0000-0000-00008E770000}"/>
    <cellStyle name="เซลล์ที่มีการเชื่อมโยง 2" xfId="15642" hidden="1" xr:uid="{00000000-0005-0000-0000-00008F770000}"/>
    <cellStyle name="เซลล์ที่มีการเชื่อมโยง 2" xfId="14768" hidden="1" xr:uid="{00000000-0005-0000-0000-000090770000}"/>
    <cellStyle name="เซลล์ที่มีการเชื่อมโยง 2" xfId="15868" hidden="1" xr:uid="{00000000-0005-0000-0000-000091770000}"/>
    <cellStyle name="เซลล์ที่มีการเชื่อมโยง 2" xfId="14784" hidden="1" xr:uid="{00000000-0005-0000-0000-000092770000}"/>
    <cellStyle name="เซลล์ที่มีการเชื่อมโยง 2" xfId="14084" hidden="1" xr:uid="{00000000-0005-0000-0000-000093770000}"/>
    <cellStyle name="เซลล์ที่มีการเชื่อมโยง 2" xfId="8245" hidden="1" xr:uid="{00000000-0005-0000-0000-000094770000}"/>
    <cellStyle name="เซลล์ที่มีการเชื่อมโยง 2" xfId="15928" hidden="1" xr:uid="{00000000-0005-0000-0000-000095770000}"/>
    <cellStyle name="เซลล์ที่มีการเชื่อมโยง 2" xfId="8391" hidden="1" xr:uid="{00000000-0005-0000-0000-000096770000}"/>
    <cellStyle name="เซลล์ที่มีการเชื่อมโยง 2" xfId="14267" hidden="1" xr:uid="{00000000-0005-0000-0000-000097770000}"/>
    <cellStyle name="เซลล์ที่มีการเชื่อมโยง 2" xfId="8194" hidden="1" xr:uid="{00000000-0005-0000-0000-000098770000}"/>
    <cellStyle name="เซลล์ที่มีการเชื่อมโยง 2" xfId="173" hidden="1" xr:uid="{00000000-0005-0000-0000-000099770000}"/>
    <cellStyle name="เซลล์ที่มีการเชื่อมโยง 2" xfId="15913" hidden="1" xr:uid="{00000000-0005-0000-0000-00009A770000}"/>
    <cellStyle name="เซลล์ที่มีการเชื่อมโยง 2" xfId="14614" hidden="1" xr:uid="{00000000-0005-0000-0000-00009B770000}"/>
    <cellStyle name="เซลล์ที่มีการเชื่อมโยง 2" xfId="10495" hidden="1" xr:uid="{00000000-0005-0000-0000-00009C770000}"/>
    <cellStyle name="เซลล์ที่มีการเชื่อมโยง 2" xfId="15859" hidden="1" xr:uid="{00000000-0005-0000-0000-00009D770000}"/>
    <cellStyle name="เซลล์ที่มีการเชื่อมโยง 2" xfId="15879" hidden="1" xr:uid="{00000000-0005-0000-0000-00009E770000}"/>
    <cellStyle name="เซลล์ที่มีการเชื่อมโยง 2" xfId="15881" hidden="1" xr:uid="{00000000-0005-0000-0000-00009F770000}"/>
    <cellStyle name="เซลล์ที่มีการเชื่อมโยง 2" xfId="14910" hidden="1" xr:uid="{00000000-0005-0000-0000-0000A0770000}"/>
    <cellStyle name="เซลล์ที่มีการเชื่อมโยง 2" xfId="8516" hidden="1" xr:uid="{00000000-0005-0000-0000-0000A1770000}"/>
    <cellStyle name="เซลล์ที่มีการเชื่อมโยง 2" xfId="13968" hidden="1" xr:uid="{00000000-0005-0000-0000-0000A2770000}"/>
    <cellStyle name="เซลล์ที่มีการเชื่อมโยง 2" xfId="8362" hidden="1" xr:uid="{00000000-0005-0000-0000-0000A3770000}"/>
    <cellStyle name="เซลล์ที่มีการเชื่อมโยง 2" xfId="15904" hidden="1" xr:uid="{00000000-0005-0000-0000-0000A4770000}"/>
    <cellStyle name="เซลล์ที่มีการเชื่อมโยง 2" xfId="9964" hidden="1" xr:uid="{00000000-0005-0000-0000-0000A5770000}"/>
    <cellStyle name="เซลล์ที่มีการเชื่อมโยง 2" xfId="14335" hidden="1" xr:uid="{00000000-0005-0000-0000-0000A6770000}"/>
    <cellStyle name="เซลล์ที่มีการเชื่อมโยง 2" xfId="9296" hidden="1" xr:uid="{00000000-0005-0000-0000-0000A7770000}"/>
    <cellStyle name="เซลล์ที่มีการเชื่อมโยง 2" xfId="13361" hidden="1" xr:uid="{00000000-0005-0000-0000-0000A8770000}"/>
    <cellStyle name="เซลล์ที่มีการเชื่อมโยง 2" xfId="8270" hidden="1" xr:uid="{00000000-0005-0000-0000-0000A9770000}"/>
    <cellStyle name="เซลล์ที่มีการเชื่อมโยง 2" xfId="15916" hidden="1" xr:uid="{00000000-0005-0000-0000-0000AA770000}"/>
    <cellStyle name="เซลล์ที่มีการเชื่อมโยง 2" xfId="14360" hidden="1" xr:uid="{00000000-0005-0000-0000-0000AB770000}"/>
    <cellStyle name="เซลล์ที่มีการเชื่อมโยง 2" xfId="15628" hidden="1" xr:uid="{00000000-0005-0000-0000-0000AC770000}"/>
    <cellStyle name="เซลล์ที่มีการเชื่อมโยง 2" xfId="15785" hidden="1" xr:uid="{00000000-0005-0000-0000-0000AD770000}"/>
    <cellStyle name="เซลล์ที่มีการเชื่อมโยง 2" xfId="8228" hidden="1" xr:uid="{00000000-0005-0000-0000-0000AE770000}"/>
    <cellStyle name="เซลล์ที่มีการเชื่อมโยง 2" xfId="9385" hidden="1" xr:uid="{00000000-0005-0000-0000-0000AF770000}"/>
    <cellStyle name="เซลล์ที่มีการเชื่อมโยง 2" xfId="8321" hidden="1" xr:uid="{00000000-0005-0000-0000-0000B0770000}"/>
    <cellStyle name="เซลล์ที่มีการเชื่อมโยง 2" xfId="14096" hidden="1" xr:uid="{00000000-0005-0000-0000-0000B1770000}"/>
    <cellStyle name="เซลล์ที่มีการเชื่อมโยง 2" xfId="10132" hidden="1" xr:uid="{00000000-0005-0000-0000-0000B2770000}"/>
    <cellStyle name="เซลล์ที่มีการเชื่อมโยง 2" xfId="13939" hidden="1" xr:uid="{00000000-0005-0000-0000-0000B3770000}"/>
    <cellStyle name="เซลล์ที่มีการเชื่อมโยง 2" xfId="14499" hidden="1" xr:uid="{00000000-0005-0000-0000-0000B4770000}"/>
    <cellStyle name="เซลล์ที่มีการเชื่อมโยง 2" xfId="15821" hidden="1" xr:uid="{00000000-0005-0000-0000-0000B5770000}"/>
    <cellStyle name="เซลล์ที่มีการเชื่อมโยง 2" xfId="15612" hidden="1" xr:uid="{00000000-0005-0000-0000-0000B6770000}"/>
    <cellStyle name="เซลล์ที่มีการเชื่อมโยง 2" xfId="14859" hidden="1" xr:uid="{00000000-0005-0000-0000-0000B7770000}"/>
    <cellStyle name="เซลล์ที่มีการเชื่อมโยง 2" xfId="15701" hidden="1" xr:uid="{00000000-0005-0000-0000-0000B8770000}"/>
    <cellStyle name="เซลล์ที่มีการเชื่อมโยง 2" xfId="14962" hidden="1" xr:uid="{00000000-0005-0000-0000-0000B9770000}"/>
    <cellStyle name="เซลล์ที่มีการเชื่อมโยง 2" xfId="15811" hidden="1" xr:uid="{00000000-0005-0000-0000-0000BA770000}"/>
    <cellStyle name="เซลล์ที่มีการเชื่อมโยง 2" xfId="10519" hidden="1" xr:uid="{00000000-0005-0000-0000-0000BB770000}"/>
    <cellStyle name="เซลล์ที่มีการเชื่อมโยง 2" xfId="8209" hidden="1" xr:uid="{00000000-0005-0000-0000-0000BC770000}"/>
    <cellStyle name="เซลล์ที่มีการเชื่อมโยง 2" xfId="14051" hidden="1" xr:uid="{00000000-0005-0000-0000-0000BD770000}"/>
    <cellStyle name="เซลล์ที่มีการเชื่อมโยง 2" xfId="8379" hidden="1" xr:uid="{00000000-0005-0000-0000-0000BE770000}"/>
    <cellStyle name="เซลล์ที่มีการเชื่อมโยง 2" xfId="8304" hidden="1" xr:uid="{00000000-0005-0000-0000-0000BF770000}"/>
    <cellStyle name="เซลล์ที่มีการเชื่อมโยง 2" xfId="14995" hidden="1" xr:uid="{00000000-0005-0000-0000-0000C0770000}"/>
    <cellStyle name="เซลล์ที่มีการเชื่อมโยง 2" xfId="14053" hidden="1" xr:uid="{00000000-0005-0000-0000-0000C1770000}"/>
    <cellStyle name="เซลล์ที่มีการเชื่อมโยง 2" xfId="15726" hidden="1" xr:uid="{00000000-0005-0000-0000-0000C2770000}"/>
    <cellStyle name="เซลล์ที่มีการเชื่อมโยง 2" xfId="15882" hidden="1" xr:uid="{00000000-0005-0000-0000-0000C3770000}"/>
    <cellStyle name="เซลล์ที่มีการเชื่อมโยง 2" xfId="8351" hidden="1" xr:uid="{00000000-0005-0000-0000-0000C4770000}"/>
    <cellStyle name="เซลล์ที่มีการเชื่อมโยง 2" xfId="15867" hidden="1" xr:uid="{00000000-0005-0000-0000-0000C5770000}"/>
    <cellStyle name="เซลล์ที่มีการเชื่อมโยง 2" xfId="14090" hidden="1" xr:uid="{00000000-0005-0000-0000-0000C6770000}"/>
    <cellStyle name="เซลล์ที่มีการเชื่อมโยง 2" xfId="15604" hidden="1" xr:uid="{00000000-0005-0000-0000-0000C7770000}"/>
    <cellStyle name="เซลล์ที่มีการเชื่อมโยง 2" xfId="14597" hidden="1" xr:uid="{00000000-0005-0000-0000-0000C8770000}"/>
    <cellStyle name="เซลล์ที่มีการเชื่อมโยง 2" xfId="15891" hidden="1" xr:uid="{00000000-0005-0000-0000-0000C9770000}"/>
    <cellStyle name="เซลล์ที่มีการเชื่อมโยง 2" xfId="15731" hidden="1" xr:uid="{00000000-0005-0000-0000-0000CA770000}"/>
    <cellStyle name="เซลล์ที่มีการเชื่อมโยง 2" xfId="8268" hidden="1" xr:uid="{00000000-0005-0000-0000-0000CB770000}"/>
    <cellStyle name="เซลล์ที่มีการเชื่อมโยง 2" xfId="14288" hidden="1" xr:uid="{00000000-0005-0000-0000-0000CC770000}"/>
    <cellStyle name="เซลล์ที่มีการเชื่อมโยง 2" xfId="14101" hidden="1" xr:uid="{00000000-0005-0000-0000-0000CD770000}"/>
    <cellStyle name="เซลล์ที่มีการเชื่อมโยง 2" xfId="14901" hidden="1" xr:uid="{00000000-0005-0000-0000-0000CE770000}"/>
    <cellStyle name="เซลล์ที่มีการเชื่อมโยง 2" xfId="14755" hidden="1" xr:uid="{00000000-0005-0000-0000-0000CF770000}"/>
    <cellStyle name="เซลล์ที่มีการเชื่อมโยง 2" xfId="14737" hidden="1" xr:uid="{00000000-0005-0000-0000-0000D0770000}"/>
    <cellStyle name="เซลล์ที่มีการเชื่อมโยง 2" xfId="14908" hidden="1" xr:uid="{00000000-0005-0000-0000-0000D1770000}"/>
    <cellStyle name="เซลล์ที่มีการเชื่อมโยง 2" xfId="9347" hidden="1" xr:uid="{00000000-0005-0000-0000-0000D2770000}"/>
    <cellStyle name="เซลล์ที่มีการเชื่อมโยง 2" xfId="15877" hidden="1" xr:uid="{00000000-0005-0000-0000-0000D3770000}"/>
    <cellStyle name="เซลล์ที่มีการเชื่อมโยง 2" xfId="15931" hidden="1" xr:uid="{00000000-0005-0000-0000-0000D4770000}"/>
    <cellStyle name="เซลล์ที่มีการเชื่อมโยง 2" xfId="15917" hidden="1" xr:uid="{00000000-0005-0000-0000-0000D5770000}"/>
    <cellStyle name="เซลล์ที่มีการเชื่อมโยง 2" xfId="8295" hidden="1" xr:uid="{00000000-0005-0000-0000-0000D6770000}"/>
    <cellStyle name="เซลล์ที่มีการเชื่อมโยง 2" xfId="15876" hidden="1" xr:uid="{00000000-0005-0000-0000-0000D7770000}"/>
    <cellStyle name="เซลล์ที่มีการเชื่อมโยง 2" xfId="15863" hidden="1" xr:uid="{00000000-0005-0000-0000-0000D8770000}"/>
    <cellStyle name="เซลล์ที่มีการเชื่อมโยง 2" xfId="14552" hidden="1" xr:uid="{00000000-0005-0000-0000-0000D9770000}"/>
    <cellStyle name="เซลล์ที่มีการเชื่อมโยง 2" xfId="15875" hidden="1" xr:uid="{00000000-0005-0000-0000-0000DA770000}"/>
    <cellStyle name="เซลล์ที่มีการเชื่อมโยง 2" xfId="15728" hidden="1" xr:uid="{00000000-0005-0000-0000-0000DB770000}"/>
    <cellStyle name="เซลล์ที่มีการเชื่อมโยง 2" xfId="9448" hidden="1" xr:uid="{00000000-0005-0000-0000-0000DC770000}"/>
    <cellStyle name="เซลล์ที่มีการเชื่อมโยง 2" xfId="8381" hidden="1" xr:uid="{00000000-0005-0000-0000-0000DD770000}"/>
    <cellStyle name="เซลล์ที่มีการเชื่อมโยง 2" xfId="14766" hidden="1" xr:uid="{00000000-0005-0000-0000-0000DE770000}"/>
    <cellStyle name="เซลล์ที่มีการเชื่อมโยง 2" xfId="15820" hidden="1" xr:uid="{00000000-0005-0000-0000-0000DF770000}"/>
    <cellStyle name="เซลล์ที่มีการเชื่อมโยง 2" xfId="15141" hidden="1" xr:uid="{00000000-0005-0000-0000-0000E0770000}"/>
    <cellStyle name="เซลล์ที่มีการเชื่อมโยง 2" xfId="15730" hidden="1" xr:uid="{00000000-0005-0000-0000-0000E1770000}"/>
    <cellStyle name="เซลล์ที่มีการเชื่อมโยง 2" xfId="14402" hidden="1" xr:uid="{00000000-0005-0000-0000-0000E2770000}"/>
    <cellStyle name="เซลล์ที่มีการเชื่อมโยง 2" xfId="15155" hidden="1" xr:uid="{00000000-0005-0000-0000-0000E3770000}"/>
    <cellStyle name="เซลล์ที่มีการเชื่อมโยง 2" xfId="15943" hidden="1" xr:uid="{00000000-0005-0000-0000-0000E4770000}"/>
    <cellStyle name="เซลล์ที่มีการเชื่อมโยง 2" xfId="15944" hidden="1" xr:uid="{00000000-0005-0000-0000-0000E5770000}"/>
    <cellStyle name="เซลล์ที่มีการเชื่อมโยง 2" xfId="15945" hidden="1" xr:uid="{00000000-0005-0000-0000-0000E6770000}"/>
    <cellStyle name="เซลล์ที่มีการเชื่อมโยง 2" xfId="15946" hidden="1" xr:uid="{00000000-0005-0000-0000-0000E7770000}"/>
    <cellStyle name="เซลล์ที่มีการเชื่อมโยง 2" xfId="15947" hidden="1" xr:uid="{00000000-0005-0000-0000-0000E8770000}"/>
    <cellStyle name="เซลล์ที่มีการเชื่อมโยง 2" xfId="15948" hidden="1" xr:uid="{00000000-0005-0000-0000-0000E9770000}"/>
    <cellStyle name="เซลล์ที่มีการเชื่อมโยง 2" xfId="15949" hidden="1" xr:uid="{00000000-0005-0000-0000-0000EA770000}"/>
    <cellStyle name="เซลล์ที่มีการเชื่อมโยง 2" xfId="15950" hidden="1" xr:uid="{00000000-0005-0000-0000-0000EB770000}"/>
    <cellStyle name="เซลล์ที่มีการเชื่อมโยง 2" xfId="15956" hidden="1" xr:uid="{00000000-0005-0000-0000-0000EC770000}"/>
    <cellStyle name="เซลล์ที่มีการเชื่อมโยง 2" xfId="15957" hidden="1" xr:uid="{00000000-0005-0000-0000-0000ED770000}"/>
    <cellStyle name="เซลล์ที่มีการเชื่อมโยง 2" xfId="15958" hidden="1" xr:uid="{00000000-0005-0000-0000-0000EE770000}"/>
    <cellStyle name="เซลล์ที่มีการเชื่อมโยง 2" xfId="15959" hidden="1" xr:uid="{00000000-0005-0000-0000-0000EF770000}"/>
    <cellStyle name="เซลล์ที่มีการเชื่อมโยง 2" xfId="15903" hidden="1" xr:uid="{00000000-0005-0000-0000-0000F0770000}"/>
    <cellStyle name="เซลล์ที่มีการเชื่อมโยง 2" xfId="9069" hidden="1" xr:uid="{00000000-0005-0000-0000-0000F1770000}"/>
    <cellStyle name="เซลล์ที่มีการเชื่อมโยง 2" xfId="15869" hidden="1" xr:uid="{00000000-0005-0000-0000-0000F2770000}"/>
    <cellStyle name="เซลล์ที่มีการเชื่อมโยง 2" xfId="15864" hidden="1" xr:uid="{00000000-0005-0000-0000-0000F3770000}"/>
    <cellStyle name="เซลล์ที่มีการเชื่อมโยง 2" xfId="14474" hidden="1" xr:uid="{00000000-0005-0000-0000-0000F4770000}"/>
    <cellStyle name="เซลล์ที่มีการเชื่อมโยง 2" xfId="14699" hidden="1" xr:uid="{00000000-0005-0000-0000-0000F5770000}"/>
    <cellStyle name="เซลล์ที่มีการเชื่อมโยง 2" xfId="15598" hidden="1" xr:uid="{00000000-0005-0000-0000-0000F6770000}"/>
    <cellStyle name="เซลล์ที่มีการเชื่อมโยง 2" xfId="9952" hidden="1" xr:uid="{00000000-0005-0000-0000-0000F7770000}"/>
    <cellStyle name="เซลล์ที่มีการเชื่อมโยง 2" xfId="14902" hidden="1" xr:uid="{00000000-0005-0000-0000-0000F8770000}"/>
    <cellStyle name="เซลล์ที่มีการเชื่อมโยง 2" xfId="14815" hidden="1" xr:uid="{00000000-0005-0000-0000-0000F9770000}"/>
    <cellStyle name="เซลล์ที่มีการเชื่อมโยง 2" xfId="15756" hidden="1" xr:uid="{00000000-0005-0000-0000-0000FA770000}"/>
    <cellStyle name="เซลล์ที่มีการเชื่อมโยง 2" xfId="8289" hidden="1" xr:uid="{00000000-0005-0000-0000-0000FB770000}"/>
    <cellStyle name="เซลล์ที่มีการเชื่อมโยง 2" xfId="14035" hidden="1" xr:uid="{00000000-0005-0000-0000-0000FC770000}"/>
    <cellStyle name="เซลล์ที่มีการเชื่อมโยง 2" xfId="15788" hidden="1" xr:uid="{00000000-0005-0000-0000-0000FD770000}"/>
    <cellStyle name="เซลล์ที่มีการเชื่อมโยง 2" xfId="13367" hidden="1" xr:uid="{00000000-0005-0000-0000-0000FE770000}"/>
    <cellStyle name="เซลล์ที่มีการเชื่อมโยง 2" xfId="15753" hidden="1" xr:uid="{00000000-0005-0000-0000-0000FF770000}"/>
    <cellStyle name="เซลล์ที่มีการเชื่อมโยง 2" xfId="15042" hidden="1" xr:uid="{00000000-0005-0000-0000-000000780000}"/>
    <cellStyle name="เซลล์ที่มีการเชื่อมโยง 2" xfId="8770" hidden="1" xr:uid="{00000000-0005-0000-0000-000001780000}"/>
    <cellStyle name="เซลล์ที่มีการเชื่อมโยง 2" xfId="14007" hidden="1" xr:uid="{00000000-0005-0000-0000-000002780000}"/>
    <cellStyle name="เซลล์ที่มีการเชื่อมโยง 2" xfId="14232" hidden="1" xr:uid="{00000000-0005-0000-0000-000003780000}"/>
    <cellStyle name="เซลล์ที่มีการเชื่อมโยง 2" xfId="10681" hidden="1" xr:uid="{00000000-0005-0000-0000-000004780000}"/>
    <cellStyle name="เซลล์ที่มีการเชื่อมโยง 2" xfId="15861" hidden="1" xr:uid="{00000000-0005-0000-0000-000005780000}"/>
    <cellStyle name="เซลล์ที่มีการเชื่อมโยง 2" xfId="14236" hidden="1" xr:uid="{00000000-0005-0000-0000-000006780000}"/>
    <cellStyle name="เซลล์ที่มีการเชื่อมโยง 2" xfId="8282" hidden="1" xr:uid="{00000000-0005-0000-0000-000007780000}"/>
    <cellStyle name="เซลล์ที่มีการเชื่อมโยง 2" xfId="15933" hidden="1" xr:uid="{00000000-0005-0000-0000-000008780000}"/>
    <cellStyle name="เซลล์ที่มีการเชื่อมโยง 2" xfId="14569" hidden="1" xr:uid="{00000000-0005-0000-0000-000009780000}"/>
    <cellStyle name="เซลล์ที่มีการเชื่อมโยง 2" xfId="15153" hidden="1" xr:uid="{00000000-0005-0000-0000-00000A780000}"/>
    <cellStyle name="เซลล์ที่มีการเชื่อมโยง 2" xfId="14178" hidden="1" xr:uid="{00000000-0005-0000-0000-00000B780000}"/>
    <cellStyle name="เซลล์ที่มีการเชื่อมโยง 2" xfId="14896" hidden="1" xr:uid="{00000000-0005-0000-0000-00000C780000}"/>
    <cellStyle name="เซลล์ที่มีการเชื่อมโยง 2" xfId="9987" hidden="1" xr:uid="{00000000-0005-0000-0000-00000D780000}"/>
    <cellStyle name="เซลล์ที่มีการเชื่อมโยง 2" xfId="14617" hidden="1" xr:uid="{00000000-0005-0000-0000-00000E780000}"/>
    <cellStyle name="เซลล์ที่มีการเชื่อมโยง 2" xfId="15619" hidden="1" xr:uid="{00000000-0005-0000-0000-00000F780000}"/>
    <cellStyle name="เซลล์ที่มีการเชื่อมโยง 2" xfId="14819" hidden="1" xr:uid="{00000000-0005-0000-0000-000010780000}"/>
    <cellStyle name="เซลล์ที่มีการเชื่อมโยง 2" xfId="15549" hidden="1" xr:uid="{00000000-0005-0000-0000-000011780000}"/>
    <cellStyle name="เซลล์ที่มีการเชื่อมโยง 2" xfId="15770" hidden="1" xr:uid="{00000000-0005-0000-0000-000012780000}"/>
    <cellStyle name="เซลล์ที่มีการเชื่อมโยง 2" xfId="15632" hidden="1" xr:uid="{00000000-0005-0000-0000-000013780000}"/>
    <cellStyle name="เซลล์ที่มีการเชื่อมโยง 2" xfId="14521" hidden="1" xr:uid="{00000000-0005-0000-0000-000014780000}"/>
    <cellStyle name="เซลล์ที่มีการเชื่อมโยง 2" xfId="13998" hidden="1" xr:uid="{00000000-0005-0000-0000-000015780000}"/>
    <cellStyle name="เซลล์ที่มีการเชื่อมโยง 2" xfId="15620" hidden="1" xr:uid="{00000000-0005-0000-0000-000016780000}"/>
    <cellStyle name="เซลล์ที่มีการเชื่อมโยง 2" xfId="14486" hidden="1" xr:uid="{00000000-0005-0000-0000-000017780000}"/>
    <cellStyle name="เซลล์ที่มีการเชื่อมโยง 2" xfId="14069" hidden="1" xr:uid="{00000000-0005-0000-0000-000018780000}"/>
    <cellStyle name="เซลล์ที่มีการเชื่อมโยง 2" xfId="15674" hidden="1" xr:uid="{00000000-0005-0000-0000-000019780000}"/>
    <cellStyle name="เซลล์ที่มีการเชื่อมโยง 2" xfId="14622" hidden="1" xr:uid="{00000000-0005-0000-0000-00001A780000}"/>
    <cellStyle name="เซลล์ที่มีการเชื่อมโยง 2" xfId="15671" hidden="1" xr:uid="{00000000-0005-0000-0000-00001B780000}"/>
    <cellStyle name="เซลล์ที่มีการเชื่อมโยง 2" xfId="14877" hidden="1" xr:uid="{00000000-0005-0000-0000-00001C780000}"/>
    <cellStyle name="เซลล์ที่มีการเชื่อมโยง 2" xfId="14691" hidden="1" xr:uid="{00000000-0005-0000-0000-00001D780000}"/>
    <cellStyle name="เซลล์ที่มีการเชื่อมโยง 2" xfId="14822" hidden="1" xr:uid="{00000000-0005-0000-0000-00001E780000}"/>
    <cellStyle name="เซลล์ที่มีการเชื่อมโยง 2" xfId="15787" hidden="1" xr:uid="{00000000-0005-0000-0000-00001F780000}"/>
    <cellStyle name="เซลล์ที่มีการเชื่อมโยง 2" xfId="14340" hidden="1" xr:uid="{00000000-0005-0000-0000-000020780000}"/>
    <cellStyle name="เซลล์ที่มีการเชื่อมโยง 2" xfId="15940" hidden="1" xr:uid="{00000000-0005-0000-0000-000021780000}"/>
    <cellStyle name="เซลล์ที่มีการเชื่อมโยง 2" xfId="15927" hidden="1" xr:uid="{00000000-0005-0000-0000-000022780000}"/>
    <cellStyle name="เซลล์ที่มีการเชื่อมโยง 2" xfId="15842" hidden="1" xr:uid="{00000000-0005-0000-0000-000023780000}"/>
    <cellStyle name="เซลล์ที่มีการเชื่อมโยง 2" xfId="8339" hidden="1" xr:uid="{00000000-0005-0000-0000-000024780000}"/>
    <cellStyle name="เซลล์ที่มีการเชื่อมโยง 2" xfId="15725" hidden="1" xr:uid="{00000000-0005-0000-0000-000025780000}"/>
    <cellStyle name="เซลล์ที่มีการเชื่อมโยง 2" xfId="14765" hidden="1" xr:uid="{00000000-0005-0000-0000-000026780000}"/>
    <cellStyle name="เซลล์ที่มีการเชื่อมโยง 2" xfId="15069" hidden="1" xr:uid="{00000000-0005-0000-0000-000027780000}"/>
    <cellStyle name="เซลล์ที่มีการเชื่อมโยง 2" xfId="8723" hidden="1" xr:uid="{00000000-0005-0000-0000-000028780000}"/>
    <cellStyle name="เซลล์ที่มีการเชื่อมโยง 2" xfId="15955" hidden="1" xr:uid="{00000000-0005-0000-0000-000029780000}"/>
    <cellStyle name="เซลล์ที่มีการเชื่อมโยง 2" xfId="14888" hidden="1" xr:uid="{00000000-0005-0000-0000-00002A780000}"/>
    <cellStyle name="เซลล์ที่มีการเชื่อมโยง 2" xfId="14528" hidden="1" xr:uid="{00000000-0005-0000-0000-00002B780000}"/>
    <cellStyle name="เซลล์ที่มีการเชื่อมโยง 2" xfId="15880" hidden="1" xr:uid="{00000000-0005-0000-0000-00002C780000}"/>
    <cellStyle name="เซลล์ที่มีการเชื่อมโยง 2" xfId="15698" hidden="1" xr:uid="{00000000-0005-0000-0000-00002D780000}"/>
    <cellStyle name="เซลล์ที่มีการเชื่อมโยง 2" xfId="9983" hidden="1" xr:uid="{00000000-0005-0000-0000-00002E780000}"/>
    <cellStyle name="เซลล์ที่มีการเชื่อมโยง 2" xfId="15952" hidden="1" xr:uid="{00000000-0005-0000-0000-00002F780000}"/>
    <cellStyle name="เซลล์ที่มีการเชื่อมโยง 2" xfId="9749" hidden="1" xr:uid="{00000000-0005-0000-0000-000030780000}"/>
    <cellStyle name="เซลล์ที่มีการเชื่อมโยง 2" xfId="15816" hidden="1" xr:uid="{00000000-0005-0000-0000-000031780000}"/>
    <cellStyle name="เซลล์ที่มีการเชื่อมโยง 2" xfId="15036" hidden="1" xr:uid="{00000000-0005-0000-0000-000032780000}"/>
    <cellStyle name="เซลล์ที่มีการเชื่อมโยง 2" xfId="14046" hidden="1" xr:uid="{00000000-0005-0000-0000-000033780000}"/>
    <cellStyle name="เซลล์ที่มีการเชื่อมโยง 2" xfId="9907" hidden="1" xr:uid="{00000000-0005-0000-0000-000034780000}"/>
    <cellStyle name="เซลล์ที่มีการเชื่อมโยง 2" xfId="8317" hidden="1" xr:uid="{00000000-0005-0000-0000-000035780000}"/>
    <cellStyle name="เซลล์ที่มีการเชื่อมโยง 2" xfId="14923" hidden="1" xr:uid="{00000000-0005-0000-0000-000036780000}"/>
    <cellStyle name="เซลล์ที่มีการเชื่อมโยง 2" xfId="14869" hidden="1" xr:uid="{00000000-0005-0000-0000-000037780000}"/>
    <cellStyle name="เซลล์ที่มีการเชื่อมโยง 2" xfId="15784" hidden="1" xr:uid="{00000000-0005-0000-0000-000038780000}"/>
    <cellStyle name="เซลล์ที่มีการเชื่อมโยง 2" xfId="15953" hidden="1" xr:uid="{00000000-0005-0000-0000-000039780000}"/>
    <cellStyle name="เซลล์ที่มีการเชื่อมโยง 2" xfId="15857" hidden="1" xr:uid="{00000000-0005-0000-0000-00003A780000}"/>
    <cellStyle name="เซลล์ที่มีการเชื่อมโยง 2" xfId="14906" hidden="1" xr:uid="{00000000-0005-0000-0000-00003B780000}"/>
    <cellStyle name="เซลล์ที่มีการเชื่อมโยง 2" xfId="14494" hidden="1" xr:uid="{00000000-0005-0000-0000-00003C780000}"/>
    <cellStyle name="เซลล์ที่มีการเชื่อมโยง 2" xfId="8312" hidden="1" xr:uid="{00000000-0005-0000-0000-00003D780000}"/>
    <cellStyle name="เซลล์ที่มีการเชื่อมโยง 2" xfId="15910" hidden="1" xr:uid="{00000000-0005-0000-0000-00003E780000}"/>
    <cellStyle name="เซลล์ที่มีการเชื่อมโยง 2" xfId="15150" hidden="1" xr:uid="{00000000-0005-0000-0000-00003F780000}"/>
    <cellStyle name="เซลล์ที่มีการเชื่อมโยง 2" xfId="15803" hidden="1" xr:uid="{00000000-0005-0000-0000-000040780000}"/>
    <cellStyle name="เซลล์ที่มีการเชื่อมโยง 2" xfId="10301" hidden="1" xr:uid="{00000000-0005-0000-0000-000041780000}"/>
    <cellStyle name="เซลล์ที่มีการเชื่อมโยง 2" xfId="15883" hidden="1" xr:uid="{00000000-0005-0000-0000-000042780000}"/>
    <cellStyle name="เซลล์ที่มีการเชื่อมโยง 2" xfId="8263" hidden="1" xr:uid="{00000000-0005-0000-0000-000043780000}"/>
    <cellStyle name="เซลล์ที่มีการเชื่อมโยง 2" xfId="15600" hidden="1" xr:uid="{00000000-0005-0000-0000-000044780000}"/>
    <cellStyle name="เซลล์ที่มีการเชื่อมโยง 2" xfId="15951" hidden="1" xr:uid="{00000000-0005-0000-0000-000045780000}"/>
    <cellStyle name="เซลล์ที่มีการเชื่อมโยง 2" xfId="15897" hidden="1" xr:uid="{00000000-0005-0000-0000-000046780000}"/>
    <cellStyle name="เซลล์ที่มีการเชื่อมโยง 2" xfId="15535" hidden="1" xr:uid="{00000000-0005-0000-0000-000047780000}"/>
    <cellStyle name="เซลล์ที่มีการเชื่อมโยง 2" xfId="8400" hidden="1" xr:uid="{00000000-0005-0000-0000-000048780000}"/>
    <cellStyle name="เซลล์ที่มีการเชื่อมโยง 2" xfId="9018" hidden="1" xr:uid="{00000000-0005-0000-0000-000049780000}"/>
    <cellStyle name="เซลล์ที่มีการเชื่อมโยง 2" xfId="15939" hidden="1" xr:uid="{00000000-0005-0000-0000-00004A780000}"/>
    <cellStyle name="เซลล์ที่มีการเชื่อมโยง 2" xfId="15544" hidden="1" xr:uid="{00000000-0005-0000-0000-00004B780000}"/>
    <cellStyle name="เซลล์ที่มีการเชื่อมโยง 2" xfId="14638" hidden="1" xr:uid="{00000000-0005-0000-0000-00004C780000}"/>
    <cellStyle name="เซลล์ที่มีการเชื่อมโยง 2" xfId="11713" hidden="1" xr:uid="{00000000-0005-0000-0000-00004D780000}"/>
    <cellStyle name="เซลล์ที่มีการเชื่อมโยง 2" xfId="11224" hidden="1" xr:uid="{00000000-0005-0000-0000-00004E780000}"/>
    <cellStyle name="เซลล์ที่มีการเชื่อมโยง 2" xfId="15130" hidden="1" xr:uid="{00000000-0005-0000-0000-00004F780000}"/>
    <cellStyle name="เซลล์ที่มีการเชื่อมโยง 2" xfId="8298" hidden="1" xr:uid="{00000000-0005-0000-0000-000050780000}"/>
    <cellStyle name="เซลล์ที่มีการเชื่อมโยง 2" xfId="15762" hidden="1" xr:uid="{00000000-0005-0000-0000-000051780000}"/>
    <cellStyle name="เซลล์ที่มีการเชื่อมโยง 2" xfId="15049" hidden="1" xr:uid="{00000000-0005-0000-0000-000052780000}"/>
    <cellStyle name="เซลล์ที่มีการเชื่อมโยง 2" xfId="8677" hidden="1" xr:uid="{00000000-0005-0000-0000-000053780000}"/>
    <cellStyle name="เซลล์ที่มีการเชื่อมโยง 2" xfId="8285" hidden="1" xr:uid="{00000000-0005-0000-0000-000054780000}"/>
    <cellStyle name="เซลล์ที่มีการเชื่อมโยง 2" xfId="15558" hidden="1" xr:uid="{00000000-0005-0000-0000-000055780000}"/>
    <cellStyle name="เซลล์ที่มีการเชื่อมโยง 2" xfId="14311" hidden="1" xr:uid="{00000000-0005-0000-0000-000056780000}"/>
    <cellStyle name="เซลล์ที่มีการเชื่อมโยง 2" xfId="15866" hidden="1" xr:uid="{00000000-0005-0000-0000-000057780000}"/>
    <cellStyle name="เซลล์ที่มีการเชื่อมโยง 2" xfId="8582" hidden="1" xr:uid="{00000000-0005-0000-0000-000058780000}"/>
    <cellStyle name="เซลล์ที่มีการเชื่อมโยง 2" xfId="15559" hidden="1" xr:uid="{00000000-0005-0000-0000-000059780000}"/>
    <cellStyle name="เซลล์ที่มีการเชื่อมโยง 2" xfId="15941" hidden="1" xr:uid="{00000000-0005-0000-0000-00005A780000}"/>
    <cellStyle name="เซลล์ที่มีการเชื่อมโยง 2" xfId="13242" hidden="1" xr:uid="{00000000-0005-0000-0000-00005B780000}"/>
    <cellStyle name="เซลล์ที่มีการเชื่อมโยง 2" xfId="14511" hidden="1" xr:uid="{00000000-0005-0000-0000-00005C780000}"/>
    <cellStyle name="เซลล์ที่มีการเชื่อมโยง 2" xfId="15661" hidden="1" xr:uid="{00000000-0005-0000-0000-00005D780000}"/>
    <cellStyle name="เซลล์ที่มีการเชื่อมโยง 2" xfId="8212" hidden="1" xr:uid="{00000000-0005-0000-0000-00005E780000}"/>
    <cellStyle name="เซลล์ที่มีการเชื่อมโยง 2" xfId="15843" hidden="1" xr:uid="{00000000-0005-0000-0000-00005F780000}"/>
    <cellStyle name="เซลล์ที่มีการเชื่อมโยง 2" xfId="10388" hidden="1" xr:uid="{00000000-0005-0000-0000-000060780000}"/>
    <cellStyle name="เซลล์ที่มีการเชื่อมโยง 2" xfId="8205" hidden="1" xr:uid="{00000000-0005-0000-0000-000061780000}"/>
    <cellStyle name="เซลล์ที่มีการเชื่อมโยง 2" xfId="15145" hidden="1" xr:uid="{00000000-0005-0000-0000-000062780000}"/>
    <cellStyle name="เซลล์ที่มีการเชื่อมโยง 2" xfId="15717" hidden="1" xr:uid="{00000000-0005-0000-0000-000063780000}"/>
    <cellStyle name="เซลล์ที่มีการเชื่อมโยง 2" xfId="15914" hidden="1" xr:uid="{00000000-0005-0000-0000-000064780000}"/>
    <cellStyle name="เซลล์ที่มีการเชื่อมโยง 2" xfId="8371" hidden="1" xr:uid="{00000000-0005-0000-0000-000065780000}"/>
    <cellStyle name="เซลล์ที่มีการเชื่อมโยง 2" xfId="15707" hidden="1" xr:uid="{00000000-0005-0000-0000-000066780000}"/>
    <cellStyle name="เซลล์ที่มีการเชื่อมโยง 2" xfId="14952" hidden="1" xr:uid="{00000000-0005-0000-0000-000067780000}"/>
    <cellStyle name="เซลล์ที่มีการเชื่อมโยง 2" xfId="15862" hidden="1" xr:uid="{00000000-0005-0000-0000-000068780000}"/>
    <cellStyle name="เซลล์ที่มีการเชื่อมโยง 2" xfId="14584" hidden="1" xr:uid="{00000000-0005-0000-0000-000069780000}"/>
    <cellStyle name="เซลล์ที่มีการเชื่อมโยง 2" xfId="14165" hidden="1" xr:uid="{00000000-0005-0000-0000-00006A780000}"/>
    <cellStyle name="เซลล์ที่มีการเชื่อมโยง 2" xfId="8668" hidden="1" xr:uid="{00000000-0005-0000-0000-00006B780000}"/>
    <cellStyle name="เซลล์ที่มีการเชื่อมโยง 2" xfId="15791" hidden="1" xr:uid="{00000000-0005-0000-0000-00006C780000}"/>
    <cellStyle name="เซลล์ที่มีการเชื่อมโยง 2" xfId="14471" hidden="1" xr:uid="{00000000-0005-0000-0000-00006D780000}"/>
    <cellStyle name="เซลล์ที่มีการเชื่อมโยง 2" xfId="15806" hidden="1" xr:uid="{00000000-0005-0000-0000-00006E780000}"/>
    <cellStyle name="เซลล์ที่มีการเชื่อมโยง 2" xfId="15613" hidden="1" xr:uid="{00000000-0005-0000-0000-00006F780000}"/>
    <cellStyle name="เซลล์ที่มีการเชื่อมโยง 2" xfId="14145" hidden="1" xr:uid="{00000000-0005-0000-0000-000070780000}"/>
    <cellStyle name="เซลล์ที่มีการเชื่อมโยง 2" xfId="14205" hidden="1" xr:uid="{00000000-0005-0000-0000-000071780000}"/>
    <cellStyle name="เซลล์ที่มีการเชื่อมโยง 2" xfId="15748" hidden="1" xr:uid="{00000000-0005-0000-0000-000072780000}"/>
    <cellStyle name="เซลล์ที่มีการเชื่อมโยง 2" xfId="15678" hidden="1" xr:uid="{00000000-0005-0000-0000-000073780000}"/>
    <cellStyle name="เซลล์ที่มีการเชื่อมโยง 2" xfId="15754" hidden="1" xr:uid="{00000000-0005-0000-0000-000074780000}"/>
    <cellStyle name="เซลล์ที่มีการเชื่อมโยง 2" xfId="8360" hidden="1" xr:uid="{00000000-0005-0000-0000-000075780000}"/>
    <cellStyle name="เซลล์ที่มีการเชื่อมโยง 2" xfId="15636" hidden="1" xr:uid="{00000000-0005-0000-0000-000076780000}"/>
    <cellStyle name="เซลล์ที่มีการเชื่อมโยง 2" xfId="8396" hidden="1" xr:uid="{00000000-0005-0000-0000-000077780000}"/>
    <cellStyle name="เซลล์ที่มีการเชื่อมโยง 2" xfId="8173" hidden="1" xr:uid="{00000000-0005-0000-0000-000078780000}"/>
    <cellStyle name="เซลล์ที่มีการเชื่อมโยง 2" xfId="14992" hidden="1" xr:uid="{00000000-0005-0000-0000-000079780000}"/>
    <cellStyle name="เซลล์ที่มีการเชื่อมโยง 2" xfId="14022" hidden="1" xr:uid="{00000000-0005-0000-0000-00007A780000}"/>
    <cellStyle name="เซลล์ที่มีการเชื่อมโยง 2" xfId="8291" hidden="1" xr:uid="{00000000-0005-0000-0000-00007B780000}"/>
    <cellStyle name="เซลล์ที่มีการเชื่อมโยง 2" xfId="15837" hidden="1" xr:uid="{00000000-0005-0000-0000-00007C780000}"/>
    <cellStyle name="เซลล์ที่มีการเชื่อมโยง 2" xfId="15666" hidden="1" xr:uid="{00000000-0005-0000-0000-00007D780000}"/>
    <cellStyle name="เซลล์ที่มีการเชื่อมโยง 2" xfId="8215" hidden="1" xr:uid="{00000000-0005-0000-0000-00007E780000}"/>
    <cellStyle name="เซลล์ที่มีการเชื่อมโยง 2" xfId="14925" hidden="1" xr:uid="{00000000-0005-0000-0000-00007F780000}"/>
    <cellStyle name="เซลล์ที่มีการเชื่อมโยง 2" xfId="13986" hidden="1" xr:uid="{00000000-0005-0000-0000-000080780000}"/>
    <cellStyle name="เซลล์ที่มีการเชื่อมโยง 2" xfId="14023" hidden="1" xr:uid="{00000000-0005-0000-0000-000081780000}"/>
    <cellStyle name="เซลล์ที่มีการเชื่อมโยง 2" xfId="15034" hidden="1" xr:uid="{00000000-0005-0000-0000-000082780000}"/>
    <cellStyle name="เซลล์ที่มีการเชื่อมโยง 2" xfId="8913" hidden="1" xr:uid="{00000000-0005-0000-0000-000083780000}"/>
    <cellStyle name="เซลล์ที่มีการเชื่อมโยง 2" xfId="15954" hidden="1" xr:uid="{00000000-0005-0000-0000-000084780000}"/>
    <cellStyle name="เซลล์ที่มีการเชื่อมโยง 2" xfId="15942" hidden="1" xr:uid="{00000000-0005-0000-0000-000085780000}"/>
    <cellStyle name="เซลล์ที่มีการเชื่อมโยง 2" xfId="8889" hidden="1" xr:uid="{00000000-0005-0000-0000-000086780000}"/>
    <cellStyle name="เซลล์ที่มีการเชื่อมโยง 2" xfId="14985" hidden="1" xr:uid="{00000000-0005-0000-0000-000087780000}"/>
    <cellStyle name="เซลล์ที่มีการเชื่อมโยง 2" xfId="15761" hidden="1" xr:uid="{00000000-0005-0000-0000-000088780000}"/>
    <cellStyle name="เซลล์ที่มีการเชื่อมโยง 2" xfId="8403" hidden="1" xr:uid="{00000000-0005-0000-0000-000089780000}"/>
    <cellStyle name="เซลล์ที่มีการเชื่อมโยง 2" xfId="15884" hidden="1" xr:uid="{00000000-0005-0000-0000-00008A780000}"/>
    <cellStyle name="เซลล์ที่มีการเชื่อมโยง 2" xfId="15007" hidden="1" xr:uid="{00000000-0005-0000-0000-00008B780000}"/>
    <cellStyle name="เซลล์ที่มีการเชื่อมโยง 2" xfId="15626" hidden="1" xr:uid="{00000000-0005-0000-0000-00008C780000}"/>
    <cellStyle name="เซลล์ที่มีการเชื่อมโยง 2" xfId="9356" hidden="1" xr:uid="{00000000-0005-0000-0000-00008D780000}"/>
    <cellStyle name="เซลล์ที่มีการเชื่อมโยง 2" xfId="15695" hidden="1" xr:uid="{00000000-0005-0000-0000-00008E780000}"/>
    <cellStyle name="เซลล์ที่มีการเชื่อมโยง 2" xfId="15595" hidden="1" xr:uid="{00000000-0005-0000-0000-00008F780000}"/>
    <cellStyle name="เซลล์ที่มีการเชื่อมโยง 2" xfId="10992" hidden="1" xr:uid="{00000000-0005-0000-0000-000090780000}"/>
    <cellStyle name="เซลล์ที่มีการเชื่อมโยง 2" xfId="9125" hidden="1" xr:uid="{00000000-0005-0000-0000-000091780000}"/>
    <cellStyle name="เซลล์ที่มีการเชื่อมโยง 2" xfId="8466" hidden="1" xr:uid="{00000000-0005-0000-0000-000092780000}"/>
    <cellStyle name="เซลล์ที่มีการเชื่อมโยง 2" xfId="14433" hidden="1" xr:uid="{00000000-0005-0000-0000-000093780000}"/>
    <cellStyle name="เซลล์ที่มีการเชื่อมโยง 2" xfId="15960" hidden="1" xr:uid="{00000000-0005-0000-0000-000094780000}"/>
    <cellStyle name="เซลล์ที่มีการเชื่อมโยง 2" xfId="15961" hidden="1" xr:uid="{00000000-0005-0000-0000-000095780000}"/>
    <cellStyle name="เซลล์ที่มีการเชื่อมโยง 2" xfId="15962" hidden="1" xr:uid="{00000000-0005-0000-0000-000096780000}"/>
    <cellStyle name="เซลล์ที่มีการเชื่อมโยง 2" xfId="15963" hidden="1" xr:uid="{00000000-0005-0000-0000-000097780000}"/>
    <cellStyle name="เซลล์ที่มีการเชื่อมโยง 2" xfId="15964" hidden="1" xr:uid="{00000000-0005-0000-0000-000098780000}"/>
    <cellStyle name="เซลล์ที่มีการเชื่อมโยง 2" xfId="15965" hidden="1" xr:uid="{00000000-0005-0000-0000-000099780000}"/>
    <cellStyle name="เซลล์ที่มีการเชื่อมโยง 2" xfId="15966" hidden="1" xr:uid="{00000000-0005-0000-0000-00009A780000}"/>
    <cellStyle name="เซลล์ที่มีการเชื่อมโยง 2" xfId="15967" hidden="1" xr:uid="{00000000-0005-0000-0000-00009B780000}"/>
    <cellStyle name="เซลล์ที่มีการเชื่อมโยง 2" xfId="15968" hidden="1" xr:uid="{00000000-0005-0000-0000-00009C780000}"/>
    <cellStyle name="เซลล์ที่มีการเชื่อมโยง 2" xfId="15969" hidden="1" xr:uid="{00000000-0005-0000-0000-00009D780000}"/>
    <cellStyle name="เซลล์ที่มีการเชื่อมโยง 2" xfId="15970" hidden="1" xr:uid="{00000000-0005-0000-0000-00009E780000}"/>
    <cellStyle name="เซลล์ที่มีการเชื่อมโยง 2" xfId="15971" hidden="1" xr:uid="{00000000-0005-0000-0000-00009F780000}"/>
    <cellStyle name="เซลล์ที่มีการเชื่อมโยง 2" xfId="15336" hidden="1" xr:uid="{00000000-0005-0000-0000-0000A0780000}"/>
    <cellStyle name="เซลล์ที่มีการเชื่อมโยง 2" xfId="9258" hidden="1" xr:uid="{00000000-0005-0000-0000-0000A1780000}"/>
    <cellStyle name="เซลล์ที่มีการเชื่อมโยง 2" xfId="10500" hidden="1" xr:uid="{00000000-0005-0000-0000-0000A2780000}"/>
    <cellStyle name="เซลล์ที่มีการเชื่อมโยง 2" xfId="13395" hidden="1" xr:uid="{00000000-0005-0000-0000-0000A3780000}"/>
    <cellStyle name="เซลล์ที่มีการเชื่อมโยง 2" xfId="8260" hidden="1" xr:uid="{00000000-0005-0000-0000-0000A4780000}"/>
    <cellStyle name="เซลล์ที่มีการเชื่อมโยง 2" xfId="10293" hidden="1" xr:uid="{00000000-0005-0000-0000-0000A5780000}"/>
    <cellStyle name="เซลล์ที่มีการเชื่อมโยง 2" xfId="11068" hidden="1" xr:uid="{00000000-0005-0000-0000-0000A6780000}"/>
    <cellStyle name="เซลล์ที่มีการเชื่อมโยง 2" xfId="11019" hidden="1" xr:uid="{00000000-0005-0000-0000-0000A7780000}"/>
    <cellStyle name="เซลล์ที่มีการเชื่อมโยง 2" xfId="8721" hidden="1" xr:uid="{00000000-0005-0000-0000-0000A8780000}"/>
    <cellStyle name="เซลล์ที่มีการเชื่อมโยง 2" xfId="10528" hidden="1" xr:uid="{00000000-0005-0000-0000-0000A9780000}"/>
    <cellStyle name="เซลล์ที่มีการเชื่อมโยง 2" xfId="10144" hidden="1" xr:uid="{00000000-0005-0000-0000-0000AA780000}"/>
    <cellStyle name="เซลล์ที่มีการเชื่อมโยง 2" xfId="8541" hidden="1" xr:uid="{00000000-0005-0000-0000-0000AB780000}"/>
    <cellStyle name="เซลล์ที่มีการเชื่อมโยง 2" xfId="10306" hidden="1" xr:uid="{00000000-0005-0000-0000-0000AC780000}"/>
    <cellStyle name="เซลล์ที่มีการเชื่อมโยง 2" xfId="12305" hidden="1" xr:uid="{00000000-0005-0000-0000-0000AD780000}"/>
    <cellStyle name="เซลล์ที่มีการเชื่อมโยง 2" xfId="10029" hidden="1" xr:uid="{00000000-0005-0000-0000-0000AE780000}"/>
    <cellStyle name="เซลล์ที่มีการเชื่อมโยง 2" xfId="15454" hidden="1" xr:uid="{00000000-0005-0000-0000-0000AF780000}"/>
    <cellStyle name="เซลล์ที่มีการเชื่อมโยง 2" xfId="8496" hidden="1" xr:uid="{00000000-0005-0000-0000-0000B0780000}"/>
    <cellStyle name="เซลล์ที่มีการเชื่อมโยง 2" xfId="15239" hidden="1" xr:uid="{00000000-0005-0000-0000-0000B1780000}"/>
    <cellStyle name="เซลล์ที่มีการเชื่อมโยง 2" xfId="8448" hidden="1" xr:uid="{00000000-0005-0000-0000-0000B2780000}"/>
    <cellStyle name="เซลล์ที่มีการเชื่อมโยง 2" xfId="8532" hidden="1" xr:uid="{00000000-0005-0000-0000-0000B3780000}"/>
    <cellStyle name="เซลล์ที่มีการเชื่อมโยง 2" xfId="9918" hidden="1" xr:uid="{00000000-0005-0000-0000-0000B4780000}"/>
    <cellStyle name="เซลล์ที่มีการเชื่อมโยง 2" xfId="9813" hidden="1" xr:uid="{00000000-0005-0000-0000-0000B5780000}"/>
    <cellStyle name="เซลล์ที่มีการเชื่อมโยง 2" xfId="9822" hidden="1" xr:uid="{00000000-0005-0000-0000-0000B6780000}"/>
    <cellStyle name="เซลล์ที่มีการเชื่อมโยง 2" xfId="10965" hidden="1" xr:uid="{00000000-0005-0000-0000-0000B7780000}"/>
    <cellStyle name="เซลล์ที่มีการเชื่อมโยง 2" xfId="9484" hidden="1" xr:uid="{00000000-0005-0000-0000-0000B8780000}"/>
    <cellStyle name="เซลล์ที่มีการเชื่อมโยง 2" xfId="15453" hidden="1" xr:uid="{00000000-0005-0000-0000-0000B9780000}"/>
    <cellStyle name="เซลล์ที่มีการเชื่อมโยง 2" xfId="12100" hidden="1" xr:uid="{00000000-0005-0000-0000-0000BA780000}"/>
    <cellStyle name="เซลล์ที่มีการเชื่อมโยง 2" xfId="10431" hidden="1" xr:uid="{00000000-0005-0000-0000-0000BB780000}"/>
    <cellStyle name="เซลล์ที่มีการเชื่อมโยง 2" xfId="8471" hidden="1" xr:uid="{00000000-0005-0000-0000-0000BC780000}"/>
    <cellStyle name="เซลล์ที่มีการเชื่อมโยง 2" xfId="8968" hidden="1" xr:uid="{00000000-0005-0000-0000-0000BD780000}"/>
    <cellStyle name="เซลล์ที่มีการเชื่อมโยง 2" xfId="10603" hidden="1" xr:uid="{00000000-0005-0000-0000-0000BE780000}"/>
    <cellStyle name="เซลล์ที่มีการเชื่อมโยง 2" xfId="15311" hidden="1" xr:uid="{00000000-0005-0000-0000-0000BF780000}"/>
    <cellStyle name="เซลล์ที่มีการเชื่อมโยง 2" xfId="11043" hidden="1" xr:uid="{00000000-0005-0000-0000-0000C0780000}"/>
    <cellStyle name="เซลล์ที่มีการเชื่อมโยง 2" xfId="10756" hidden="1" xr:uid="{00000000-0005-0000-0000-0000C1780000}"/>
    <cellStyle name="เซลล์ที่มีการเชื่อมโยง 2" xfId="13502" hidden="1" xr:uid="{00000000-0005-0000-0000-0000C2780000}"/>
    <cellStyle name="เซลล์ที่มีการเชื่อมโยง 2" xfId="8435" hidden="1" xr:uid="{00000000-0005-0000-0000-0000C3780000}"/>
    <cellStyle name="เซลล์ที่มีการเชื่อมโยง 2" xfId="10466" hidden="1" xr:uid="{00000000-0005-0000-0000-0000C4780000}"/>
    <cellStyle name="เซลล์ที่มีการเชื่อมโยง 2" xfId="10848" hidden="1" xr:uid="{00000000-0005-0000-0000-0000C5780000}"/>
    <cellStyle name="เซลล์ที่มีการเชื่อมโยง 2" xfId="15360" hidden="1" xr:uid="{00000000-0005-0000-0000-0000C6780000}"/>
    <cellStyle name="เซลล์ที่มีการเชื่อมโยง 2" xfId="10353" hidden="1" xr:uid="{00000000-0005-0000-0000-0000C7780000}"/>
    <cellStyle name="เซลล์ที่มีการเชื่อมโยง 2" xfId="13394" hidden="1" xr:uid="{00000000-0005-0000-0000-0000C8780000}"/>
    <cellStyle name="เซลล์ที่มีการเชื่อมโยง 2" xfId="10219" hidden="1" xr:uid="{00000000-0005-0000-0000-0000C9780000}"/>
    <cellStyle name="เซลล์ที่มีการเชื่อมโยง 2" xfId="8963" hidden="1" xr:uid="{00000000-0005-0000-0000-0000CA780000}"/>
    <cellStyle name="เซลล์ที่มีการเชื่อมโยง 2" xfId="8135" hidden="1" xr:uid="{00000000-0005-0000-0000-0000CB780000}"/>
    <cellStyle name="เซลล์ที่มีการเชื่อมโยง 2" xfId="10855" hidden="1" xr:uid="{00000000-0005-0000-0000-0000CC780000}"/>
    <cellStyle name="เซลล์ที่มีการเชื่อมโยง 2" xfId="9944" hidden="1" xr:uid="{00000000-0005-0000-0000-0000CD780000}"/>
    <cellStyle name="เซลล์ที่มีการเชื่อมโยง 2" xfId="10097" hidden="1" xr:uid="{00000000-0005-0000-0000-0000CE780000}"/>
    <cellStyle name="เซลล์ที่มีการเชื่อมโยง 2" xfId="10534" hidden="1" xr:uid="{00000000-0005-0000-0000-0000CF780000}"/>
    <cellStyle name="เซลล์ที่มีการเชื่อมโยง 2" xfId="8796" hidden="1" xr:uid="{00000000-0005-0000-0000-0000D0780000}"/>
    <cellStyle name="เซลล์ที่มีการเชื่อมโยง 2" xfId="11413" hidden="1" xr:uid="{00000000-0005-0000-0000-0000D1780000}"/>
    <cellStyle name="เซลล์ที่มีการเชื่อมโยง 2" xfId="15515" hidden="1" xr:uid="{00000000-0005-0000-0000-0000D2780000}"/>
    <cellStyle name="เซลล์ที่มีการเชื่อมโยง 2" xfId="15423" hidden="1" xr:uid="{00000000-0005-0000-0000-0000D3780000}"/>
    <cellStyle name="เซลล์ที่มีการเชื่อมโยง 2" xfId="8939" hidden="1" xr:uid="{00000000-0005-0000-0000-0000D4780000}"/>
    <cellStyle name="เซลล์ที่มีการเชื่อมโยง 2" xfId="9235" hidden="1" xr:uid="{00000000-0005-0000-0000-0000D5780000}"/>
    <cellStyle name="เซลล์ที่มีการเชื่อมโยง 2" xfId="9419" hidden="1" xr:uid="{00000000-0005-0000-0000-0000D6780000}"/>
    <cellStyle name="เซลล์ที่มีการเชื่อมโยง 2" xfId="11132" hidden="1" xr:uid="{00000000-0005-0000-0000-0000D7780000}"/>
    <cellStyle name="เซลล์ที่มีการเชื่อมโยง 2" xfId="11115" hidden="1" xr:uid="{00000000-0005-0000-0000-0000D8780000}"/>
    <cellStyle name="เซลล์ที่มีการเชื่อมโยง 2" xfId="15497" hidden="1" xr:uid="{00000000-0005-0000-0000-0000D9780000}"/>
    <cellStyle name="เซลล์ที่มีการเชื่อมโยง 2" xfId="10459" hidden="1" xr:uid="{00000000-0005-0000-0000-0000DA780000}"/>
    <cellStyle name="เซลล์ที่มีการเชื่อมโยง 2" xfId="15276" hidden="1" xr:uid="{00000000-0005-0000-0000-0000DB780000}"/>
    <cellStyle name="เซลล์ที่มีการเชื่อมโยง 2" xfId="8561" hidden="1" xr:uid="{00000000-0005-0000-0000-0000DC780000}"/>
    <cellStyle name="เซลล์ที่มีการเชื่อมโยง 2" xfId="8544" hidden="1" xr:uid="{00000000-0005-0000-0000-0000DD780000}"/>
    <cellStyle name="เซลล์ที่มีการเชื่อมโยง 2" xfId="11445" hidden="1" xr:uid="{00000000-0005-0000-0000-0000DE780000}"/>
    <cellStyle name="เซลล์ที่มีการเชื่อมโยง 2" xfId="8971" hidden="1" xr:uid="{00000000-0005-0000-0000-0000DF780000}"/>
    <cellStyle name="เซลล์ที่มีการเชื่อมโยง 2" xfId="11500" hidden="1" xr:uid="{00000000-0005-0000-0000-0000E0780000}"/>
    <cellStyle name="เซลล์ที่มีการเชื่อมโยง 2" xfId="13824" hidden="1" xr:uid="{00000000-0005-0000-0000-0000E1780000}"/>
    <cellStyle name="เซลล์ที่มีการเชื่อมโยง 2" xfId="11438" hidden="1" xr:uid="{00000000-0005-0000-0000-0000E2780000}"/>
    <cellStyle name="เซลล์ที่มีการเชื่อมโยง 2" xfId="8621" hidden="1" xr:uid="{00000000-0005-0000-0000-0000E3780000}"/>
    <cellStyle name="เซลล์ที่มีการเชื่อมโยง 2" xfId="15984" hidden="1" xr:uid="{00000000-0005-0000-0000-0000E4780000}"/>
    <cellStyle name="เซลล์ที่มีการเชื่อมโยง 2" xfId="15988" hidden="1" xr:uid="{00000000-0005-0000-0000-0000E5780000}"/>
    <cellStyle name="เซลล์ที่มีการเชื่อมโยง 2" xfId="15991" hidden="1" xr:uid="{00000000-0005-0000-0000-0000E6780000}"/>
    <cellStyle name="เซลล์ที่มีการเชื่อมโยง 2" xfId="15992" hidden="1" xr:uid="{00000000-0005-0000-0000-0000E7780000}"/>
    <cellStyle name="เซลล์ที่มีการเชื่อมโยง 2" xfId="16015" hidden="1" xr:uid="{00000000-0005-0000-0000-0000E8780000}"/>
    <cellStyle name="เซลล์ที่มีการเชื่อมโยง 2" xfId="16021" hidden="1" xr:uid="{00000000-0005-0000-0000-0000E9780000}"/>
    <cellStyle name="เซลล์ที่มีการเชื่อมโยง 2" xfId="16024" hidden="1" xr:uid="{00000000-0005-0000-0000-0000EA780000}"/>
    <cellStyle name="เซลล์ที่มีการเชื่อมโยง 2" xfId="16025" hidden="1" xr:uid="{00000000-0005-0000-0000-0000EB780000}"/>
    <cellStyle name="เซลล์ที่มีการเชื่อมโยง 2" xfId="16067" hidden="1" xr:uid="{00000000-0005-0000-0000-0000EC780000}"/>
    <cellStyle name="เซลล์ที่มีการเชื่อมโยง 2" xfId="16069" hidden="1" xr:uid="{00000000-0005-0000-0000-0000ED780000}"/>
    <cellStyle name="เซลล์ที่มีการเชื่อมโยง 2" xfId="16073" hidden="1" xr:uid="{00000000-0005-0000-0000-0000EE780000}"/>
    <cellStyle name="เซลล์ที่มีการเชื่อมโยง 2" xfId="16074" hidden="1" xr:uid="{00000000-0005-0000-0000-0000EF780000}"/>
    <cellStyle name="เซลล์ที่มีการเชื่อมโยง 2" xfId="16249" hidden="1" xr:uid="{00000000-0005-0000-0000-0000F0780000}"/>
    <cellStyle name="เซลล์ที่มีการเชื่อมโยง 2" xfId="16255" hidden="1" xr:uid="{00000000-0005-0000-0000-0000F1780000}"/>
    <cellStyle name="เซลล์ที่มีการเชื่อมโยง 2" xfId="16259" hidden="1" xr:uid="{00000000-0005-0000-0000-0000F2780000}"/>
    <cellStyle name="เซลล์ที่มีการเชื่อมโยง 2" xfId="16260" hidden="1" xr:uid="{00000000-0005-0000-0000-0000F3780000}"/>
    <cellStyle name="เซลล์ที่มีการเชื่อมโยง 2" xfId="16317" hidden="1" xr:uid="{00000000-0005-0000-0000-0000F4780000}"/>
    <cellStyle name="เซลล์ที่มีการเชื่อมโยง 2" xfId="16321" hidden="1" xr:uid="{00000000-0005-0000-0000-0000F5780000}"/>
    <cellStyle name="เซลล์ที่มีการเชื่อมโยง 2" xfId="16324" hidden="1" xr:uid="{00000000-0005-0000-0000-0000F6780000}"/>
    <cellStyle name="เซลล์ที่มีการเชื่อมโยง 2" xfId="16325" hidden="1" xr:uid="{00000000-0005-0000-0000-0000F7780000}"/>
    <cellStyle name="เซลล์ที่มีการเชื่อมโยง 2" xfId="16345" hidden="1" xr:uid="{00000000-0005-0000-0000-0000F8780000}"/>
    <cellStyle name="เซลล์ที่มีการเชื่อมโยง 2" xfId="16350" hidden="1" xr:uid="{00000000-0005-0000-0000-0000F9780000}"/>
    <cellStyle name="เซลล์ที่มีการเชื่อมโยง 2" xfId="16353" hidden="1" xr:uid="{00000000-0005-0000-0000-0000FA780000}"/>
    <cellStyle name="เซลล์ที่มีการเชื่อมโยง 2" xfId="16354" hidden="1" xr:uid="{00000000-0005-0000-0000-0000FB780000}"/>
    <cellStyle name="เซลล์ที่มีการเชื่อมโยง 2" xfId="16394" hidden="1" xr:uid="{00000000-0005-0000-0000-0000FC780000}"/>
    <cellStyle name="เซลล์ที่มีการเชื่อมโยง 2" xfId="16397" hidden="1" xr:uid="{00000000-0005-0000-0000-0000FD780000}"/>
    <cellStyle name="เซลล์ที่มีการเชื่อมโยง 2" xfId="16400" hidden="1" xr:uid="{00000000-0005-0000-0000-0000FE780000}"/>
    <cellStyle name="เซลล์ที่มีการเชื่อมโยง 2" xfId="16401" hidden="1" xr:uid="{00000000-0005-0000-0000-0000FF780000}"/>
    <cellStyle name="เซลล์ที่มีการเชื่อมโยง 2" xfId="16556" hidden="1" xr:uid="{00000000-0005-0000-0000-000000790000}"/>
    <cellStyle name="เซลล์ที่มีการเชื่อมโยง 2" xfId="16562" hidden="1" xr:uid="{00000000-0005-0000-0000-000001790000}"/>
    <cellStyle name="เซลล์ที่มีการเชื่อมโยง 2" xfId="16566" hidden="1" xr:uid="{00000000-0005-0000-0000-000002790000}"/>
    <cellStyle name="เซลล์ที่มีการเชื่อมโยง 2" xfId="16567" hidden="1" xr:uid="{00000000-0005-0000-0000-000003790000}"/>
    <cellStyle name="เซลล์ที่มีการเชื่อมโยง 2" xfId="16623" hidden="1" xr:uid="{00000000-0005-0000-0000-000004790000}"/>
    <cellStyle name="เซลล์ที่มีการเชื่อมโยง 2" xfId="16626" hidden="1" xr:uid="{00000000-0005-0000-0000-000005790000}"/>
    <cellStyle name="เซลล์ที่มีการเชื่อมโยง 2" xfId="16629" hidden="1" xr:uid="{00000000-0005-0000-0000-000006790000}"/>
    <cellStyle name="เซลล์ที่มีการเชื่อมโยง 2" xfId="16630" hidden="1" xr:uid="{00000000-0005-0000-0000-000007790000}"/>
    <cellStyle name="เซลล์ที่มีการเชื่อมโยง 2" xfId="16649" hidden="1" xr:uid="{00000000-0005-0000-0000-000008790000}"/>
    <cellStyle name="เซลล์ที่มีการเชื่อมโยง 2" xfId="16653" hidden="1" xr:uid="{00000000-0005-0000-0000-000009790000}"/>
    <cellStyle name="เซลล์ที่มีการเชื่อมโยง 2" xfId="16656" hidden="1" xr:uid="{00000000-0005-0000-0000-00000A790000}"/>
    <cellStyle name="เซลล์ที่มีการเชื่อมโยง 2" xfId="16657" hidden="1" xr:uid="{00000000-0005-0000-0000-00000B790000}"/>
    <cellStyle name="เซลล์ที่มีการเชื่อมโยง 2" xfId="16691" hidden="1" xr:uid="{00000000-0005-0000-0000-00000C790000}"/>
    <cellStyle name="เซลล์ที่มีการเชื่อมโยง 2" xfId="16693" hidden="1" xr:uid="{00000000-0005-0000-0000-00000D790000}"/>
    <cellStyle name="เซลล์ที่มีการเชื่อมโยง 2" xfId="16696" hidden="1" xr:uid="{00000000-0005-0000-0000-00000E790000}"/>
    <cellStyle name="เซลล์ที่มีการเชื่อมโยง 2" xfId="16697" hidden="1" xr:uid="{00000000-0005-0000-0000-00000F790000}"/>
    <cellStyle name="เซลล์ที่มีการเชื่อมโยง 2" xfId="16848" hidden="1" xr:uid="{00000000-0005-0000-0000-000010790000}"/>
    <cellStyle name="เซลล์ที่มีการเชื่อมโยง 2" xfId="16854" hidden="1" xr:uid="{00000000-0005-0000-0000-000011790000}"/>
    <cellStyle name="เซลล์ที่มีการเชื่อมโยง 2" xfId="16858" hidden="1" xr:uid="{00000000-0005-0000-0000-000012790000}"/>
    <cellStyle name="เซลล์ที่มีการเชื่อมโยง 2" xfId="16859" hidden="1" xr:uid="{00000000-0005-0000-0000-000013790000}"/>
    <cellStyle name="เซลล์ที่มีการเชื่อมโยง 2" xfId="16906" hidden="1" xr:uid="{00000000-0005-0000-0000-000014790000}"/>
    <cellStyle name="เซลล์ที่มีการเชื่อมโยง 2" xfId="16907" hidden="1" xr:uid="{00000000-0005-0000-0000-000015790000}"/>
    <cellStyle name="เซลล์ที่มีการเชื่อมโยง 2" xfId="16909" hidden="1" xr:uid="{00000000-0005-0000-0000-000016790000}"/>
    <cellStyle name="เซลล์ที่มีการเชื่อมโยง 2" xfId="16910" hidden="1" xr:uid="{00000000-0005-0000-0000-000017790000}"/>
    <cellStyle name="เซลล์ที่มีการเชื่อมโยง 2" xfId="16924" hidden="1" xr:uid="{00000000-0005-0000-0000-000018790000}"/>
    <cellStyle name="เซลล์ที่มีการเชื่อมโยง 2" xfId="16928" hidden="1" xr:uid="{00000000-0005-0000-0000-000019790000}"/>
    <cellStyle name="เซลล์ที่มีการเชื่อมโยง 2" xfId="16930" hidden="1" xr:uid="{00000000-0005-0000-0000-00001A790000}"/>
    <cellStyle name="เซลล์ที่มีการเชื่อมโยง 2" xfId="16931" hidden="1" xr:uid="{00000000-0005-0000-0000-00001B790000}"/>
    <cellStyle name="เซลล์ที่มีการเชื่อมโยง 2" xfId="16962" hidden="1" xr:uid="{00000000-0005-0000-0000-00001C790000}"/>
    <cellStyle name="เซลล์ที่มีการเชื่อมโยง 2" xfId="16965" hidden="1" xr:uid="{00000000-0005-0000-0000-00001D790000}"/>
    <cellStyle name="เซลล์ที่มีการเชื่อมโยง 2" xfId="16968" hidden="1" xr:uid="{00000000-0005-0000-0000-00001E790000}"/>
    <cellStyle name="เซลล์ที่มีการเชื่อมโยง 2" xfId="16969" hidden="1" xr:uid="{00000000-0005-0000-0000-00001F790000}"/>
    <cellStyle name="เซลล์ที่มีการเชื่อมโยง 2" xfId="17104" hidden="1" xr:uid="{00000000-0005-0000-0000-000020790000}"/>
    <cellStyle name="เซลล์ที่มีการเชื่อมโยง 2" xfId="17109" hidden="1" xr:uid="{00000000-0005-0000-0000-000021790000}"/>
    <cellStyle name="เซลล์ที่มีการเชื่อมโยง 2" xfId="17113" hidden="1" xr:uid="{00000000-0005-0000-0000-000022790000}"/>
    <cellStyle name="เซลล์ที่มีการเชื่อมโยง 2" xfId="17114" hidden="1" xr:uid="{00000000-0005-0000-0000-000023790000}"/>
    <cellStyle name="เซลล์ที่มีการเชื่อมโยง 2" xfId="17153" hidden="1" xr:uid="{00000000-0005-0000-0000-000024790000}"/>
    <cellStyle name="เซลล์ที่มีการเชื่อมโยง 2" xfId="17155" hidden="1" xr:uid="{00000000-0005-0000-0000-000025790000}"/>
    <cellStyle name="เซลล์ที่มีการเชื่อมโยง 2" xfId="17157" hidden="1" xr:uid="{00000000-0005-0000-0000-000026790000}"/>
    <cellStyle name="เซลล์ที่มีการเชื่อมโยง 2" xfId="17158" hidden="1" xr:uid="{00000000-0005-0000-0000-000027790000}"/>
    <cellStyle name="เซลล์ที่มีการเชื่อมโยง 2" xfId="17168" hidden="1" xr:uid="{00000000-0005-0000-0000-000028790000}"/>
    <cellStyle name="เซลล์ที่มีการเชื่อมโยง 2" xfId="17171" hidden="1" xr:uid="{00000000-0005-0000-0000-000029790000}"/>
    <cellStyle name="เซลล์ที่มีการเชื่อมโยง 2" xfId="17172" hidden="1" xr:uid="{00000000-0005-0000-0000-00002A790000}"/>
    <cellStyle name="เซลล์ที่มีการเชื่อมโยง 2" xfId="17173" hidden="1" xr:uid="{00000000-0005-0000-0000-00002B790000}"/>
    <cellStyle name="เซลล์ที่มีการเชื่อมโยง 2" xfId="17195" hidden="1" xr:uid="{00000000-0005-0000-0000-00002C790000}"/>
    <cellStyle name="เซลล์ที่มีการเชื่อมโยง 2" xfId="17196" hidden="1" xr:uid="{00000000-0005-0000-0000-00002D790000}"/>
    <cellStyle name="เซลล์ที่มีการเชื่อมโยง 2" xfId="17197" hidden="1" xr:uid="{00000000-0005-0000-0000-00002E790000}"/>
    <cellStyle name="เซลล์ที่มีการเชื่อมโยง 2" xfId="17198" hidden="1" xr:uid="{00000000-0005-0000-0000-00002F790000}"/>
    <cellStyle name="เซลล์ที่มีการเชื่อมโยง 2" xfId="17339" hidden="1" xr:uid="{00000000-0005-0000-0000-000030790000}"/>
    <cellStyle name="เซลล์ที่มีการเชื่อมโยง 2" xfId="17344" hidden="1" xr:uid="{00000000-0005-0000-0000-000031790000}"/>
    <cellStyle name="เซลล์ที่มีการเชื่อมโยง 2" xfId="17348" hidden="1" xr:uid="{00000000-0005-0000-0000-000032790000}"/>
    <cellStyle name="เซลล์ที่มีการเชื่อมโยง 2" xfId="17349" hidden="1" xr:uid="{00000000-0005-0000-0000-000033790000}"/>
    <cellStyle name="เซลล์ที่มีการเชื่อมโยง 2" xfId="17385" hidden="1" xr:uid="{00000000-0005-0000-0000-000034790000}"/>
    <cellStyle name="เซลล์ที่มีการเชื่อมโยง 2" xfId="17386" hidden="1" xr:uid="{00000000-0005-0000-0000-000035790000}"/>
    <cellStyle name="เซลล์ที่มีการเชื่อมโยง 2" xfId="17387" hidden="1" xr:uid="{00000000-0005-0000-0000-000036790000}"/>
    <cellStyle name="เซลล์ที่มีการเชื่อมโยง 2" xfId="17388" hidden="1" xr:uid="{00000000-0005-0000-0000-000037790000}"/>
    <cellStyle name="เซลล์ที่มีการเชื่อมโยง 2" xfId="17395" hidden="1" xr:uid="{00000000-0005-0000-0000-000038790000}"/>
    <cellStyle name="เซลล์ที่มีการเชื่อมโยง 2" xfId="17398" hidden="1" xr:uid="{00000000-0005-0000-0000-000039790000}"/>
    <cellStyle name="เซลล์ที่มีการเชื่อมโยง 2" xfId="17399" hidden="1" xr:uid="{00000000-0005-0000-0000-00003A790000}"/>
    <cellStyle name="เซลล์ที่มีการเชื่อมโยง 2" xfId="17400" hidden="1" xr:uid="{00000000-0005-0000-0000-00003B790000}"/>
    <cellStyle name="เซลล์ที่มีการเชื่อมโยง 2" xfId="17420" hidden="1" xr:uid="{00000000-0005-0000-0000-00003C790000}"/>
    <cellStyle name="เซลล์ที่มีการเชื่อมโยง 2" xfId="17421" hidden="1" xr:uid="{00000000-0005-0000-0000-00003D790000}"/>
    <cellStyle name="เซลล์ที่มีการเชื่อมโยง 2" xfId="17422" hidden="1" xr:uid="{00000000-0005-0000-0000-00003E790000}"/>
    <cellStyle name="เซลล์ที่มีการเชื่อมโยง 2" xfId="17423" hidden="1" xr:uid="{00000000-0005-0000-0000-00003F790000}"/>
    <cellStyle name="เซลล์ที่มีการเชื่อมโยง 2" xfId="17764" hidden="1" xr:uid="{00000000-0005-0000-0000-000040790000}"/>
    <cellStyle name="เซลล์ที่มีการเชื่อมโยง 2" xfId="17769" hidden="1" xr:uid="{00000000-0005-0000-0000-000041790000}"/>
    <cellStyle name="เซลล์ที่มีการเชื่อมโยง 2" xfId="17773" hidden="1" xr:uid="{00000000-0005-0000-0000-000042790000}"/>
    <cellStyle name="เซลล์ที่มีการเชื่อมโยง 2" xfId="17774" hidden="1" xr:uid="{00000000-0005-0000-0000-000043790000}"/>
    <cellStyle name="เซลล์ที่มีการเชื่อมโยง 2" xfId="17810" hidden="1" xr:uid="{00000000-0005-0000-0000-000044790000}"/>
    <cellStyle name="เซลล์ที่มีการเชื่อมโยง 2" xfId="17811" hidden="1" xr:uid="{00000000-0005-0000-0000-000045790000}"/>
    <cellStyle name="เซลล์ที่มีการเชื่อมโยง 2" xfId="17812" hidden="1" xr:uid="{00000000-0005-0000-0000-000046790000}"/>
    <cellStyle name="เซลล์ที่มีการเชื่อมโยง 2" xfId="17813" hidden="1" xr:uid="{00000000-0005-0000-0000-000047790000}"/>
    <cellStyle name="เซลล์ที่มีการเชื่อมโยง 2" xfId="17820" hidden="1" xr:uid="{00000000-0005-0000-0000-000048790000}"/>
    <cellStyle name="เซลล์ที่มีการเชื่อมโยง 2" xfId="17823" hidden="1" xr:uid="{00000000-0005-0000-0000-000049790000}"/>
    <cellStyle name="เซลล์ที่มีการเชื่อมโยง 2" xfId="17824" hidden="1" xr:uid="{00000000-0005-0000-0000-00004A790000}"/>
    <cellStyle name="เซลล์ที่มีการเชื่อมโยง 2" xfId="17825" hidden="1" xr:uid="{00000000-0005-0000-0000-00004B790000}"/>
    <cellStyle name="เซลล์ที่มีการเชื่อมโยง 2" xfId="17845" hidden="1" xr:uid="{00000000-0005-0000-0000-00004C790000}"/>
    <cellStyle name="เซลล์ที่มีการเชื่อมโยง 2" xfId="17846" hidden="1" xr:uid="{00000000-0005-0000-0000-00004D790000}"/>
    <cellStyle name="เซลล์ที่มีการเชื่อมโยง 2" xfId="17847" hidden="1" xr:uid="{00000000-0005-0000-0000-00004E790000}"/>
    <cellStyle name="เซลล์ที่มีการเชื่อมโยง 2" xfId="17848" hidden="1" xr:uid="{00000000-0005-0000-0000-00004F790000}"/>
    <cellStyle name="เซลล์ที่มีการเชื่อมโยง 2" xfId="18217" hidden="1" xr:uid="{00000000-0005-0000-0000-000050790000}"/>
    <cellStyle name="เซลล์ที่มีการเชื่อมโยง 2" xfId="18220" hidden="1" xr:uid="{00000000-0005-0000-0000-000051790000}"/>
    <cellStyle name="เซลล์ที่มีการเชื่อมโยง 2" xfId="18223" hidden="1" xr:uid="{00000000-0005-0000-0000-000052790000}"/>
    <cellStyle name="เซลล์ที่มีการเชื่อมโยง 2" xfId="18224" hidden="1" xr:uid="{00000000-0005-0000-0000-000053790000}"/>
    <cellStyle name="เซลล์ที่มีการเชื่อมโยง 2" xfId="18254" hidden="1" xr:uid="{00000000-0005-0000-0000-000054790000}"/>
    <cellStyle name="เซลล์ที่มีการเชื่อมโยง 2" xfId="18256" hidden="1" xr:uid="{00000000-0005-0000-0000-000055790000}"/>
    <cellStyle name="เซลล์ที่มีการเชื่อมโยง 2" xfId="18258" hidden="1" xr:uid="{00000000-0005-0000-0000-000056790000}"/>
    <cellStyle name="เซลล์ที่มีการเชื่อมโยง 2" xfId="18259" hidden="1" xr:uid="{00000000-0005-0000-0000-000057790000}"/>
    <cellStyle name="เซลล์ที่มีการเชื่อมโยง 2" xfId="18270" hidden="1" xr:uid="{00000000-0005-0000-0000-000058790000}"/>
    <cellStyle name="เซลล์ที่มีการเชื่อมโยง 2" xfId="18274" hidden="1" xr:uid="{00000000-0005-0000-0000-000059790000}"/>
    <cellStyle name="เซลล์ที่มีการเชื่อมโยง 2" xfId="18275" hidden="1" xr:uid="{00000000-0005-0000-0000-00005A790000}"/>
    <cellStyle name="เซลล์ที่มีการเชื่อมโยง 2" xfId="18276" hidden="1" xr:uid="{00000000-0005-0000-0000-00005B790000}"/>
    <cellStyle name="เซลล์ที่มีการเชื่อมโยง 2" xfId="18295" hidden="1" xr:uid="{00000000-0005-0000-0000-00005C790000}"/>
    <cellStyle name="เซลล์ที่มีการเชื่อมโยง 2" xfId="18298" hidden="1" xr:uid="{00000000-0005-0000-0000-00005D790000}"/>
    <cellStyle name="เซลล์ที่มีการเชื่อมโยง 2" xfId="18299" hidden="1" xr:uid="{00000000-0005-0000-0000-00005E790000}"/>
    <cellStyle name="เซลล์ที่มีการเชื่อมโยง 2" xfId="18300" hidden="1" xr:uid="{00000000-0005-0000-0000-00005F790000}"/>
    <cellStyle name="เซลล์ที่มีการเชื่อมโยง 2" xfId="18666" hidden="1" xr:uid="{00000000-0005-0000-0000-000060790000}"/>
    <cellStyle name="เซลล์ที่มีการเชื่อมโยง 2" xfId="18669" hidden="1" xr:uid="{00000000-0005-0000-0000-000061790000}"/>
    <cellStyle name="เซลล์ที่มีการเชื่อมโยง 2" xfId="18671" hidden="1" xr:uid="{00000000-0005-0000-0000-000062790000}"/>
    <cellStyle name="เซลล์ที่มีการเชื่อมโยง 2" xfId="18672" hidden="1" xr:uid="{00000000-0005-0000-0000-000063790000}"/>
    <cellStyle name="เซลล์ที่มีการเชื่อมโยง 2" xfId="18697" hidden="1" xr:uid="{00000000-0005-0000-0000-000064790000}"/>
    <cellStyle name="เซลล์ที่มีการเชื่อมโยง 2" xfId="18700" hidden="1" xr:uid="{00000000-0005-0000-0000-000065790000}"/>
    <cellStyle name="เซลล์ที่มีการเชื่อมโยง 2" xfId="18702" hidden="1" xr:uid="{00000000-0005-0000-0000-000066790000}"/>
    <cellStyle name="เซลล์ที่มีการเชื่อมโยง 2" xfId="18703" hidden="1" xr:uid="{00000000-0005-0000-0000-000067790000}"/>
    <cellStyle name="เซลล์ที่มีการเชื่อมโยง 2" xfId="18716" hidden="1" xr:uid="{00000000-0005-0000-0000-000068790000}"/>
    <cellStyle name="เซลล์ที่มีการเชื่อมโยง 2" xfId="18718" hidden="1" xr:uid="{00000000-0005-0000-0000-000069790000}"/>
    <cellStyle name="เซลล์ที่มีการเชื่อมโยง 2" xfId="18719" hidden="1" xr:uid="{00000000-0005-0000-0000-00006A790000}"/>
    <cellStyle name="เซลล์ที่มีการเชื่อมโยง 2" xfId="18720" hidden="1" xr:uid="{00000000-0005-0000-0000-00006B790000}"/>
    <cellStyle name="เซลล์ที่มีการเชื่อมโยง 2" xfId="18737" hidden="1" xr:uid="{00000000-0005-0000-0000-00006C790000}"/>
    <cellStyle name="เซลล์ที่มีการเชื่อมโยง 2" xfId="18738" hidden="1" xr:uid="{00000000-0005-0000-0000-00006D790000}"/>
    <cellStyle name="เซลล์ที่มีการเชื่อมโยง 2" xfId="18740" hidden="1" xr:uid="{00000000-0005-0000-0000-00006E790000}"/>
    <cellStyle name="เซลล์ที่มีการเชื่อมโยง 2" xfId="18741" hidden="1" xr:uid="{00000000-0005-0000-0000-00006F790000}"/>
    <cellStyle name="เซลล์ที่มีการเชื่อมโยง 2" xfId="18806" hidden="1" xr:uid="{00000000-0005-0000-0000-000070790000}"/>
    <cellStyle name="เซลล์ที่มีการเชื่อมโยง 2" xfId="18811" hidden="1" xr:uid="{00000000-0005-0000-0000-000071790000}"/>
    <cellStyle name="เซลล์ที่มีการเชื่อมโยง 2" xfId="18813" hidden="1" xr:uid="{00000000-0005-0000-0000-000072790000}"/>
    <cellStyle name="เซลล์ที่มีการเชื่อมโยง 2" xfId="18814" hidden="1" xr:uid="{00000000-0005-0000-0000-000073790000}"/>
    <cellStyle name="เซลล์ที่มีการเชื่อมโยง 2" xfId="18842" hidden="1" xr:uid="{00000000-0005-0000-0000-000074790000}"/>
    <cellStyle name="เซลล์ที่มีการเชื่อมโยง 2" xfId="18845" hidden="1" xr:uid="{00000000-0005-0000-0000-000075790000}"/>
    <cellStyle name="เซลล์ที่มีการเชื่อมโยง 2" xfId="18846" hidden="1" xr:uid="{00000000-0005-0000-0000-000076790000}"/>
    <cellStyle name="เซลล์ที่มีการเชื่อมโยง 2" xfId="18847" hidden="1" xr:uid="{00000000-0005-0000-0000-000077790000}"/>
    <cellStyle name="เซลล์ที่มีการเชื่อมโยง 2" xfId="18854" hidden="1" xr:uid="{00000000-0005-0000-0000-000078790000}"/>
    <cellStyle name="เซลล์ที่มีการเชื่อมโยง 2" xfId="18856" hidden="1" xr:uid="{00000000-0005-0000-0000-000079790000}"/>
    <cellStyle name="เซลล์ที่มีการเชื่อมโยง 2" xfId="18858" hidden="1" xr:uid="{00000000-0005-0000-0000-00007A790000}"/>
    <cellStyle name="เซลล์ที่มีการเชื่อมโยง 2" xfId="18859" hidden="1" xr:uid="{00000000-0005-0000-0000-00007B790000}"/>
    <cellStyle name="เซลล์ที่มีการเชื่อมโยง 2" xfId="18876" hidden="1" xr:uid="{00000000-0005-0000-0000-00007C790000}"/>
    <cellStyle name="เซลล์ที่มีการเชื่อมโยง 2" xfId="18877" hidden="1" xr:uid="{00000000-0005-0000-0000-00007D790000}"/>
    <cellStyle name="เซลล์ที่มีการเชื่อมโยง 2" xfId="18879" hidden="1" xr:uid="{00000000-0005-0000-0000-00007E790000}"/>
    <cellStyle name="เซลล์ที่มีการเชื่อมโยง 2" xfId="18880" hidden="1" xr:uid="{00000000-0005-0000-0000-00007F790000}"/>
    <cellStyle name="เซลล์ที่มีการเชื่อมโยง 2" xfId="18941" hidden="1" xr:uid="{00000000-0005-0000-0000-000080790000}"/>
    <cellStyle name="เซลล์ที่มีการเชื่อมโยง 2" xfId="18945" hidden="1" xr:uid="{00000000-0005-0000-0000-000081790000}"/>
    <cellStyle name="เซลล์ที่มีการเชื่อมโยง 2" xfId="18948" hidden="1" xr:uid="{00000000-0005-0000-0000-000082790000}"/>
    <cellStyle name="เซลล์ที่มีการเชื่อมโยง 2" xfId="18949" hidden="1" xr:uid="{00000000-0005-0000-0000-000083790000}"/>
    <cellStyle name="เซลล์ที่มีการเชื่อมโยง 2" xfId="18971" hidden="1" xr:uid="{00000000-0005-0000-0000-000084790000}"/>
    <cellStyle name="เซลล์ที่มีการเชื่อมโยง 2" xfId="18973" hidden="1" xr:uid="{00000000-0005-0000-0000-000085790000}"/>
    <cellStyle name="เซลล์ที่มีการเชื่อมโยง 2" xfId="18975" hidden="1" xr:uid="{00000000-0005-0000-0000-000086790000}"/>
    <cellStyle name="เซลล์ที่มีการเชื่อมโยง 2" xfId="18976" hidden="1" xr:uid="{00000000-0005-0000-0000-000087790000}"/>
    <cellStyle name="เซลล์ที่มีการเชื่อมโยง 2" xfId="18984" hidden="1" xr:uid="{00000000-0005-0000-0000-000088790000}"/>
    <cellStyle name="เซลล์ที่มีการเชื่อมโยง 2" xfId="18987" hidden="1" xr:uid="{00000000-0005-0000-0000-000089790000}"/>
    <cellStyle name="เซลล์ที่มีการเชื่อมโยง 2" xfId="18989" hidden="1" xr:uid="{00000000-0005-0000-0000-00008A790000}"/>
    <cellStyle name="เซลล์ที่มีการเชื่อมโยง 2" xfId="18990" hidden="1" xr:uid="{00000000-0005-0000-0000-00008B790000}"/>
    <cellStyle name="เซลล์ที่มีการเชื่อมโยง 2" xfId="19005" hidden="1" xr:uid="{00000000-0005-0000-0000-00008C790000}"/>
    <cellStyle name="เซลล์ที่มีการเชื่อมโยง 2" xfId="19006" hidden="1" xr:uid="{00000000-0005-0000-0000-00008D790000}"/>
    <cellStyle name="เซลล์ที่มีการเชื่อมโยง 2" xfId="19009" hidden="1" xr:uid="{00000000-0005-0000-0000-00008E790000}"/>
    <cellStyle name="เซลล์ที่มีการเชื่อมโยง 2" xfId="19010" hidden="1" xr:uid="{00000000-0005-0000-0000-00008F790000}"/>
    <cellStyle name="เซลล์ที่มีการเชื่อมโยง 2" xfId="19065" hidden="1" xr:uid="{00000000-0005-0000-0000-000090790000}"/>
    <cellStyle name="เซลล์ที่มีการเชื่อมโยง 2" xfId="19069" hidden="1" xr:uid="{00000000-0005-0000-0000-000091790000}"/>
    <cellStyle name="เซลล์ที่มีการเชื่อมโยง 2" xfId="19072" hidden="1" xr:uid="{00000000-0005-0000-0000-000092790000}"/>
    <cellStyle name="เซลล์ที่มีการเชื่อมโยง 2" xfId="19073" hidden="1" xr:uid="{00000000-0005-0000-0000-000093790000}"/>
    <cellStyle name="เซลล์ที่มีการเชื่อมโยง 2" xfId="19093" hidden="1" xr:uid="{00000000-0005-0000-0000-000094790000}"/>
    <cellStyle name="เซลล์ที่มีการเชื่อมโยง 2" xfId="19095" hidden="1" xr:uid="{00000000-0005-0000-0000-000095790000}"/>
    <cellStyle name="เซลล์ที่มีการเชื่อมโยง 2" xfId="19096" hidden="1" xr:uid="{00000000-0005-0000-0000-000096790000}"/>
    <cellStyle name="เซลล์ที่มีการเชื่อมโยง 2" xfId="19097" hidden="1" xr:uid="{00000000-0005-0000-0000-000097790000}"/>
    <cellStyle name="เซลล์ที่มีการเชื่อมโยง 2" xfId="19104" hidden="1" xr:uid="{00000000-0005-0000-0000-000098790000}"/>
    <cellStyle name="เซลล์ที่มีการเชื่อมโยง 2" xfId="19106" hidden="1" xr:uid="{00000000-0005-0000-0000-000099790000}"/>
    <cellStyle name="เซลล์ที่มีการเชื่อมโยง 2" xfId="19107" hidden="1" xr:uid="{00000000-0005-0000-0000-00009A790000}"/>
    <cellStyle name="เซลล์ที่มีการเชื่อมโยง 2" xfId="19108" hidden="1" xr:uid="{00000000-0005-0000-0000-00009B790000}"/>
    <cellStyle name="เซลล์ที่มีการเชื่อมโยง 2" xfId="19121" hidden="1" xr:uid="{00000000-0005-0000-0000-00009C790000}"/>
    <cellStyle name="เซลล์ที่มีการเชื่อมโยง 2" xfId="19123" hidden="1" xr:uid="{00000000-0005-0000-0000-00009D790000}"/>
    <cellStyle name="เซลล์ที่มีการเชื่อมโยง 2" xfId="19124" hidden="1" xr:uid="{00000000-0005-0000-0000-00009E790000}"/>
    <cellStyle name="เซลล์ที่มีการเชื่อมโยง 2" xfId="19125" hidden="1" xr:uid="{00000000-0005-0000-0000-00009F790000}"/>
    <cellStyle name="เซลล์ที่มีการเชื่อมโยง 2" xfId="19179" hidden="1" xr:uid="{00000000-0005-0000-0000-0000A0790000}"/>
    <cellStyle name="เซลล์ที่มีการเชื่อมโยง 2" xfId="19184" hidden="1" xr:uid="{00000000-0005-0000-0000-0000A1790000}"/>
    <cellStyle name="เซลล์ที่มีการเชื่อมโยง 2" xfId="19187" hidden="1" xr:uid="{00000000-0005-0000-0000-0000A2790000}"/>
    <cellStyle name="เซลล์ที่มีการเชื่อมโยง 2" xfId="19188" hidden="1" xr:uid="{00000000-0005-0000-0000-0000A3790000}"/>
    <cellStyle name="เซลล์ที่มีการเชื่อมโยง 2" xfId="19210" hidden="1" xr:uid="{00000000-0005-0000-0000-0000A4790000}"/>
    <cellStyle name="เซลล์ที่มีการเชื่อมโยง 2" xfId="19211" hidden="1" xr:uid="{00000000-0005-0000-0000-0000A5790000}"/>
    <cellStyle name="เซลล์ที่มีการเชื่อมโยง 2" xfId="19212" hidden="1" xr:uid="{00000000-0005-0000-0000-0000A6790000}"/>
    <cellStyle name="เซลล์ที่มีการเชื่อมโยง 2" xfId="19213" hidden="1" xr:uid="{00000000-0005-0000-0000-0000A7790000}"/>
    <cellStyle name="เซลล์ที่มีการเชื่อมโยง 2" xfId="19220" hidden="1" xr:uid="{00000000-0005-0000-0000-0000A8790000}"/>
    <cellStyle name="เซลล์ที่มีการเชื่อมโยง 2" xfId="19222" hidden="1" xr:uid="{00000000-0005-0000-0000-0000A9790000}"/>
    <cellStyle name="เซลล์ที่มีการเชื่อมโยง 2" xfId="19224" hidden="1" xr:uid="{00000000-0005-0000-0000-0000AA790000}"/>
    <cellStyle name="เซลล์ที่มีการเชื่อมโยง 2" xfId="19225" hidden="1" xr:uid="{00000000-0005-0000-0000-0000AB790000}"/>
    <cellStyle name="เซลล์ที่มีการเชื่อมโยง 2" xfId="19238" hidden="1" xr:uid="{00000000-0005-0000-0000-0000AC790000}"/>
    <cellStyle name="เซลล์ที่มีการเชื่อมโยง 2" xfId="19239" hidden="1" xr:uid="{00000000-0005-0000-0000-0000AD790000}"/>
    <cellStyle name="เซลล์ที่มีการเชื่อมโยง 2" xfId="19240" hidden="1" xr:uid="{00000000-0005-0000-0000-0000AE790000}"/>
    <cellStyle name="เซลล์ที่มีการเชื่อมโยง 2" xfId="19241" hidden="1" xr:uid="{00000000-0005-0000-0000-0000AF790000}"/>
    <cellStyle name="เซลล์ที่มีการเชื่อมโยง 2" xfId="19295" hidden="1" xr:uid="{00000000-0005-0000-0000-0000B0790000}"/>
    <cellStyle name="เซลล์ที่มีการเชื่อมโยง 2" xfId="19298" hidden="1" xr:uid="{00000000-0005-0000-0000-0000B1790000}"/>
    <cellStyle name="เซลล์ที่มีการเชื่อมโยง 2" xfId="19299" hidden="1" xr:uid="{00000000-0005-0000-0000-0000B2790000}"/>
    <cellStyle name="เซลล์ที่มีการเชื่อมโยง 2" xfId="19300" hidden="1" xr:uid="{00000000-0005-0000-0000-0000B3790000}"/>
    <cellStyle name="เซลล์ที่มีการเชื่อมโยง 2" xfId="19319" hidden="1" xr:uid="{00000000-0005-0000-0000-0000B4790000}"/>
    <cellStyle name="เซลล์ที่มีการเชื่อมโยง 2" xfId="19320" hidden="1" xr:uid="{00000000-0005-0000-0000-0000B5790000}"/>
    <cellStyle name="เซลล์ที่มีการเชื่อมโยง 2" xfId="19321" hidden="1" xr:uid="{00000000-0005-0000-0000-0000B6790000}"/>
    <cellStyle name="เซลล์ที่มีการเชื่อมโยง 2" xfId="19322" hidden="1" xr:uid="{00000000-0005-0000-0000-0000B7790000}"/>
    <cellStyle name="เซลล์ที่มีการเชื่อมโยง 2" xfId="19325" hidden="1" xr:uid="{00000000-0005-0000-0000-0000B8790000}"/>
    <cellStyle name="เซลล์ที่มีการเชื่อมโยง 2" xfId="19326" hidden="1" xr:uid="{00000000-0005-0000-0000-0000B9790000}"/>
    <cellStyle name="เซลล์ที่มีการเชื่อมโยง 2" xfId="19327" hidden="1" xr:uid="{00000000-0005-0000-0000-0000BA790000}"/>
    <cellStyle name="เซลล์ที่มีการเชื่อมโยง 2" xfId="19328" hidden="1" xr:uid="{00000000-0005-0000-0000-0000BB790000}"/>
    <cellStyle name="เซลล์ที่มีการเชื่อมโยง 2" xfId="19337" hidden="1" xr:uid="{00000000-0005-0000-0000-0000BC790000}"/>
    <cellStyle name="เซลล์ที่มีการเชื่อมโยง 2" xfId="19339" hidden="1" xr:uid="{00000000-0005-0000-0000-0000BD790000}"/>
    <cellStyle name="เซลล์ที่มีการเชื่อมโยง 2" xfId="19340" hidden="1" xr:uid="{00000000-0005-0000-0000-0000BE790000}"/>
    <cellStyle name="เซลล์ที่มีการเชื่อมโยง 2" xfId="19341" hidden="1" xr:uid="{00000000-0005-0000-0000-0000BF790000}"/>
    <cellStyle name="เซลล์ที่มีการเชื่อมโยง 2" xfId="19388" hidden="1" xr:uid="{00000000-0005-0000-0000-0000C0790000}"/>
    <cellStyle name="เซลล์ที่มีการเชื่อมโยง 2" xfId="19390" hidden="1" xr:uid="{00000000-0005-0000-0000-0000C1790000}"/>
    <cellStyle name="เซลล์ที่มีการเชื่อมโยง 2" xfId="19392" hidden="1" xr:uid="{00000000-0005-0000-0000-0000C2790000}"/>
    <cellStyle name="เซลล์ที่มีการเชื่อมโยง 2" xfId="19393" hidden="1" xr:uid="{00000000-0005-0000-0000-0000C3790000}"/>
    <cellStyle name="เซลล์ที่มีการเชื่อมโยง 2" xfId="19408" hidden="1" xr:uid="{00000000-0005-0000-0000-0000C4790000}"/>
    <cellStyle name="เซลล์ที่มีการเชื่อมโยง 2" xfId="19409" hidden="1" xr:uid="{00000000-0005-0000-0000-0000C5790000}"/>
    <cellStyle name="เซลล์ที่มีการเชื่อมโยง 2" xfId="19410" hidden="1" xr:uid="{00000000-0005-0000-0000-0000C6790000}"/>
    <cellStyle name="เซลล์ที่มีการเชื่อมโยง 2" xfId="19411" hidden="1" xr:uid="{00000000-0005-0000-0000-0000C7790000}"/>
    <cellStyle name="เซลล์ที่มีการเชื่อมโยง 2" xfId="19416" hidden="1" xr:uid="{00000000-0005-0000-0000-0000C8790000}"/>
    <cellStyle name="เซลล์ที่มีการเชื่อมโยง 2" xfId="19418" hidden="1" xr:uid="{00000000-0005-0000-0000-0000C9790000}"/>
    <cellStyle name="เซลล์ที่มีการเชื่อมโยง 2" xfId="19419" hidden="1" xr:uid="{00000000-0005-0000-0000-0000CA790000}"/>
    <cellStyle name="เซลล์ที่มีการเชื่อมโยง 2" xfId="19420" hidden="1" xr:uid="{00000000-0005-0000-0000-0000CB790000}"/>
    <cellStyle name="เซลล์ที่มีการเชื่อมโยง 2" xfId="19429" hidden="1" xr:uid="{00000000-0005-0000-0000-0000CC790000}"/>
    <cellStyle name="เซลล์ที่มีการเชื่อมโยง 2" xfId="19430" hidden="1" xr:uid="{00000000-0005-0000-0000-0000CD790000}"/>
    <cellStyle name="เซลล์ที่มีการเชื่อมโยง 2" xfId="19431" hidden="1" xr:uid="{00000000-0005-0000-0000-0000CE790000}"/>
    <cellStyle name="เซลล์ที่มีการเชื่อมโยง 2" xfId="19432" hidden="1" xr:uid="{00000000-0005-0000-0000-0000CF790000}"/>
    <cellStyle name="เซลล์ที่มีการเชื่อมโยง 2" xfId="19489" hidden="1" xr:uid="{00000000-0005-0000-0000-0000D0790000}"/>
    <cellStyle name="เซลล์ที่มีการเชื่อมโยง 2" xfId="19492" hidden="1" xr:uid="{00000000-0005-0000-0000-0000D1790000}"/>
    <cellStyle name="เซลล์ที่มีการเชื่อมโยง 2" xfId="19494" hidden="1" xr:uid="{00000000-0005-0000-0000-0000D2790000}"/>
    <cellStyle name="เซลล์ที่มีการเชื่อมโยง 2" xfId="19495" hidden="1" xr:uid="{00000000-0005-0000-0000-0000D3790000}"/>
    <cellStyle name="เซลล์ที่มีการเชื่อมโยง 2" xfId="19509" hidden="1" xr:uid="{00000000-0005-0000-0000-0000D4790000}"/>
    <cellStyle name="เซลล์ที่มีการเชื่อมโยง 2" xfId="19510" hidden="1" xr:uid="{00000000-0005-0000-0000-0000D5790000}"/>
    <cellStyle name="เซลล์ที่มีการเชื่อมโยง 2" xfId="19511" hidden="1" xr:uid="{00000000-0005-0000-0000-0000D6790000}"/>
    <cellStyle name="เซลล์ที่มีการเชื่อมโยง 2" xfId="19512" hidden="1" xr:uid="{00000000-0005-0000-0000-0000D7790000}"/>
    <cellStyle name="เซลล์ที่มีการเชื่อมโยง 2" xfId="19515" hidden="1" xr:uid="{00000000-0005-0000-0000-0000D8790000}"/>
    <cellStyle name="เซลล์ที่มีการเชื่อมโยง 2" xfId="19516" hidden="1" xr:uid="{00000000-0005-0000-0000-0000D9790000}"/>
    <cellStyle name="เซลล์ที่มีการเชื่อมโยง 2" xfId="19517" hidden="1" xr:uid="{00000000-0005-0000-0000-0000DA790000}"/>
    <cellStyle name="เซลล์ที่มีการเชื่อมโยง 2" xfId="19518" hidden="1" xr:uid="{00000000-0005-0000-0000-0000DB790000}"/>
    <cellStyle name="เซลล์ที่มีการเชื่อมโยง 2" xfId="19525" hidden="1" xr:uid="{00000000-0005-0000-0000-0000DC790000}"/>
    <cellStyle name="เซลล์ที่มีการเชื่อมโยง 2" xfId="19526" hidden="1" xr:uid="{00000000-0005-0000-0000-0000DD790000}"/>
    <cellStyle name="เซลล์ที่มีการเชื่อมโยง 2" xfId="19527" hidden="1" xr:uid="{00000000-0005-0000-0000-0000DE790000}"/>
    <cellStyle name="เซลล์ที่มีการเชื่อมโยง 2" xfId="19528" hidden="1" xr:uid="{00000000-0005-0000-0000-0000DF790000}"/>
    <cellStyle name="เซลล์ที่มีการเชื่อมโยง 2" xfId="19639" hidden="1" xr:uid="{00000000-0005-0000-0000-0000E0790000}"/>
    <cellStyle name="เซลล์ที่มีการเชื่อมโยง 2" xfId="19641" hidden="1" xr:uid="{00000000-0005-0000-0000-0000E1790000}"/>
    <cellStyle name="เซลล์ที่มีการเชื่อมโยง 2" xfId="19644" hidden="1" xr:uid="{00000000-0005-0000-0000-0000E2790000}"/>
    <cellStyle name="เซลล์ที่มีการเชื่อมโยง 2" xfId="19645" hidden="1" xr:uid="{00000000-0005-0000-0000-0000E3790000}"/>
    <cellStyle name="เซลล์ที่มีการเชื่อมโยง 2" xfId="19659" hidden="1" xr:uid="{00000000-0005-0000-0000-0000E4790000}"/>
    <cellStyle name="เซลล์ที่มีการเชื่อมโยง 2" xfId="19660" hidden="1" xr:uid="{00000000-0005-0000-0000-0000E5790000}"/>
    <cellStyle name="เซลล์ที่มีการเชื่อมโยง 2" xfId="19661" hidden="1" xr:uid="{00000000-0005-0000-0000-0000E6790000}"/>
    <cellStyle name="เซลล์ที่มีการเชื่อมโยง 2" xfId="19662" hidden="1" xr:uid="{00000000-0005-0000-0000-0000E7790000}"/>
    <cellStyle name="เซลล์ที่มีการเชื่อมโยง 2" xfId="19666" hidden="1" xr:uid="{00000000-0005-0000-0000-0000E8790000}"/>
    <cellStyle name="เซลล์ที่มีการเชื่อมโยง 2" xfId="19668" hidden="1" xr:uid="{00000000-0005-0000-0000-0000E9790000}"/>
    <cellStyle name="เซลล์ที่มีการเชื่อมโยง 2" xfId="19669" hidden="1" xr:uid="{00000000-0005-0000-0000-0000EA790000}"/>
    <cellStyle name="เซลล์ที่มีการเชื่อมโยง 2" xfId="19670" hidden="1" xr:uid="{00000000-0005-0000-0000-0000EB790000}"/>
    <cellStyle name="เซลล์ที่มีการเชื่อมโยง 2" xfId="19677" hidden="1" xr:uid="{00000000-0005-0000-0000-0000EC790000}"/>
    <cellStyle name="เซลล์ที่มีการเชื่อมโยง 2" xfId="19678" hidden="1" xr:uid="{00000000-0005-0000-0000-0000ED790000}"/>
    <cellStyle name="เซลล์ที่มีการเชื่อมโยง 2" xfId="19679" hidden="1" xr:uid="{00000000-0005-0000-0000-0000EE790000}"/>
    <cellStyle name="เซลล์ที่มีการเชื่อมโยง 2" xfId="19680" hidden="1" xr:uid="{00000000-0005-0000-0000-0000EF790000}"/>
    <cellStyle name="เซลล์ที่มีการเชื่อมโยง 2" xfId="19323" hidden="1" xr:uid="{00000000-0005-0000-0000-0000F0790000}"/>
    <cellStyle name="เซลล์ที่มีการเชื่อมโยง 2" xfId="18296" hidden="1" xr:uid="{00000000-0005-0000-0000-0000F1790000}"/>
    <cellStyle name="เซลล์ที่มีการเชื่อมโยง 2" xfId="18972" hidden="1" xr:uid="{00000000-0005-0000-0000-0000F2790000}"/>
    <cellStyle name="เซลล์ที่มีการเชื่อมโยง 2" xfId="18843" hidden="1" xr:uid="{00000000-0005-0000-0000-0000F3790000}"/>
    <cellStyle name="เซลล์ที่มีการเชื่อมโยง 2" xfId="18850" hidden="1" xr:uid="{00000000-0005-0000-0000-0000F4790000}"/>
    <cellStyle name="เซลล์ที่มีการเชื่อมโยง 2" xfId="18133" hidden="1" xr:uid="{00000000-0005-0000-0000-0000F5790000}"/>
    <cellStyle name="เซลล์ที่มีการเชื่อมโยง 2" xfId="19297" hidden="1" xr:uid="{00000000-0005-0000-0000-0000F6790000}"/>
    <cellStyle name="เซลล์ที่มีการเชื่อมโยง 2" xfId="19182" hidden="1" xr:uid="{00000000-0005-0000-0000-0000F7790000}"/>
    <cellStyle name="เซลล์ที่มีการเชื่อมโยง 2" xfId="18301" hidden="1" xr:uid="{00000000-0005-0000-0000-0000F8790000}"/>
    <cellStyle name="เซลล์ที่มีการเชื่อมโยง 2" xfId="19119" hidden="1" xr:uid="{00000000-0005-0000-0000-0000F9790000}"/>
    <cellStyle name="เซลล์ที่มีการเชื่อมโยง 2" xfId="19676" hidden="1" xr:uid="{00000000-0005-0000-0000-0000FA790000}"/>
    <cellStyle name="เซลล์ที่มีการเชื่อมโยง 2" xfId="18294" hidden="1" xr:uid="{00000000-0005-0000-0000-0000FB790000}"/>
    <cellStyle name="เซลล์ที่มีการเชื่อมโยง 2" xfId="19027" hidden="1" xr:uid="{00000000-0005-0000-0000-0000FC790000}"/>
    <cellStyle name="เซลล์ที่มีการเชื่อมโยง 2" xfId="19617" hidden="1" xr:uid="{00000000-0005-0000-0000-0000FD790000}"/>
    <cellStyle name="เซลล์ที่มีการเชื่อมโยง 2" xfId="19304" hidden="1" xr:uid="{00000000-0005-0000-0000-0000FE790000}"/>
    <cellStyle name="เซลล์ที่มีการเชื่อมโยง 2" xfId="19191" hidden="1" xr:uid="{00000000-0005-0000-0000-0000FF790000}"/>
    <cellStyle name="เซลล์ที่มีการเชื่อมโยง 2" xfId="18690" hidden="1" xr:uid="{00000000-0005-0000-0000-0000007A0000}"/>
    <cellStyle name="เซลล์ที่มีการเชื่อมโยง 2" xfId="18776" hidden="1" xr:uid="{00000000-0005-0000-0000-0000017A0000}"/>
    <cellStyle name="เซลล์ที่มีการเชื่อมโยง 2" xfId="19343" hidden="1" xr:uid="{00000000-0005-0000-0000-0000027A0000}"/>
    <cellStyle name="เซลล์ที่มีการเชื่อมโยง 2" xfId="19231" hidden="1" xr:uid="{00000000-0005-0000-0000-0000037A0000}"/>
    <cellStyle name="เซลล์ที่มีการเชื่อมโยง 2" xfId="18439" hidden="1" xr:uid="{00000000-0005-0000-0000-0000047A0000}"/>
    <cellStyle name="เซลล์ที่มีการเชื่อมโยง 2" xfId="19539" hidden="1" xr:uid="{00000000-0005-0000-0000-0000057A0000}"/>
    <cellStyle name="เซลล์ที่มีการเชื่อมโยง 2" xfId="19368" hidden="1" xr:uid="{00000000-0005-0000-0000-0000067A0000}"/>
    <cellStyle name="เซลล์ที่มีการเชื่อมโยง 2" xfId="19012" hidden="1" xr:uid="{00000000-0005-0000-0000-0000077A0000}"/>
    <cellStyle name="เซลล์ที่มีการเชื่อมโยง 2" xfId="18685" hidden="1" xr:uid="{00000000-0005-0000-0000-0000087A0000}"/>
    <cellStyle name="เซลล์ที่มีการเชื่อมโยง 2" xfId="19169" hidden="1" xr:uid="{00000000-0005-0000-0000-0000097A0000}"/>
    <cellStyle name="เซลล์ที่มีการเชื่อมโยง 2" xfId="18792" hidden="1" xr:uid="{00000000-0005-0000-0000-00000A7A0000}"/>
    <cellStyle name="เซลล์ที่มีการเชื่อมโยง 2" xfId="18647" hidden="1" xr:uid="{00000000-0005-0000-0000-00000B7A0000}"/>
    <cellStyle name="เซลล์ที่มีการเชื่อมโยง 2" xfId="18265" hidden="1" xr:uid="{00000000-0005-0000-0000-00000C7A0000}"/>
    <cellStyle name="เซลล์ที่มีการเชื่อมโยง 2" xfId="19317" hidden="1" xr:uid="{00000000-0005-0000-0000-00000D7A0000}"/>
    <cellStyle name="เซลล์ที่มีการเชื่อมโยง 2" xfId="18834" hidden="1" xr:uid="{00000000-0005-0000-0000-00000E7A0000}"/>
    <cellStyle name="เซลล์ที่มีการเชื่อมโยง 2" xfId="18691" hidden="1" xr:uid="{00000000-0005-0000-0000-00000F7A0000}"/>
    <cellStyle name="เซลล์ที่มีการเชื่อมโยง 2" xfId="17978" hidden="1" xr:uid="{00000000-0005-0000-0000-0000107A0000}"/>
    <cellStyle name="เซลล์ที่มีการเชื่อมโยง 2" xfId="18014" hidden="1" xr:uid="{00000000-0005-0000-0000-0000117A0000}"/>
    <cellStyle name="เซลล์ที่มีการเชื่อมโยง 2" xfId="17856" hidden="1" xr:uid="{00000000-0005-0000-0000-0000127A0000}"/>
    <cellStyle name="เซลล์ที่มีการเชื่อมโยง 2" xfId="19529" hidden="1" xr:uid="{00000000-0005-0000-0000-0000137A0000}"/>
    <cellStyle name="เซลล์ที่มีการเชื่อมโยง 2" xfId="19621" hidden="1" xr:uid="{00000000-0005-0000-0000-0000147A0000}"/>
    <cellStyle name="เซลล์ที่มีการเชื่อมโยง 2" xfId="18408" hidden="1" xr:uid="{00000000-0005-0000-0000-0000157A0000}"/>
    <cellStyle name="เซลล์ที่มีการเชื่อมโยง 2" xfId="18452" hidden="1" xr:uid="{00000000-0005-0000-0000-0000167A0000}"/>
    <cellStyle name="เซลล์ที่มีการเชื่อมโยง 2" xfId="18438" hidden="1" xr:uid="{00000000-0005-0000-0000-0000177A0000}"/>
    <cellStyle name="เซลล์ที่มีการเชื่อมโยง 2" xfId="19243" hidden="1" xr:uid="{00000000-0005-0000-0000-0000187A0000}"/>
    <cellStyle name="เซลล์ที่มีการเชื่อมโยง 2" xfId="18549" hidden="1" xr:uid="{00000000-0005-0000-0000-0000197A0000}"/>
    <cellStyle name="เซลล์ที่มีการเชื่อมโยง 2" xfId="18105" hidden="1" xr:uid="{00000000-0005-0000-0000-00001A7A0000}"/>
    <cellStyle name="เซลล์ที่มีการเชื่อมโยง 2" xfId="18087" hidden="1" xr:uid="{00000000-0005-0000-0000-00001B7A0000}"/>
    <cellStyle name="เซลล์ที่มีการเชื่อมโยง 2" xfId="18510" hidden="1" xr:uid="{00000000-0005-0000-0000-00001C7A0000}"/>
    <cellStyle name="เซลล์ที่มีการเชื่อมโยง 2" xfId="18597" hidden="1" xr:uid="{00000000-0005-0000-0000-00001D7A0000}"/>
    <cellStyle name="เซลล์ที่มีการเชื่อมโยง 2" xfId="19599" hidden="1" xr:uid="{00000000-0005-0000-0000-00001E7A0000}"/>
    <cellStyle name="เซลล์ที่มีการเชื่อมโยง 2" xfId="19444" hidden="1" xr:uid="{00000000-0005-0000-0000-00001F7A0000}"/>
    <cellStyle name="เซลล์ที่มีการเชื่อมโยง 2" xfId="18093" hidden="1" xr:uid="{00000000-0005-0000-0000-0000207A0000}"/>
    <cellStyle name="เซลล์ที่มีการเชื่อมโยง 2" xfId="18381" hidden="1" xr:uid="{00000000-0005-0000-0000-0000217A0000}"/>
    <cellStyle name="เซลล์ที่มีการเชื่อมโยง 2" xfId="18247" hidden="1" xr:uid="{00000000-0005-0000-0000-0000227A0000}"/>
    <cellStyle name="เซลล์ที่มีการเชื่อมโยง 2" xfId="17970" hidden="1" xr:uid="{00000000-0005-0000-0000-0000237A0000}"/>
    <cellStyle name="เซลล์ที่มีการเชื่อมโยง 2" xfId="19284" hidden="1" xr:uid="{00000000-0005-0000-0000-0000247A0000}"/>
    <cellStyle name="เซลล์ที่มีการเชื่อมโยง 2" xfId="18797" hidden="1" xr:uid="{00000000-0005-0000-0000-0000257A0000}"/>
    <cellStyle name="เซลล์ที่มีการเชื่อมโยง 2" xfId="18205" hidden="1" xr:uid="{00000000-0005-0000-0000-0000267A0000}"/>
    <cellStyle name="เซลล์ที่มีการเชื่อมโยง 2" xfId="18107" hidden="1" xr:uid="{00000000-0005-0000-0000-0000277A0000}"/>
    <cellStyle name="เซลล์ที่มีการเชื่อมโยง 2" xfId="18726" hidden="1" xr:uid="{00000000-0005-0000-0000-0000287A0000}"/>
    <cellStyle name="เซลล์ที่มีการเชื่อมโยง 2" xfId="18343" hidden="1" xr:uid="{00000000-0005-0000-0000-0000297A0000}"/>
    <cellStyle name="เซลล์ที่มีการเชื่อมโยง 2" xfId="18186" hidden="1" xr:uid="{00000000-0005-0000-0000-00002A7A0000}"/>
    <cellStyle name="เซลล์ที่มีการเชื่อมโยง 2" xfId="19597" hidden="1" xr:uid="{00000000-0005-0000-0000-00002B7A0000}"/>
    <cellStyle name="เซลล์ที่มีการเชื่อมโยง 2" xfId="18626" hidden="1" xr:uid="{00000000-0005-0000-0000-00002C7A0000}"/>
    <cellStyle name="เซลล์ที่มีการเชื่อมโยง 2" xfId="18340" hidden="1" xr:uid="{00000000-0005-0000-0000-00002D7A0000}"/>
    <cellStyle name="เซลล์ที่มีการเชื่อมโยง 2" xfId="19605" hidden="1" xr:uid="{00000000-0005-0000-0000-00002E7A0000}"/>
    <cellStyle name="เซลล์ที่มีการเชื่อมโยง 2" xfId="19447" hidden="1" xr:uid="{00000000-0005-0000-0000-00002F7A0000}"/>
    <cellStyle name="เซลล์ที่มีการเชื่อมโยง 2" xfId="18129" hidden="1" xr:uid="{00000000-0005-0000-0000-0000307A0000}"/>
    <cellStyle name="เซลล์ที่มีการเชื่อมโยง 2" xfId="18524" hidden="1" xr:uid="{00000000-0005-0000-0000-0000317A0000}"/>
    <cellStyle name="เซลล์ที่มีการเชื่อมโยง 2" xfId="19425" hidden="1" xr:uid="{00000000-0005-0000-0000-0000327A0000}"/>
    <cellStyle name="เซลล์ที่มีการเชื่อมโยง 2" xfId="19336" hidden="1" xr:uid="{00000000-0005-0000-0000-0000337A0000}"/>
    <cellStyle name="เซลล์ที่มีการเชื่อมโยง 2" xfId="18322" hidden="1" xr:uid="{00000000-0005-0000-0000-0000347A0000}"/>
    <cellStyle name="เซลล์ที่มีการเชื่อมโยง 2" xfId="19596" hidden="1" xr:uid="{00000000-0005-0000-0000-0000357A0000}"/>
    <cellStyle name="เซลล์ที่มีการเชื่อมโยง 2" xfId="18145" hidden="1" xr:uid="{00000000-0005-0000-0000-0000367A0000}"/>
    <cellStyle name="เซลล์ที่มีการเชื่อมโยง 2" xfId="18363" hidden="1" xr:uid="{00000000-0005-0000-0000-0000377A0000}"/>
    <cellStyle name="เซลล์ที่มีการเชื่อมโยง 2" xfId="19592" hidden="1" xr:uid="{00000000-0005-0000-0000-0000387A0000}"/>
    <cellStyle name="เซลล์ที่มีการเชื่อมโยง 2" xfId="19186" hidden="1" xr:uid="{00000000-0005-0000-0000-0000397A0000}"/>
    <cellStyle name="เซลล์ที่มีการเชื่อมโยง 2" xfId="18812" hidden="1" xr:uid="{00000000-0005-0000-0000-00003A7A0000}"/>
    <cellStyle name="เซลล์ที่มีการเชื่อมโยง 2" xfId="18670" hidden="1" xr:uid="{00000000-0005-0000-0000-00003B7A0000}"/>
    <cellStyle name="เซลล์ที่มีการเชื่อมโยง 2" xfId="18401" hidden="1" xr:uid="{00000000-0005-0000-0000-00003C7A0000}"/>
    <cellStyle name="เซลล์ที่มีการเชื่อมโยง 2" xfId="18183" hidden="1" xr:uid="{00000000-0005-0000-0000-00003D7A0000}"/>
    <cellStyle name="เซลล์ที่มีการเชื่อมโยง 2" xfId="18994" hidden="1" xr:uid="{00000000-0005-0000-0000-00003E7A0000}"/>
    <cellStyle name="เซลล์ที่มีการเชื่อมโยง 2" xfId="18091" hidden="1" xr:uid="{00000000-0005-0000-0000-00003F7A0000}"/>
    <cellStyle name="เซลล์ที่มีการเชื่อมโยง 2" xfId="19434" hidden="1" xr:uid="{00000000-0005-0000-0000-0000407A0000}"/>
    <cellStyle name="เซลล์ที่มีการเชื่อมโยง 2" xfId="18432" hidden="1" xr:uid="{00000000-0005-0000-0000-0000417A0000}"/>
    <cellStyle name="เซลล์ที่มีการเชื่อมโยง 2" xfId="18772" hidden="1" xr:uid="{00000000-0005-0000-0000-0000427A0000}"/>
    <cellStyle name="เซลล์ที่มีการเชื่อมโยง 2" xfId="18651" hidden="1" xr:uid="{00000000-0005-0000-0000-0000437A0000}"/>
    <cellStyle name="เซลล์ที่มีการเชื่อมโยง 2" xfId="18765" hidden="1" xr:uid="{00000000-0005-0000-0000-0000447A0000}"/>
    <cellStyle name="เซลล์ที่มีการเชื่อมโยง 2" xfId="18176" hidden="1" xr:uid="{00000000-0005-0000-0000-0000457A0000}"/>
    <cellStyle name="เซลล์ที่มีการเชื่อมโยง 2" xfId="19136" hidden="1" xr:uid="{00000000-0005-0000-0000-0000467A0000}"/>
    <cellStyle name="เซลล์ที่มีการเชื่อมโยง 2" xfId="19022" hidden="1" xr:uid="{00000000-0005-0000-0000-0000477A0000}"/>
    <cellStyle name="เซลล์ที่มีการเชื่อมโยง 2" xfId="19486" hidden="1" xr:uid="{00000000-0005-0000-0000-0000487A0000}"/>
    <cellStyle name="เซลล์ที่มีการเชื่อมโยง 2" xfId="19063" hidden="1" xr:uid="{00000000-0005-0000-0000-0000497A0000}"/>
    <cellStyle name="เซลล์ที่มีการเชื่อมโยง 2" xfId="18661" hidden="1" xr:uid="{00000000-0005-0000-0000-00004A7A0000}"/>
    <cellStyle name="เซลล์ที่มีการเชื่อมโยง 2" xfId="19635" hidden="1" xr:uid="{00000000-0005-0000-0000-00004B7A0000}"/>
    <cellStyle name="เซลล์ที่มีการเชื่อมโยง 2" xfId="18163" hidden="1" xr:uid="{00000000-0005-0000-0000-00004C7A0000}"/>
    <cellStyle name="เซลล์ที่มีการเชื่อมโยง 2" xfId="19061" hidden="1" xr:uid="{00000000-0005-0000-0000-00004D7A0000}"/>
    <cellStyle name="เซลล์ที่มีการเชื่อมโยง 2" xfId="18614" hidden="1" xr:uid="{00000000-0005-0000-0000-00004E7A0000}"/>
    <cellStyle name="เซลล์ที่มีการเชื่อมโยง 2" xfId="18715" hidden="1" xr:uid="{00000000-0005-0000-0000-00004F7A0000}"/>
    <cellStyle name="เซลล์ที่มีการเชื่อมโยง 2" xfId="18649" hidden="1" xr:uid="{00000000-0005-0000-0000-0000507A0000}"/>
    <cellStyle name="เซลล์ที่มีการเชื่อมโยง 2" xfId="18714" hidden="1" xr:uid="{00000000-0005-0000-0000-0000517A0000}"/>
    <cellStyle name="เซลล์ที่มีการเชื่อมโยง 2" xfId="18565" hidden="1" xr:uid="{00000000-0005-0000-0000-0000527A0000}"/>
    <cellStyle name="เซลล์ที่มีการเชื่อมโยง 2" xfId="19576" hidden="1" xr:uid="{00000000-0005-0000-0000-0000537A0000}"/>
    <cellStyle name="เซลล์ที่มีการเชื่อมโยง 2" xfId="19129" hidden="1" xr:uid="{00000000-0005-0000-0000-0000547A0000}"/>
    <cellStyle name="เซลล์ที่มีการเชื่อมโยง 2" xfId="19013" hidden="1" xr:uid="{00000000-0005-0000-0000-0000557A0000}"/>
    <cellStyle name="เซลล์ที่มีการเชื่อมโยง 2" xfId="18687" hidden="1" xr:uid="{00000000-0005-0000-0000-0000567A0000}"/>
    <cellStyle name="เซลล์ที่มีการเชื่อมโยง 2" xfId="18386" hidden="1" xr:uid="{00000000-0005-0000-0000-0000577A0000}"/>
    <cellStyle name="เซลล์ที่มีการเชื่อมโยง 2" xfId="18383" hidden="1" xr:uid="{00000000-0005-0000-0000-0000587A0000}"/>
    <cellStyle name="เซลล์ที่มีการเชื่อมโยง 2" xfId="18683" hidden="1" xr:uid="{00000000-0005-0000-0000-0000597A0000}"/>
    <cellStyle name="เซลล์ที่มีการเชื่อมโยง 2" xfId="18359" hidden="1" xr:uid="{00000000-0005-0000-0000-00005A7A0000}"/>
    <cellStyle name="เซลล์ที่มีการเชื่อมโยง 2" xfId="18581" hidden="1" xr:uid="{00000000-0005-0000-0000-00005B7A0000}"/>
    <cellStyle name="เซลล์ที่มีการเชื่อมโยง 2" xfId="18863" hidden="1" xr:uid="{00000000-0005-0000-0000-00005C7A0000}"/>
    <cellStyle name="เซลล์ที่มีการเชื่อมโยง 2" xfId="19543" hidden="1" xr:uid="{00000000-0005-0000-0000-00005D7A0000}"/>
    <cellStyle name="เซลล์ที่มีการเชื่อมโยง 2" xfId="18482" hidden="1" xr:uid="{00000000-0005-0000-0000-00005E7A0000}"/>
    <cellStyle name="เซลล์ที่มีการเชื่อมโยง 2" xfId="18465" hidden="1" xr:uid="{00000000-0005-0000-0000-00005F7A0000}"/>
    <cellStyle name="เซลล์ที่มีการเชื่อมโยง 2" xfId="18291" hidden="1" xr:uid="{00000000-0005-0000-0000-0000607A0000}"/>
    <cellStyle name="เซลล์ที่มีการเชื่อมโยง 2" xfId="19147" hidden="1" xr:uid="{00000000-0005-0000-0000-0000617A0000}"/>
    <cellStyle name="เซลล์ที่มีการเชื่อมโยง 2" xfId="18627" hidden="1" xr:uid="{00000000-0005-0000-0000-0000627A0000}"/>
    <cellStyle name="เซลล์ที่มีการเชื่อมโยง 2" xfId="19622" hidden="1" xr:uid="{00000000-0005-0000-0000-0000637A0000}"/>
    <cellStyle name="เซลล์ที่มีการเชื่อมโยง 2" xfId="18713" hidden="1" xr:uid="{00000000-0005-0000-0000-0000647A0000}"/>
    <cellStyle name="เซลล์ที่มีการเชื่อมโยง 2" xfId="19537" hidden="1" xr:uid="{00000000-0005-0000-0000-0000657A0000}"/>
    <cellStyle name="เซลล์ที่มีการเชื่อมโยง 2" xfId="18851" hidden="1" xr:uid="{00000000-0005-0000-0000-0000667A0000}"/>
    <cellStyle name="เซลล์ที่มีการเชื่อมโยง 2" xfId="18886" hidden="1" xr:uid="{00000000-0005-0000-0000-0000677A0000}"/>
    <cellStyle name="เซลล์ที่มีการเชื่อมโยง 2" xfId="19490" hidden="1" xr:uid="{00000000-0005-0000-0000-0000687A0000}"/>
    <cellStyle name="เซลล์ที่มีการเชื่อมโยง 2" xfId="19180" hidden="1" xr:uid="{00000000-0005-0000-0000-0000697A0000}"/>
    <cellStyle name="เซลล์ที่มีการเชื่อมโยง 2" xfId="19066" hidden="1" xr:uid="{00000000-0005-0000-0000-00006A7A0000}"/>
    <cellStyle name="เซลล์ที่มีการเชื่อมโยง 2" xfId="18942" hidden="1" xr:uid="{00000000-0005-0000-0000-00006B7A0000}"/>
    <cellStyle name="เซลล์ที่มีการเชื่อมโยง 2" xfId="18541" hidden="1" xr:uid="{00000000-0005-0000-0000-00006C7A0000}"/>
    <cellStyle name="เซลล์ที่มีการเชื่อมโยง 2" xfId="19569" hidden="1" xr:uid="{00000000-0005-0000-0000-00006D7A0000}"/>
    <cellStyle name="เซลล์ที่มีการเชื่อมโยง 2" xfId="18081" hidden="1" xr:uid="{00000000-0005-0000-0000-00006E7A0000}"/>
    <cellStyle name="เซลล์ที่มีการเชื่อมโยง 2" xfId="19433" hidden="1" xr:uid="{00000000-0005-0000-0000-00006F7A0000}"/>
    <cellStyle name="เซลล์ที่มีการเชื่อมโยง 2" xfId="19309" hidden="1" xr:uid="{00000000-0005-0000-0000-0000707A0000}"/>
    <cellStyle name="เซลล์ที่มีการเชื่อมโยง 2" xfId="18579" hidden="1" xr:uid="{00000000-0005-0000-0000-0000717A0000}"/>
    <cellStyle name="เซลล์ที่มีการเชื่อมโยง 2" xfId="19460" hidden="1" xr:uid="{00000000-0005-0000-0000-0000727A0000}"/>
    <cellStyle name="เซลล์ที่มีการเชื่อมโยง 2" xfId="19356" hidden="1" xr:uid="{00000000-0005-0000-0000-0000737A0000}"/>
    <cellStyle name="เซลล์ที่มีการเชื่อมโยง 2" xfId="17958" hidden="1" xr:uid="{00000000-0005-0000-0000-0000747A0000}"/>
    <cellStyle name="เซลล์ที่มีการเชื่อมโยง 2" xfId="17957" hidden="1" xr:uid="{00000000-0005-0000-0000-0000757A0000}"/>
    <cellStyle name="เซลล์ที่มีการเชื่อมโยง 2" xfId="17956" hidden="1" xr:uid="{00000000-0005-0000-0000-0000767A0000}"/>
    <cellStyle name="เซลล์ที่มีการเชื่อมโยง 2" xfId="17955" hidden="1" xr:uid="{00000000-0005-0000-0000-0000777A0000}"/>
    <cellStyle name="เซลล์ที่มีการเชื่อมโยง 2" xfId="17953" hidden="1" xr:uid="{00000000-0005-0000-0000-0000787A0000}"/>
    <cellStyle name="เซลล์ที่มีการเชื่อมโยง 2" xfId="17951" hidden="1" xr:uid="{00000000-0005-0000-0000-0000797A0000}"/>
    <cellStyle name="เซลล์ที่มีการเชื่อมโยง 2" xfId="17950" hidden="1" xr:uid="{00000000-0005-0000-0000-00007A7A0000}"/>
    <cellStyle name="เซลล์ที่มีการเชื่อมโยง 2" xfId="17949" hidden="1" xr:uid="{00000000-0005-0000-0000-00007B7A0000}"/>
    <cellStyle name="เซลล์ที่มีการเชื่อมโยง 2" xfId="17937" hidden="1" xr:uid="{00000000-0005-0000-0000-00007C7A0000}"/>
    <cellStyle name="เซลล์ที่มีการเชื่อมโยง 2" xfId="17936" hidden="1" xr:uid="{00000000-0005-0000-0000-00007D7A0000}"/>
    <cellStyle name="เซลล์ที่มีการเชื่อมโยง 2" xfId="17935" hidden="1" xr:uid="{00000000-0005-0000-0000-00007E7A0000}"/>
    <cellStyle name="เซลล์ที่มีการเชื่อมโยง 2" xfId="17934" hidden="1" xr:uid="{00000000-0005-0000-0000-00007F7A0000}"/>
    <cellStyle name="เซลล์ที่มีการเชื่อมโยง 2" xfId="19720" hidden="1" xr:uid="{00000000-0005-0000-0000-0000807A0000}"/>
    <cellStyle name="เซลล์ที่มีการเชื่อมโยง 2" xfId="19722" hidden="1" xr:uid="{00000000-0005-0000-0000-0000817A0000}"/>
    <cellStyle name="เซลล์ที่มีการเชื่อมโยง 2" xfId="19724" hidden="1" xr:uid="{00000000-0005-0000-0000-0000827A0000}"/>
    <cellStyle name="เซลล์ที่มีการเชื่อมโยง 2" xfId="19725" hidden="1" xr:uid="{00000000-0005-0000-0000-0000837A0000}"/>
    <cellStyle name="เซลล์ที่มีการเชื่อมโยง 2" xfId="19737" hidden="1" xr:uid="{00000000-0005-0000-0000-0000847A0000}"/>
    <cellStyle name="เซลล์ที่มีการเชื่อมโยง 2" xfId="19738" hidden="1" xr:uid="{00000000-0005-0000-0000-0000857A0000}"/>
    <cellStyle name="เซลล์ที่มีการเชื่อมโยง 2" xfId="19739" hidden="1" xr:uid="{00000000-0005-0000-0000-0000867A0000}"/>
    <cellStyle name="เซลล์ที่มีการเชื่อมโยง 2" xfId="19740" hidden="1" xr:uid="{00000000-0005-0000-0000-0000877A0000}"/>
    <cellStyle name="เซลล์ที่มีการเชื่อมโยง 2" xfId="19742" hidden="1" xr:uid="{00000000-0005-0000-0000-0000887A0000}"/>
    <cellStyle name="เซลล์ที่มีการเชื่อมโยง 2" xfId="19743" hidden="1" xr:uid="{00000000-0005-0000-0000-0000897A0000}"/>
    <cellStyle name="เซลล์ที่มีการเชื่อมโยง 2" xfId="19744" hidden="1" xr:uid="{00000000-0005-0000-0000-00008A7A0000}"/>
    <cellStyle name="เซลล์ที่มีการเชื่อมโยง 2" xfId="19745" hidden="1" xr:uid="{00000000-0005-0000-0000-00008B7A0000}"/>
    <cellStyle name="เซลล์ที่มีการเชื่อมโยง 2" xfId="19755" hidden="1" xr:uid="{00000000-0005-0000-0000-00008C7A0000}"/>
    <cellStyle name="เซลล์ที่มีการเชื่อมโยง 2" xfId="19756" hidden="1" xr:uid="{00000000-0005-0000-0000-00008D7A0000}"/>
    <cellStyle name="เซลล์ที่มีการเชื่อมโยง 2" xfId="19757" hidden="1" xr:uid="{00000000-0005-0000-0000-00008E7A0000}"/>
    <cellStyle name="เซลล์ที่มีการเชื่อมโยง 2" xfId="19758" hidden="1" xr:uid="{00000000-0005-0000-0000-00008F7A0000}"/>
    <cellStyle name="เซลล์ที่มีการเชื่อมโยง 2" xfId="18165" hidden="1" xr:uid="{00000000-0005-0000-0000-0000907A0000}"/>
    <cellStyle name="เซลล์ที่มีการเชื่อมโยง 2" xfId="17876" hidden="1" xr:uid="{00000000-0005-0000-0000-0000917A0000}"/>
    <cellStyle name="เซลล์ที่มีการเชื่อมโยง 2" xfId="18113" hidden="1" xr:uid="{00000000-0005-0000-0000-0000927A0000}"/>
    <cellStyle name="เซลล์ที่มีการเชื่อมโยง 2" xfId="18337" hidden="1" xr:uid="{00000000-0005-0000-0000-0000937A0000}"/>
    <cellStyle name="เซลล์ที่มีการเชื่อมโยง 2" xfId="18103" hidden="1" xr:uid="{00000000-0005-0000-0000-0000947A0000}"/>
    <cellStyle name="เซลล์ที่มีการเชื่อมโยง 2" xfId="18554" hidden="1" xr:uid="{00000000-0005-0000-0000-0000957A0000}"/>
    <cellStyle name="เซลล์ที่มีการเชื่อมโยง 2" xfId="18602" hidden="1" xr:uid="{00000000-0005-0000-0000-0000967A0000}"/>
    <cellStyle name="เซลล์ที่มีการเชื่อมโยง 2" xfId="18149" hidden="1" xr:uid="{00000000-0005-0000-0000-0000977A0000}"/>
    <cellStyle name="เซลล์ที่มีการเชื่อมโยง 2" xfId="19100" hidden="1" xr:uid="{00000000-0005-0000-0000-0000987A0000}"/>
    <cellStyle name="เซลล์ที่มีการเชื่อมโยง 2" xfId="18901" hidden="1" xr:uid="{00000000-0005-0000-0000-0000997A0000}"/>
    <cellStyle name="เซลล์ที่มีการเชื่อมโยง 2" xfId="19741" hidden="1" xr:uid="{00000000-0005-0000-0000-00009A7A0000}"/>
    <cellStyle name="เซลล์ที่มีการเชื่อมโยง 2" xfId="19308" hidden="1" xr:uid="{00000000-0005-0000-0000-00009B7A0000}"/>
    <cellStyle name="เซลล์ที่มีการเชื่อมโยง 2" xfId="18290" hidden="1" xr:uid="{00000000-0005-0000-0000-00009C7A0000}"/>
    <cellStyle name="เซลล์ที่มีการเชื่อมโยง 2" xfId="19729" hidden="1" xr:uid="{00000000-0005-0000-0000-00009D7A0000}"/>
    <cellStyle name="เซลล์ที่มีการเชื่อมโยง 2" xfId="19082" hidden="1" xr:uid="{00000000-0005-0000-0000-00009E7A0000}"/>
    <cellStyle name="เซลล์ที่มีการเชื่อมโยง 2" xfId="19436" hidden="1" xr:uid="{00000000-0005-0000-0000-00009F7A0000}"/>
    <cellStyle name="เซลล์ที่มีการเชื่อมโยง 2" xfId="19114" hidden="1" xr:uid="{00000000-0005-0000-0000-0000A07A0000}"/>
    <cellStyle name="เซลล์ที่มีการเชื่อมโยง 2" xfId="18939" hidden="1" xr:uid="{00000000-0005-0000-0000-0000A17A0000}"/>
    <cellStyle name="เซลล์ที่มีการเชื่อมโยง 2" xfId="17904" hidden="1" xr:uid="{00000000-0005-0000-0000-0000A27A0000}"/>
    <cellStyle name="เซลล์ที่มีการเชื่อมโยง 2" xfId="18717" hidden="1" xr:uid="{00000000-0005-0000-0000-0000A37A0000}"/>
    <cellStyle name="เซลล์ที่มีการเชื่อมโยง 2" xfId="18289" hidden="1" xr:uid="{00000000-0005-0000-0000-0000A47A0000}"/>
    <cellStyle name="เซลล์ที่มีการเชื่อมโยง 2" xfId="18240" hidden="1" xr:uid="{00000000-0005-0000-0000-0000A57A0000}"/>
    <cellStyle name="เซลล์ที่มีการเชื่อมโยง 2" xfId="19586" hidden="1" xr:uid="{00000000-0005-0000-0000-0000A67A0000}"/>
    <cellStyle name="เซลล์ที่มีการเชื่อมโยง 2" xfId="19099" hidden="1" xr:uid="{00000000-0005-0000-0000-0000A77A0000}"/>
    <cellStyle name="เซลล์ที่มีการเชื่อมโยง 2" xfId="18328" hidden="1" xr:uid="{00000000-0005-0000-0000-0000A87A0000}"/>
    <cellStyle name="เซลล์ที่มีการเชื่อมโยง 2" xfId="19030" hidden="1" xr:uid="{00000000-0005-0000-0000-0000A97A0000}"/>
    <cellStyle name="เซลล์ที่มีการเชื่อมโยง 2" xfId="18950" hidden="1" xr:uid="{00000000-0005-0000-0000-0000AA7A0000}"/>
    <cellStyle name="เซลล์ที่มีการเชื่อมโยง 2" xfId="18721" hidden="1" xr:uid="{00000000-0005-0000-0000-0000AB7A0000}"/>
    <cellStyle name="เซลล์ที่มีการเชื่อมโยง 2" xfId="19417" hidden="1" xr:uid="{00000000-0005-0000-0000-0000AC7A0000}"/>
    <cellStyle name="เซลล์ที่มีการเชื่อมโยง 2" xfId="19480" hidden="1" xr:uid="{00000000-0005-0000-0000-0000AD7A0000}"/>
    <cellStyle name="เซลล์ที่มีการเชื่อมโยง 2" xfId="17981" hidden="1" xr:uid="{00000000-0005-0000-0000-0000AE7A0000}"/>
    <cellStyle name="เซลล์ที่มีการเชื่อมโยง 2" xfId="18478" hidden="1" xr:uid="{00000000-0005-0000-0000-0000AF7A0000}"/>
    <cellStyle name="เซลล์ที่มีการเชื่อมโยง 2" xfId="17930" hidden="1" xr:uid="{00000000-0005-0000-0000-0000B07A0000}"/>
    <cellStyle name="เซลล์ที่มีการเชื่อมโยง 2" xfId="18778" hidden="1" xr:uid="{00000000-0005-0000-0000-0000B17A0000}"/>
    <cellStyle name="เซลล์ที่มีการเชื่อมโยง 2" xfId="19156" hidden="1" xr:uid="{00000000-0005-0000-0000-0000B27A0000}"/>
    <cellStyle name="เซลล์ที่มีการเชื่อมโยง 2" xfId="18355" hidden="1" xr:uid="{00000000-0005-0000-0000-0000B37A0000}"/>
    <cellStyle name="เซลล์ที่มีการเชื่อมโยง 2" xfId="19367" hidden="1" xr:uid="{00000000-0005-0000-0000-0000B47A0000}"/>
    <cellStyle name="เซลล์ที่มีการเชื่อมโยง 2" xfId="18725" hidden="1" xr:uid="{00000000-0005-0000-0000-0000B57A0000}"/>
    <cellStyle name="เซลล์ที่มีการเชื่อมโยง 2" xfId="18733" hidden="1" xr:uid="{00000000-0005-0000-0000-0000B67A0000}"/>
    <cellStyle name="เซลล์ที่มีการเชื่อมโยง 2" xfId="18556" hidden="1" xr:uid="{00000000-0005-0000-0000-0000B77A0000}"/>
    <cellStyle name="เซลล์ที่มีการเชื่อมโยง 2" xfId="18279" hidden="1" xr:uid="{00000000-0005-0000-0000-0000B87A0000}"/>
    <cellStyle name="เซลล์ที่มีการเชื่อมโยง 2" xfId="18835" hidden="1" xr:uid="{00000000-0005-0000-0000-0000B97A0000}"/>
    <cellStyle name="เซลล์ที่มีการเชื่อมโยง 2" xfId="14231" hidden="1" xr:uid="{00000000-0005-0000-0000-0000BA7A0000}"/>
    <cellStyle name="เซลล์ที่มีการเชื่อมโยง 2" xfId="18494" hidden="1" xr:uid="{00000000-0005-0000-0000-0000BB7A0000}"/>
    <cellStyle name="เซลล์ที่มีการเชื่อมโยง 2" xfId="18474" hidden="1" xr:uid="{00000000-0005-0000-0000-0000BC7A0000}"/>
    <cellStyle name="เซลล์ที่มีการเชื่อมโยง 2" xfId="18609" hidden="1" xr:uid="{00000000-0005-0000-0000-0000BD7A0000}"/>
    <cellStyle name="เซลล์ที่มีการเชื่อมโยง 2" xfId="18640" hidden="1" xr:uid="{00000000-0005-0000-0000-0000BE7A0000}"/>
    <cellStyle name="เซลล์ที่มีการเชื่อมโยง 2" xfId="19109" hidden="1" xr:uid="{00000000-0005-0000-0000-0000BF7A0000}"/>
    <cellStyle name="เซลล์ที่มีการเชื่อมโยง 2" xfId="18629" hidden="1" xr:uid="{00000000-0005-0000-0000-0000C07A0000}"/>
    <cellStyle name="เซลล์ที่มีการเชื่อมโยง 2" xfId="19289" hidden="1" xr:uid="{00000000-0005-0000-0000-0000C17A0000}"/>
    <cellStyle name="เซลล์ที่มีการเชื่อมโยง 2" xfId="19270" hidden="1" xr:uid="{00000000-0005-0000-0000-0000C27A0000}"/>
    <cellStyle name="เซลล์ที่มีการเชื่อมโยง 2" xfId="18500" hidden="1" xr:uid="{00000000-0005-0000-0000-0000C37A0000}"/>
    <cellStyle name="เซลล์ที่มีการเชื่อมโยง 2" xfId="17965" hidden="1" xr:uid="{00000000-0005-0000-0000-0000C47A0000}"/>
    <cellStyle name="เซลล์ที่มีการเชื่อมโยง 2" xfId="18821" hidden="1" xr:uid="{00000000-0005-0000-0000-0000C57A0000}"/>
    <cellStyle name="เซลล์ที่มีการเชื่อมโยง 2" xfId="18449" hidden="1" xr:uid="{00000000-0005-0000-0000-0000C67A0000}"/>
    <cellStyle name="เซลล์ที่มีการเชื่อมโยง 2" xfId="17922" hidden="1" xr:uid="{00000000-0005-0000-0000-0000C77A0000}"/>
    <cellStyle name="เซลล์ที่มีการเชื่อมโยง 2" xfId="19683" hidden="1" xr:uid="{00000000-0005-0000-0000-0000C87A0000}"/>
    <cellStyle name="เซลล์ที่มีการเชื่อมโยง 2" xfId="18458" hidden="1" xr:uid="{00000000-0005-0000-0000-0000C97A0000}"/>
    <cellStyle name="เซลล์ที่มีการเชื่อมโยง 2" xfId="18633" hidden="1" xr:uid="{00000000-0005-0000-0000-0000CA7A0000}"/>
    <cellStyle name="เซลล์ที่มีการเชื่อมโยง 2" xfId="18167" hidden="1" xr:uid="{00000000-0005-0000-0000-0000CB7A0000}"/>
    <cellStyle name="เซลล์ที่มีการเชื่อมโยง 2" xfId="19173" hidden="1" xr:uid="{00000000-0005-0000-0000-0000CC7A0000}"/>
    <cellStyle name="เซลล์ที่มีการเชื่อมโยง 2" xfId="18906" hidden="1" xr:uid="{00000000-0005-0000-0000-0000CD7A0000}"/>
    <cellStyle name="เซลล์ที่มีการเชื่อมโยง 2" xfId="18753" hidden="1" xr:uid="{00000000-0005-0000-0000-0000CE7A0000}"/>
    <cellStyle name="เซลล์ที่มีการเชื่อมโยง 2" xfId="18551" hidden="1" xr:uid="{00000000-0005-0000-0000-0000CF7A0000}"/>
    <cellStyle name="เซลล์ที่มีการเชื่อมโยง 2" xfId="18015" hidden="1" xr:uid="{00000000-0005-0000-0000-0000D07A0000}"/>
    <cellStyle name="เซลล์ที่มีการเชื่อมโยง 2" xfId="19000" hidden="1" xr:uid="{00000000-0005-0000-0000-0000D17A0000}"/>
    <cellStyle name="เซลล์ที่มีการเชื่อมโยง 2" xfId="18505" hidden="1" xr:uid="{00000000-0005-0000-0000-0000D27A0000}"/>
    <cellStyle name="เซลล์ที่มีการเชื่อมโยง 2" xfId="18211" hidden="1" xr:uid="{00000000-0005-0000-0000-0000D37A0000}"/>
    <cellStyle name="เซลล์ที่มีการเชื่อมโยง 2" xfId="18260" hidden="1" xr:uid="{00000000-0005-0000-0000-0000D47A0000}"/>
    <cellStyle name="เซลล์ที่มีการเชื่อมโยง 2" xfId="18468" hidden="1" xr:uid="{00000000-0005-0000-0000-0000D57A0000}"/>
    <cellStyle name="เซลล์ที่มีการเชื่อมโยง 2" xfId="18263" hidden="1" xr:uid="{00000000-0005-0000-0000-0000D67A0000}"/>
    <cellStyle name="เซลล์ที่มีการเชื่อมโยง 2" xfId="18002" hidden="1" xr:uid="{00000000-0005-0000-0000-0000D77A0000}"/>
    <cellStyle name="เซลล์ที่มีการเชื่อมโยง 2" xfId="19397" hidden="1" xr:uid="{00000000-0005-0000-0000-0000D87A0000}"/>
    <cellStyle name="เซลล์ที่มีการเชื่อมโยง 2" xfId="19094" hidden="1" xr:uid="{00000000-0005-0000-0000-0000D97A0000}"/>
    <cellStyle name="เซลล์ที่มีการเชื่อมโยง 2" xfId="19164" hidden="1" xr:uid="{00000000-0005-0000-0000-0000DA7A0000}"/>
    <cellStyle name="เซลล์ที่มีการเชื่อมโยง 2" xfId="19394" hidden="1" xr:uid="{00000000-0005-0000-0000-0000DB7A0000}"/>
    <cellStyle name="เซลล์ที่มีการเชื่อมโยง 2" xfId="19048" hidden="1" xr:uid="{00000000-0005-0000-0000-0000DC7A0000}"/>
    <cellStyle name="เซลล์ที่มีการเชื่อมโยง 2" xfId="19547" hidden="1" xr:uid="{00000000-0005-0000-0000-0000DD7A0000}"/>
    <cellStyle name="เซลล์ที่มีการเชื่อมโยง 2" xfId="18162" hidden="1" xr:uid="{00000000-0005-0000-0000-0000DE7A0000}"/>
    <cellStyle name="เซลล์ที่มีการเชื่อมโยง 2" xfId="18348" hidden="1" xr:uid="{00000000-0005-0000-0000-0000DF7A0000}"/>
    <cellStyle name="เซลล์ที่มีการเชื่อมโยง 2" xfId="19468" hidden="1" xr:uid="{00000000-0005-0000-0000-0000E07A0000}"/>
    <cellStyle name="เซลล์ที่มีการเชื่อมโยง 2" xfId="19150" hidden="1" xr:uid="{00000000-0005-0000-0000-0000E17A0000}"/>
    <cellStyle name="เซลล์ที่มีการเชื่อมโยง 2" xfId="18268" hidden="1" xr:uid="{00000000-0005-0000-0000-0000E27A0000}"/>
    <cellStyle name="เซลล์ที่มีการเชื่อมโยง 2" xfId="19675" hidden="1" xr:uid="{00000000-0005-0000-0000-0000E37A0000}"/>
    <cellStyle name="เซลล์ที่มีการเชื่อมโยง 2" xfId="18166" hidden="1" xr:uid="{00000000-0005-0000-0000-0000E47A0000}"/>
    <cellStyle name="เซลล์ที่มีการเชื่อมโยง 2" xfId="18639" hidden="1" xr:uid="{00000000-0005-0000-0000-0000E57A0000}"/>
    <cellStyle name="เซลล์ที่มีการเชื่อมโยง 2" xfId="17961" hidden="1" xr:uid="{00000000-0005-0000-0000-0000E67A0000}"/>
    <cellStyle name="เซลล์ที่มีการเชื่อมโยง 2" xfId="18312" hidden="1" xr:uid="{00000000-0005-0000-0000-0000E77A0000}"/>
    <cellStyle name="เซลล์ที่มีการเชื่อมโยง 2" xfId="18885" hidden="1" xr:uid="{00000000-0005-0000-0000-0000E87A0000}"/>
    <cellStyle name="เซลล์ที่มีการเชื่อมโยง 2" xfId="19291" hidden="1" xr:uid="{00000000-0005-0000-0000-0000E97A0000}"/>
    <cellStyle name="เซลล์ที่มีการเชื่อมโยง 2" xfId="18881" hidden="1" xr:uid="{00000000-0005-0000-0000-0000EA7A0000}"/>
    <cellStyle name="เซลล์ที่มีการเชื่อมโยง 2" xfId="19378" hidden="1" xr:uid="{00000000-0005-0000-0000-0000EB7A0000}"/>
    <cellStyle name="เซลล์ที่มีการเชื่อมโยง 2" xfId="19651" hidden="1" xr:uid="{00000000-0005-0000-0000-0000EC7A0000}"/>
    <cellStyle name="เซลล์ที่มีการเชื่อมโยง 2" xfId="18804" hidden="1" xr:uid="{00000000-0005-0000-0000-0000ED7A0000}"/>
    <cellStyle name="เซลล์ที่มีการเชื่อมโยง 2" xfId="17973" hidden="1" xr:uid="{00000000-0005-0000-0000-0000EE7A0000}"/>
    <cellStyle name="เซลล์ที่มีการเชื่อมโยง 2" xfId="18434" hidden="1" xr:uid="{00000000-0005-0000-0000-0000EF7A0000}"/>
    <cellStyle name="เซลล์ที่มีการเชื่อมโยง 2" xfId="19139" hidden="1" xr:uid="{00000000-0005-0000-0000-0000F07A0000}"/>
    <cellStyle name="เซลล์ที่มีการเชื่อมโยง 2" xfId="19403" hidden="1" xr:uid="{00000000-0005-0000-0000-0000F17A0000}"/>
    <cellStyle name="เซลล์ที่มีการเชื่อมโยง 2" xfId="19375" hidden="1" xr:uid="{00000000-0005-0000-0000-0000F27A0000}"/>
    <cellStyle name="เซลล์ที่มีการเชื่อมโยง 2" xfId="19682" hidden="1" xr:uid="{00000000-0005-0000-0000-0000F37A0000}"/>
    <cellStyle name="เซลล์ที่มีการเชื่อมโยง 2" xfId="18215" hidden="1" xr:uid="{00000000-0005-0000-0000-0000F47A0000}"/>
    <cellStyle name="เซลล์ที่มีการเชื่อมโยง 2" xfId="19449" hidden="1" xr:uid="{00000000-0005-0000-0000-0000F57A0000}"/>
    <cellStyle name="เซลล์ที่มีการเชื่อมโยง 2" xfId="18101" hidden="1" xr:uid="{00000000-0005-0000-0000-0000F67A0000}"/>
    <cellStyle name="เซลล์ที่มีการเชื่อมโยง 2" xfId="18271" hidden="1" xr:uid="{00000000-0005-0000-0000-0000F77A0000}"/>
    <cellStyle name="เซลล์ที่มีการเชื่อมโยง 2" xfId="17915" hidden="1" xr:uid="{00000000-0005-0000-0000-0000F87A0000}"/>
    <cellStyle name="เซลล์ที่มีการเชื่อมโยง 2" xfId="18952" hidden="1" xr:uid="{00000000-0005-0000-0000-0000F97A0000}"/>
    <cellStyle name="เซลล์ที่มีการเชื่อมโยง 2" xfId="18022" hidden="1" xr:uid="{00000000-0005-0000-0000-0000FA7A0000}"/>
    <cellStyle name="เซลล์ที่มีการเชื่อมโยง 2" xfId="18021" hidden="1" xr:uid="{00000000-0005-0000-0000-0000FB7A0000}"/>
    <cellStyle name="เซลล์ที่มีการเชื่อมโยง 2" xfId="18077" hidden="1" xr:uid="{00000000-0005-0000-0000-0000FC7A0000}"/>
    <cellStyle name="เซลล์ที่มีการเชื่อมโยง 2" xfId="17887" hidden="1" xr:uid="{00000000-0005-0000-0000-0000FD7A0000}"/>
    <cellStyle name="เซลล์ที่มีการเชื่อมโยง 2" xfId="18277" hidden="1" xr:uid="{00000000-0005-0000-0000-0000FE7A0000}"/>
    <cellStyle name="เซลล์ที่มีการเชื่อมโยง 2" xfId="18227" hidden="1" xr:uid="{00000000-0005-0000-0000-0000FF7A0000}"/>
    <cellStyle name="เซลล์ที่มีการเชื่อมโยง 2" xfId="19703" hidden="1" xr:uid="{00000000-0005-0000-0000-0000007B0000}"/>
    <cellStyle name="เซลล์ที่มีการเชื่อมโยง 2" xfId="19458" hidden="1" xr:uid="{00000000-0005-0000-0000-0000017B0000}"/>
    <cellStyle name="เซลล์ที่มีการเชื่อมโยง 2" xfId="19572" hidden="1" xr:uid="{00000000-0005-0000-0000-0000027B0000}"/>
    <cellStyle name="เซลล์ที่มีการเชื่อมโยง 2" xfId="19735" hidden="1" xr:uid="{00000000-0005-0000-0000-0000037B0000}"/>
    <cellStyle name="เซลล์ที่มีการเชื่อมโยง 2" xfId="18644" hidden="1" xr:uid="{00000000-0005-0000-0000-0000047B0000}"/>
    <cellStyle name="เซลล์ที่มีการเชื่อมโยง 2" xfId="18619" hidden="1" xr:uid="{00000000-0005-0000-0000-0000057B0000}"/>
    <cellStyle name="เซลล์ที่มีการเชื่อมโยง 2" xfId="18330" hidden="1" xr:uid="{00000000-0005-0000-0000-0000067B0000}"/>
    <cellStyle name="เซลล์ที่มีการเชื่อมโยง 2" xfId="19198" hidden="1" xr:uid="{00000000-0005-0000-0000-0000077B0000}"/>
    <cellStyle name="เซลล์ที่มีการเชื่อมโยง 2" xfId="18764" hidden="1" xr:uid="{00000000-0005-0000-0000-0000087B0000}"/>
    <cellStyle name="เซลล์ที่มีการเชื่อมโยง 2" xfId="19571" hidden="1" xr:uid="{00000000-0005-0000-0000-0000097B0000}"/>
    <cellStyle name="เซลล์ที่มีการเชื่อมโยง 2" xfId="18603" hidden="1" xr:uid="{00000000-0005-0000-0000-00000A7B0000}"/>
    <cellStyle name="เซลล์ที่มีการเชื่อมโยง 2" xfId="18262" hidden="1" xr:uid="{00000000-0005-0000-0000-00000B7B0000}"/>
    <cellStyle name="เซลล์ที่มีการเชื่อมโยง 2" xfId="18413" hidden="1" xr:uid="{00000000-0005-0000-0000-00000C7B0000}"/>
    <cellStyle name="เซลล์ที่มีการเชื่อมโยง 2" xfId="17923" hidden="1" xr:uid="{00000000-0005-0000-0000-00000D7B0000}"/>
    <cellStyle name="เซลล์ที่มีการเชื่อมโยง 2" xfId="19307" hidden="1" xr:uid="{00000000-0005-0000-0000-00000E7B0000}"/>
    <cellStyle name="เซลล์ที่มีการเชื่อมโยง 2" xfId="17917" hidden="1" xr:uid="{00000000-0005-0000-0000-00000F7B0000}"/>
    <cellStyle name="เซลล์ที่มีการเชื่อมโยง 2" xfId="19595" hidden="1" xr:uid="{00000000-0005-0000-0000-0000107B0000}"/>
    <cellStyle name="เซลล์ที่มีการเชื่อมโยง 2" xfId="19183" hidden="1" xr:uid="{00000000-0005-0000-0000-0000117B0000}"/>
    <cellStyle name="เซลล์ที่มีการเชื่อมโยง 2" xfId="17919" hidden="1" xr:uid="{00000000-0005-0000-0000-0000127B0000}"/>
    <cellStyle name="เซลล์ที่มีการเชื่อมโยง 2" xfId="19088" hidden="1" xr:uid="{00000000-0005-0000-0000-0000137B0000}"/>
    <cellStyle name="เซลล์ที่มีการเชื่อมโยง 2" xfId="18115" hidden="1" xr:uid="{00000000-0005-0000-0000-0000147B0000}"/>
    <cellStyle name="เซลล์ที่มีการเชื่อมโยง 2" xfId="19577" hidden="1" xr:uid="{00000000-0005-0000-0000-0000157B0000}"/>
    <cellStyle name="เซลล์ที่มีการเชื่อมโยง 2" xfId="18566" hidden="1" xr:uid="{00000000-0005-0000-0000-0000167B0000}"/>
    <cellStyle name="เซลล์ที่มีการเชื่อมโยง 2" xfId="18378" hidden="1" xr:uid="{00000000-0005-0000-0000-0000177B0000}"/>
    <cellStyle name="เซลล์ที่มีการเชื่อมโยง 2" xfId="17867" hidden="1" xr:uid="{00000000-0005-0000-0000-0000187B0000}"/>
    <cellStyle name="เซลล์ที่มีการเชื่อมโยง 2" xfId="18513" hidden="1" xr:uid="{00000000-0005-0000-0000-0000197B0000}"/>
    <cellStyle name="เซลล์ที่มีการเชื่อมโยง 2" xfId="18558" hidden="1" xr:uid="{00000000-0005-0000-0000-00001A7B0000}"/>
    <cellStyle name="เซลล์ที่มีการเชื่อมโยง 2" xfId="18739" hidden="1" xr:uid="{00000000-0005-0000-0000-00001B7B0000}"/>
    <cellStyle name="เซลล์ที่มีการเชื่อมโยง 2" xfId="19590" hidden="1" xr:uid="{00000000-0005-0000-0000-00001C7B0000}"/>
    <cellStyle name="เซลล์ที่มีการเชื่อมโยง 2" xfId="18583" hidden="1" xr:uid="{00000000-0005-0000-0000-00001D7B0000}"/>
    <cellStyle name="เซลล์ที่มีการเชื่อมโยง 2" xfId="18352" hidden="1" xr:uid="{00000000-0005-0000-0000-00001E7B0000}"/>
    <cellStyle name="เซลล์ที่มีการเชื่อมโยง 2" xfId="18503" hidden="1" xr:uid="{00000000-0005-0000-0000-00001F7B0000}"/>
    <cellStyle name="เซลล์ที่มีการเชื่อมโยง 2" xfId="19812" hidden="1" xr:uid="{00000000-0005-0000-0000-0000207B0000}"/>
    <cellStyle name="เซลล์ที่มีการเชื่อมโยง 2" xfId="19813" hidden="1" xr:uid="{00000000-0005-0000-0000-0000217B0000}"/>
    <cellStyle name="เซลล์ที่มีการเชื่อมโยง 2" xfId="19816" hidden="1" xr:uid="{00000000-0005-0000-0000-0000227B0000}"/>
    <cellStyle name="เซลล์ที่มีการเชื่อมโยง 2" xfId="19817" hidden="1" xr:uid="{00000000-0005-0000-0000-0000237B0000}"/>
    <cellStyle name="เซลล์ที่มีการเชื่อมโยง 2" xfId="19833" hidden="1" xr:uid="{00000000-0005-0000-0000-0000247B0000}"/>
    <cellStyle name="เซลล์ที่มีการเชื่อมโยง 2" xfId="19834" hidden="1" xr:uid="{00000000-0005-0000-0000-0000257B0000}"/>
    <cellStyle name="เซลล์ที่มีการเชื่อมโยง 2" xfId="19835" hidden="1" xr:uid="{00000000-0005-0000-0000-0000267B0000}"/>
    <cellStyle name="เซลล์ที่มีการเชื่อมโยง 2" xfId="19836" hidden="1" xr:uid="{00000000-0005-0000-0000-0000277B0000}"/>
    <cellStyle name="เซลล์ที่มีการเชื่อมโยง 2" xfId="19841" hidden="1" xr:uid="{00000000-0005-0000-0000-0000287B0000}"/>
    <cellStyle name="เซลล์ที่มีการเชื่อมโยง 2" xfId="19843" hidden="1" xr:uid="{00000000-0005-0000-0000-0000297B0000}"/>
    <cellStyle name="เซลล์ที่มีการเชื่อมโยง 2" xfId="19844" hidden="1" xr:uid="{00000000-0005-0000-0000-00002A7B0000}"/>
    <cellStyle name="เซลล์ที่มีการเชื่อมโยง 2" xfId="19845" hidden="1" xr:uid="{00000000-0005-0000-0000-00002B7B0000}"/>
    <cellStyle name="เซลล์ที่มีการเชื่อมโยง 2" xfId="19854" hidden="1" xr:uid="{00000000-0005-0000-0000-00002C7B0000}"/>
    <cellStyle name="เซลล์ที่มีการเชื่อมโยง 2" xfId="19855" hidden="1" xr:uid="{00000000-0005-0000-0000-00002D7B0000}"/>
    <cellStyle name="เซลล์ที่มีการเชื่อมโยง 2" xfId="19856" hidden="1" xr:uid="{00000000-0005-0000-0000-00002E7B0000}"/>
    <cellStyle name="เซลล์ที่มีการเชื่อมโยง 2" xfId="19857" hidden="1" xr:uid="{00000000-0005-0000-0000-00002F7B0000}"/>
    <cellStyle name="เซลล์ที่มีการเชื่อมโยง 2" xfId="19625" hidden="1" xr:uid="{00000000-0005-0000-0000-0000307B0000}"/>
    <cellStyle name="เซลล์ที่มีการเชื่อมโยง 2" xfId="19567" hidden="1" xr:uid="{00000000-0005-0000-0000-0000317B0000}"/>
    <cellStyle name="เซลล์ที่มีการเชื่อมโยง 2" xfId="19235" hidden="1" xr:uid="{00000000-0005-0000-0000-0000327B0000}"/>
    <cellStyle name="เซลล์ที่มีการเชื่อมโยง 2" xfId="19700" hidden="1" xr:uid="{00000000-0005-0000-0000-0000337B0000}"/>
    <cellStyle name="เซลล์ที่มีการเชื่อมโยง 2" xfId="19290" hidden="1" xr:uid="{00000000-0005-0000-0000-0000347B0000}"/>
    <cellStyle name="เซลล์ที่มีการเชื่อมโยง 2" xfId="18632" hidden="1" xr:uid="{00000000-0005-0000-0000-0000357B0000}"/>
    <cellStyle name="เซลล์ที่มีการเชื่อมโยง 2" xfId="17942" hidden="1" xr:uid="{00000000-0005-0000-0000-0000367B0000}"/>
    <cellStyle name="เซลล์ที่มีการเชื่อมโยง 2" xfId="19029" hidden="1" xr:uid="{00000000-0005-0000-0000-0000377B0000}"/>
    <cellStyle name="เซลล์ที่มีการเชื่อมโยง 2" xfId="18849" hidden="1" xr:uid="{00000000-0005-0000-0000-0000387B0000}"/>
    <cellStyle name="เซลล์ที่มีการเชื่อมโยง 2" xfId="18654" hidden="1" xr:uid="{00000000-0005-0000-0000-0000397B0000}"/>
    <cellStyle name="เซลล์ที่มีการเชื่อมโยง 2" xfId="18341" hidden="1" xr:uid="{00000000-0005-0000-0000-00003A7B0000}"/>
    <cellStyle name="เซลล์ที่มีการเชื่อมโยง 2" xfId="18791" hidden="1" xr:uid="{00000000-0005-0000-0000-00003B7B0000}"/>
    <cellStyle name="เซลล์ที่มีการเชื่อมโยง 2" xfId="17971" hidden="1" xr:uid="{00000000-0005-0000-0000-00003C7B0000}"/>
    <cellStyle name="เซลล์ที่มีการเชื่อมโยง 2" xfId="19159" hidden="1" xr:uid="{00000000-0005-0000-0000-00003D7B0000}"/>
    <cellStyle name="เซลล์ที่มีการเชื่อมโยง 2" xfId="18231" hidden="1" xr:uid="{00000000-0005-0000-0000-00003E7B0000}"/>
    <cellStyle name="เซลล์ที่มีการเชื่อมโยง 2" xfId="18905" hidden="1" xr:uid="{00000000-0005-0000-0000-00003F7B0000}"/>
    <cellStyle name="เซลล์ที่มีการเชื่อมโยง 2" xfId="18201" hidden="1" xr:uid="{00000000-0005-0000-0000-0000407B0000}"/>
    <cellStyle name="เซลล์ที่มีการเชื่อมโยง 2" xfId="17873" hidden="1" xr:uid="{00000000-0005-0000-0000-0000417B0000}"/>
    <cellStyle name="เซลล์ที่มีการเชื่อมโยง 2" xfId="18423" hidden="1" xr:uid="{00000000-0005-0000-0000-0000427B0000}"/>
    <cellStyle name="เซลล์ที่มีการเชื่อมโยง 2" xfId="17962" hidden="1" xr:uid="{00000000-0005-0000-0000-0000437B0000}"/>
    <cellStyle name="เซลล์ที่มีการเชื่อมโยง 2" xfId="18451" hidden="1" xr:uid="{00000000-0005-0000-0000-0000447B0000}"/>
    <cellStyle name="เซลล์ที่มีการเชื่อมโยง 2" xfId="19424" hidden="1" xr:uid="{00000000-0005-0000-0000-0000457B0000}"/>
    <cellStyle name="เซลล์ที่มีการเชื่อมโยง 2" xfId="17890" hidden="1" xr:uid="{00000000-0005-0000-0000-0000467B0000}"/>
    <cellStyle name="เซลล์ที่มีการเชื่อมโยง 2" xfId="19371" hidden="1" xr:uid="{00000000-0005-0000-0000-0000477B0000}"/>
    <cellStyle name="เซลล์ที่มีการเชื่อมโยง 2" xfId="19267" hidden="1" xr:uid="{00000000-0005-0000-0000-0000487B0000}"/>
    <cellStyle name="เซลล์ที่มีการเชื่อมโยง 2" xfId="18796" hidden="1" xr:uid="{00000000-0005-0000-0000-0000497B0000}"/>
    <cellStyle name="เซลล์ที่มีการเชื่อมโยง 2" xfId="14106" hidden="1" xr:uid="{00000000-0005-0000-0000-00004A7B0000}"/>
    <cellStyle name="เซลล์ที่มีการเชื่อมโยง 2" xfId="18501" hidden="1" xr:uid="{00000000-0005-0000-0000-00004B7B0000}"/>
    <cellStyle name="เซลล์ที่มีการเชื่อมโยง 2" xfId="18400" hidden="1" xr:uid="{00000000-0005-0000-0000-00004C7B0000}"/>
    <cellStyle name="เซลล์ที่มีการเชื่อมโยง 2" xfId="17882" hidden="1" xr:uid="{00000000-0005-0000-0000-00004D7B0000}"/>
    <cellStyle name="เซลล์ที่มีการเชื่อมโยง 2" xfId="18864" hidden="1" xr:uid="{00000000-0005-0000-0000-00004E7B0000}"/>
    <cellStyle name="เซลล์ที่มีการเชื่อมโยง 2" xfId="18246" hidden="1" xr:uid="{00000000-0005-0000-0000-00004F7B0000}"/>
    <cellStyle name="เซลล์ที่มีการเชื่อมโยง 2" xfId="19026" hidden="1" xr:uid="{00000000-0005-0000-0000-0000507B0000}"/>
    <cellStyle name="เซลล์ที่มีการเชื่อมโยง 2" xfId="18561" hidden="1" xr:uid="{00000000-0005-0000-0000-0000517B0000}"/>
    <cellStyle name="เซลล์ที่มีการเชื่อมโยง 2" xfId="19452" hidden="1" xr:uid="{00000000-0005-0000-0000-0000527B0000}"/>
    <cellStyle name="เซลล์ที่มีการเชื่อมโยง 2" xfId="18230" hidden="1" xr:uid="{00000000-0005-0000-0000-0000537B0000}"/>
    <cellStyle name="เซลล์ที่มีการเชื่อมโยง 2" xfId="18477" hidden="1" xr:uid="{00000000-0005-0000-0000-0000547B0000}"/>
    <cellStyle name="เซลล์ที่มีการเชื่อมโยง 2" xfId="18150" hidden="1" xr:uid="{00000000-0005-0000-0000-0000557B0000}"/>
    <cellStyle name="เซลล์ที่มีการเชื่อมโยง 2" xfId="18705" hidden="1" xr:uid="{00000000-0005-0000-0000-0000567B0000}"/>
    <cellStyle name="เซลล์ที่มีการเชื่อมโยง 2" xfId="18840" hidden="1" xr:uid="{00000000-0005-0000-0000-0000577B0000}"/>
    <cellStyle name="เซลล์ที่มีการเชื่อมโยง 2" xfId="17967" hidden="1" xr:uid="{00000000-0005-0000-0000-0000587B0000}"/>
    <cellStyle name="เซลล์ที่มีการเชื่อมโยง 2" xfId="19626" hidden="1" xr:uid="{00000000-0005-0000-0000-0000597B0000}"/>
    <cellStyle name="เซลล์ที่มีการเชื่อมโยง 2" xfId="18913" hidden="1" xr:uid="{00000000-0005-0000-0000-00005A7B0000}"/>
    <cellStyle name="เซลล์ที่มีการเชื่อมโยง 2" xfId="18266" hidden="1" xr:uid="{00000000-0005-0000-0000-00005B7B0000}"/>
    <cellStyle name="เซลล์ที่มีการเชื่อมโยง 2" xfId="19767" hidden="1" xr:uid="{00000000-0005-0000-0000-00005C7B0000}"/>
    <cellStyle name="เซลล์ที่มีการเชื่อมโยง 2" xfId="18553" hidden="1" xr:uid="{00000000-0005-0000-0000-00005D7B0000}"/>
    <cellStyle name="เซลล์ที่มีการเชื่อมโยง 2" xfId="18582" hidden="1" xr:uid="{00000000-0005-0000-0000-00005E7B0000}"/>
    <cellStyle name="เซลล์ที่มีการเชื่อมโยง 2" xfId="18782" hidden="1" xr:uid="{00000000-0005-0000-0000-00005F7B0000}"/>
    <cellStyle name="เซลล์ที่มีการเชื่อมโยง 2" xfId="19582" hidden="1" xr:uid="{00000000-0005-0000-0000-0000607B0000}"/>
    <cellStyle name="เซลล์ที่มีการเชื่อมโยง 2" xfId="18826" hidden="1" xr:uid="{00000000-0005-0000-0000-0000617B0000}"/>
    <cellStyle name="เซลล์ที่มีการเชื่อมโยง 2" xfId="19131" hidden="1" xr:uid="{00000000-0005-0000-0000-0000627B0000}"/>
    <cellStyle name="เซลล์ที่มีการเชื่อมโยง 2" xfId="18959" hidden="1" xr:uid="{00000000-0005-0000-0000-0000637B0000}"/>
    <cellStyle name="เซลล์ที่มีการเชื่อมโยง 2" xfId="17898" hidden="1" xr:uid="{00000000-0005-0000-0000-0000647B0000}"/>
    <cellStyle name="เซลล์ที่มีการเชื่อมโยง 2" xfId="18932" hidden="1" xr:uid="{00000000-0005-0000-0000-0000657B0000}"/>
    <cellStyle name="เซลล์ที่มีการเชื่อมโยง 2" xfId="18376" hidden="1" xr:uid="{00000000-0005-0000-0000-0000667B0000}"/>
    <cellStyle name="เซลล์ที่มีการเชื่อมโยง 2" xfId="18980" hidden="1" xr:uid="{00000000-0005-0000-0000-0000677B0000}"/>
    <cellStyle name="เซลล์ที่มีการเชื่อมโยง 2" xfId="18832" hidden="1" xr:uid="{00000000-0005-0000-0000-0000687B0000}"/>
    <cellStyle name="เซลล์ที่มีการเชื่อมโยง 2" xfId="18560" hidden="1" xr:uid="{00000000-0005-0000-0000-0000697B0000}"/>
    <cellStyle name="เซลล์ที่มีการเชื่อมโยง 2" xfId="19135" hidden="1" xr:uid="{00000000-0005-0000-0000-00006A7B0000}"/>
    <cellStyle name="เซลล์ที่มีการเชื่อมโยง 2" xfId="18334" hidden="1" xr:uid="{00000000-0005-0000-0000-00006B7B0000}"/>
    <cellStyle name="เซลล์ที่มีการเชื่อมโยง 2" xfId="18181" hidden="1" xr:uid="{00000000-0005-0000-0000-00006C7B0000}"/>
    <cellStyle name="เซลล์ที่มีการเชื่อมโยง 2" xfId="19717" hidden="1" xr:uid="{00000000-0005-0000-0000-00006D7B0000}"/>
    <cellStyle name="เซลล์ที่มีการเชื่อมโยง 2" xfId="17872" hidden="1" xr:uid="{00000000-0005-0000-0000-00006E7B0000}"/>
    <cellStyle name="เซลล์ที่มีการเชื่อมโยง 2" xfId="18001" hidden="1" xr:uid="{00000000-0005-0000-0000-00006F7B0000}"/>
    <cellStyle name="เซลล์ที่มีการเชื่อมโยง 2" xfId="19851" hidden="1" xr:uid="{00000000-0005-0000-0000-0000707B0000}"/>
    <cellStyle name="เซลล์ที่มีการเชื่อมโยง 2" xfId="18006" hidden="1" xr:uid="{00000000-0005-0000-0000-0000717B0000}"/>
    <cellStyle name="เซลล์ที่มีการเชื่อมโยง 2" xfId="18209" hidden="1" xr:uid="{00000000-0005-0000-0000-0000727B0000}"/>
    <cellStyle name="เซลล์ที่มีการเชื่อมโยง 2" xfId="18946" hidden="1" xr:uid="{00000000-0005-0000-0000-0000737B0000}"/>
    <cellStyle name="เซลล์ที่มีการเชื่อมโยง 2" xfId="18522" hidden="1" xr:uid="{00000000-0005-0000-0000-0000747B0000}"/>
    <cellStyle name="เซลล์ที่มีการเชื่อมโยง 2" xfId="17909" hidden="1" xr:uid="{00000000-0005-0000-0000-0000757B0000}"/>
    <cellStyle name="เซลล์ที่มีการเชื่อมโยง 2" xfId="18321" hidden="1" xr:uid="{00000000-0005-0000-0000-0000767B0000}"/>
    <cellStyle name="เซลล์ที่มีการเชื่อมโยง 2" xfId="18005" hidden="1" xr:uid="{00000000-0005-0000-0000-0000777B0000}"/>
    <cellStyle name="เซลล์ที่มีการเชื่อมโยง 2" xfId="18706" hidden="1" xr:uid="{00000000-0005-0000-0000-0000787B0000}"/>
    <cellStyle name="เซลล์ที่มีการเชื่อมโยง 2" xfId="18318" hidden="1" xr:uid="{00000000-0005-0000-0000-0000797B0000}"/>
    <cellStyle name="เซลล์ที่มีการเชื่อมโยง 2" xfId="18537" hidden="1" xr:uid="{00000000-0005-0000-0000-00007A7B0000}"/>
    <cellStyle name="เซลล์ที่มีการเชื่อมโยง 2" xfId="9647" hidden="1" xr:uid="{00000000-0005-0000-0000-00007B7B0000}"/>
    <cellStyle name="เซลล์ที่มีการเชื่อมโยง 2" xfId="19348" hidden="1" xr:uid="{00000000-0005-0000-0000-00007C7B0000}"/>
    <cellStyle name="เซลล์ที่มีการเชื่อมโยง 2" xfId="19807" hidden="1" xr:uid="{00000000-0005-0000-0000-00007D7B0000}"/>
    <cellStyle name="เซลล์ที่มีการเชื่อมโยง 2" xfId="17920" hidden="1" xr:uid="{00000000-0005-0000-0000-00007E7B0000}"/>
    <cellStyle name="เซลล์ที่มีการเชื่อมโยง 2" xfId="18815" hidden="1" xr:uid="{00000000-0005-0000-0000-00007F7B0000}"/>
    <cellStyle name="เซลล์ที่มีการเชื่อมโยง 2" xfId="18548" hidden="1" xr:uid="{00000000-0005-0000-0000-0000807B0000}"/>
    <cellStyle name="เซลล์ที่มีการเชื่อมโยง 2" xfId="17977" hidden="1" xr:uid="{00000000-0005-0000-0000-0000817B0000}"/>
    <cellStyle name="เซลล์ที่มีการเชื่อมโยง 2" xfId="18698" hidden="1" xr:uid="{00000000-0005-0000-0000-0000827B0000}"/>
    <cellStyle name="เซลล์ที่มีการเชื่อมโยง 2" xfId="18495" hidden="1" xr:uid="{00000000-0005-0000-0000-0000837B0000}"/>
    <cellStyle name="เซลล์ที่มีการเชื่อมโยง 2" xfId="18191" hidden="1" xr:uid="{00000000-0005-0000-0000-0000847B0000}"/>
    <cellStyle name="เซลล์ที่มีการเชื่อมโยง 2" xfId="19314" hidden="1" xr:uid="{00000000-0005-0000-0000-0000857B0000}"/>
    <cellStyle name="เซลล์ที่มีการเชื่อมโยง 2" xfId="18011" hidden="1" xr:uid="{00000000-0005-0000-0000-0000867B0000}"/>
    <cellStyle name="เซลล์ที่มีการเชื่อมโยง 2" xfId="19826" hidden="1" xr:uid="{00000000-0005-0000-0000-0000877B0000}"/>
    <cellStyle name="เซลล์ที่มีการเชื่อมโยง 2" xfId="18251" hidden="1" xr:uid="{00000000-0005-0000-0000-0000887B0000}"/>
    <cellStyle name="เซลล์ที่มีการเชื่อมโยง 2" xfId="18111" hidden="1" xr:uid="{00000000-0005-0000-0000-0000897B0000}"/>
    <cellStyle name="เซลล์ที่มีการเชื่อมโยง 2" xfId="18141" hidden="1" xr:uid="{00000000-0005-0000-0000-00008A7B0000}"/>
    <cellStyle name="เซลล์ที่มีการเชื่อมโยง 2" xfId="19044" hidden="1" xr:uid="{00000000-0005-0000-0000-00008B7B0000}"/>
    <cellStyle name="เซลล์ที่มีการเชื่อมโยง 2" xfId="17885" hidden="1" xr:uid="{00000000-0005-0000-0000-00008C7B0000}"/>
    <cellStyle name="เซลล์ที่มีการเชื่อมโยง 2" xfId="19786" hidden="1" xr:uid="{00000000-0005-0000-0000-00008D7B0000}"/>
    <cellStyle name="เซลล์ที่มีการเชื่อมโยง 2" xfId="18870" hidden="1" xr:uid="{00000000-0005-0000-0000-00008E7B0000}"/>
    <cellStyle name="เซลล์ที่มีการเชื่อมโยง 2" xfId="18917" hidden="1" xr:uid="{00000000-0005-0000-0000-00008F7B0000}"/>
    <cellStyle name="เซลล์ที่มีการเชื่อมโยง 2" xfId="18361" hidden="1" xr:uid="{00000000-0005-0000-0000-0000907B0000}"/>
    <cellStyle name="เซลล์ที่มีการเชื่อมโยง 2" xfId="18918" hidden="1" xr:uid="{00000000-0005-0000-0000-0000917B0000}"/>
    <cellStyle name="เซลล์ที่มีการเชื่อมโยง 2" xfId="18757" hidden="1" xr:uid="{00000000-0005-0000-0000-0000927B0000}"/>
    <cellStyle name="เซลล์ที่มีการเชื่อมโยง 2" xfId="18392" hidden="1" xr:uid="{00000000-0005-0000-0000-0000937B0000}"/>
    <cellStyle name="เซลล์ที่มีการเชื่อมโยง 2" xfId="18459" hidden="1" xr:uid="{00000000-0005-0000-0000-0000947B0000}"/>
    <cellStyle name="เซลล์ที่มีการเชื่อมโยง 2" xfId="18587" hidden="1" xr:uid="{00000000-0005-0000-0000-0000957B0000}"/>
    <cellStyle name="เซลล์ที่มีการเชื่อมโยง 2" xfId="18319" hidden="1" xr:uid="{00000000-0005-0000-0000-0000967B0000}"/>
    <cellStyle name="เซลล์ที่มีการเชื่อมโยง 2" xfId="19050" hidden="1" xr:uid="{00000000-0005-0000-0000-0000977B0000}"/>
    <cellStyle name="เซลล์ที่มีการเชื่อมโยง 2" xfId="18924" hidden="1" xr:uid="{00000000-0005-0000-0000-0000987B0000}"/>
    <cellStyle name="เซลล์ที่มีการเชื่อมโยง 2" xfId="19684" hidden="1" xr:uid="{00000000-0005-0000-0000-0000997B0000}"/>
    <cellStyle name="เซลล์ที่มีการเชื่อมโยง 2" xfId="14862" hidden="1" xr:uid="{00000000-0005-0000-0000-00009A7B0000}"/>
    <cellStyle name="เซลล์ที่มีการเชื่อมโยง 2" xfId="18684" hidden="1" xr:uid="{00000000-0005-0000-0000-00009B7B0000}"/>
    <cellStyle name="เซลล์ที่มีการเชื่อมโยง 2" xfId="18379" hidden="1" xr:uid="{00000000-0005-0000-0000-00009C7B0000}"/>
    <cellStyle name="เซลล์ที่มีการเชื่อมโยง 2" xfId="18593" hidden="1" xr:uid="{00000000-0005-0000-0000-00009D7B0000}"/>
    <cellStyle name="เซลล์ที่มีการเชื่อมโยง 2" xfId="18041" hidden="1" xr:uid="{00000000-0005-0000-0000-00009E7B0000}"/>
    <cellStyle name="เซลล์ที่มีการเชื่อมโยง 2" xfId="17944" hidden="1" xr:uid="{00000000-0005-0000-0000-00009F7B0000}"/>
    <cellStyle name="เซลล์ที่มีการเชื่อมโยง 2" xfId="17986" hidden="1" xr:uid="{00000000-0005-0000-0000-0000A07B0000}"/>
    <cellStyle name="เซลล์ที่มีการเชื่อมโยง 2" xfId="19268" hidden="1" xr:uid="{00000000-0005-0000-0000-0000A17B0000}"/>
    <cellStyle name="เซลล์ที่มีการเชื่อมโยง 2" xfId="19058" hidden="1" xr:uid="{00000000-0005-0000-0000-0000A27B0000}"/>
    <cellStyle name="เซลล์ที่มีการเชื่อมโยง 2" xfId="19448" hidden="1" xr:uid="{00000000-0005-0000-0000-0000A37B0000}"/>
    <cellStyle name="เซลล์ที่มีการเชื่อมโยง 2" xfId="17879" hidden="1" xr:uid="{00000000-0005-0000-0000-0000A47B0000}"/>
    <cellStyle name="เซลล์ที่มีการเชื่อมโยง 2" xfId="18744" hidden="1" xr:uid="{00000000-0005-0000-0000-0000A57B0000}"/>
    <cellStyle name="เซลล์ที่มีการเชื่อมโยง 2" xfId="17980" hidden="1" xr:uid="{00000000-0005-0000-0000-0000A67B0000}"/>
    <cellStyle name="เซลล์ที่มีการเชื่อมโยง 2" xfId="19705" hidden="1" xr:uid="{00000000-0005-0000-0000-0000A77B0000}"/>
    <cellStyle name="เซลล์ที่มีการเชื่อมโยง 2" xfId="17994" hidden="1" xr:uid="{00000000-0005-0000-0000-0000A87B0000}"/>
    <cellStyle name="เซลล์ที่มีการเชื่อมโยง 2" xfId="19706" hidden="1" xr:uid="{00000000-0005-0000-0000-0000A97B0000}"/>
    <cellStyle name="เซลล์ที่มีการเชื่อมโยง 2" xfId="18963" hidden="1" xr:uid="{00000000-0005-0000-0000-0000AA7B0000}"/>
    <cellStyle name="เซลล์ที่มีการเชื่อมโยง 2" xfId="19007" hidden="1" xr:uid="{00000000-0005-0000-0000-0000AB7B0000}"/>
    <cellStyle name="เซลล์ที่มีการเชื่อมโยง 2" xfId="18440" hidden="1" xr:uid="{00000000-0005-0000-0000-0000AC7B0000}"/>
    <cellStyle name="เซลล์ที่มีการเชื่อมโยง 2" xfId="19219" hidden="1" xr:uid="{00000000-0005-0000-0000-0000AD7B0000}"/>
    <cellStyle name="เซลล์ที่มีการเชื่อมโยง 2" xfId="19155" hidden="1" xr:uid="{00000000-0005-0000-0000-0000AE7B0000}"/>
    <cellStyle name="เซลล์ที่มีการเชื่อมโยง 2" xfId="19256" hidden="1" xr:uid="{00000000-0005-0000-0000-0000AF7B0000}"/>
    <cellStyle name="เซลล์ที่มีการเชื่อมโยง 2" xfId="19784" hidden="1" xr:uid="{00000000-0005-0000-0000-0000B07B0000}"/>
    <cellStyle name="เซลล์ที่มีการเชื่อมโยง 2" xfId="19694" hidden="1" xr:uid="{00000000-0005-0000-0000-0000B17B0000}"/>
    <cellStyle name="เซลล์ที่มีการเชื่อมโยง 2" xfId="18534" hidden="1" xr:uid="{00000000-0005-0000-0000-0000B27B0000}"/>
    <cellStyle name="เซลล์ที่มีการเชื่อมโยง 2" xfId="19656" hidden="1" xr:uid="{00000000-0005-0000-0000-0000B37B0000}"/>
    <cellStyle name="เซลล์ที่มีการเชื่อมโยง 2" xfId="19287" hidden="1" xr:uid="{00000000-0005-0000-0000-0000B47B0000}"/>
    <cellStyle name="เซลล์ที่มีการเชื่อมโยง 2" xfId="18919" hidden="1" xr:uid="{00000000-0005-0000-0000-0000B57B0000}"/>
    <cellStyle name="เซลล์ที่มีการเชื่อมโยง 2" xfId="19655" hidden="1" xr:uid="{00000000-0005-0000-0000-0000B67B0000}"/>
    <cellStyle name="เซลล์ที่มีการเชื่อมโยง 2" xfId="18241" hidden="1" xr:uid="{00000000-0005-0000-0000-0000B77B0000}"/>
    <cellStyle name="เซลล์ที่มีการเชื่อมโยง 2" xfId="18323" hidden="1" xr:uid="{00000000-0005-0000-0000-0000B87B0000}"/>
    <cellStyle name="เซลล์ที่มีการเชื่อมโยง 2" xfId="18250" hidden="1" xr:uid="{00000000-0005-0000-0000-0000B97B0000}"/>
    <cellStyle name="เซลล์ที่มีการเชื่อมโยง 2" xfId="17924" hidden="1" xr:uid="{00000000-0005-0000-0000-0000BA7B0000}"/>
    <cellStyle name="เซลล์ที่มีการเชื่อมโยง 2" xfId="18920" hidden="1" xr:uid="{00000000-0005-0000-0000-0000BB7B0000}"/>
    <cellStyle name="เซลล์ที่มีการเชื่อมโยง 2" xfId="19386" hidden="1" xr:uid="{00000000-0005-0000-0000-0000BC7B0000}"/>
    <cellStyle name="เซลล์ที่มีการเชื่อมโยง 2" xfId="17892" hidden="1" xr:uid="{00000000-0005-0000-0000-0000BD7B0000}"/>
    <cellStyle name="เซลล์ที่มีการเชื่อมโยง 2" xfId="19475" hidden="1" xr:uid="{00000000-0005-0000-0000-0000BE7B0000}"/>
    <cellStyle name="เซลล์ที่มีการเชื่อมโยง 2" xfId="17869" hidden="1" xr:uid="{00000000-0005-0000-0000-0000BF7B0000}"/>
    <cellStyle name="เซลล์ที่มีการเชื่อมโยง 2" xfId="19900" hidden="1" xr:uid="{00000000-0005-0000-0000-0000C07B0000}"/>
    <cellStyle name="เซลล์ที่มีการเชื่อมโยง 2" xfId="19902" hidden="1" xr:uid="{00000000-0005-0000-0000-0000C17B0000}"/>
    <cellStyle name="เซลล์ที่มีการเชื่อมโยง 2" xfId="19903" hidden="1" xr:uid="{00000000-0005-0000-0000-0000C27B0000}"/>
    <cellStyle name="เซลล์ที่มีการเชื่อมโยง 2" xfId="19904" hidden="1" xr:uid="{00000000-0005-0000-0000-0000C37B0000}"/>
    <cellStyle name="เซลล์ที่มีการเชื่อมโยง 2" xfId="19914" hidden="1" xr:uid="{00000000-0005-0000-0000-0000C47B0000}"/>
    <cellStyle name="เซลล์ที่มีการเชื่อมโยง 2" xfId="19915" hidden="1" xr:uid="{00000000-0005-0000-0000-0000C57B0000}"/>
    <cellStyle name="เซลล์ที่มีการเชื่อมโยง 2" xfId="19916" hidden="1" xr:uid="{00000000-0005-0000-0000-0000C67B0000}"/>
    <cellStyle name="เซลล์ที่มีการเชื่อมโยง 2" xfId="19917" hidden="1" xr:uid="{00000000-0005-0000-0000-0000C77B0000}"/>
    <cellStyle name="เซลล์ที่มีการเชื่อมโยง 2" xfId="19918" hidden="1" xr:uid="{00000000-0005-0000-0000-0000C87B0000}"/>
    <cellStyle name="เซลล์ที่มีการเชื่อมโยง 2" xfId="19919" hidden="1" xr:uid="{00000000-0005-0000-0000-0000C97B0000}"/>
    <cellStyle name="เซลล์ที่มีการเชื่อมโยง 2" xfId="19920" hidden="1" xr:uid="{00000000-0005-0000-0000-0000CA7B0000}"/>
    <cellStyle name="เซลล์ที่มีการเชื่อมโยง 2" xfId="19921" hidden="1" xr:uid="{00000000-0005-0000-0000-0000CB7B0000}"/>
    <cellStyle name="เซลล์ที่มีการเชื่อมโยง 2" xfId="19927" hidden="1" xr:uid="{00000000-0005-0000-0000-0000CC7B0000}"/>
    <cellStyle name="เซลล์ที่มีการเชื่อมโยง 2" xfId="19928" hidden="1" xr:uid="{00000000-0005-0000-0000-0000CD7B0000}"/>
    <cellStyle name="เซลล์ที่มีการเชื่อมโยง 2" xfId="19929" hidden="1" xr:uid="{00000000-0005-0000-0000-0000CE7B0000}"/>
    <cellStyle name="เซลล์ที่มีการเชื่อมโยง 2" xfId="19930" hidden="1" xr:uid="{00000000-0005-0000-0000-0000CF7B0000}"/>
    <cellStyle name="เซลล์ที่มีการเชื่อมโยง 2" xfId="20148" hidden="1" xr:uid="{00000000-0005-0000-0000-0000D07B0000}"/>
    <cellStyle name="เซลล์ที่มีการเชื่อมโยง 2" xfId="20151" hidden="1" xr:uid="{00000000-0005-0000-0000-0000D17B0000}"/>
    <cellStyle name="เซลล์ที่มีการเชื่อมโยง 2" xfId="20155" hidden="1" xr:uid="{00000000-0005-0000-0000-0000D27B0000}"/>
    <cellStyle name="เซลล์ที่มีการเชื่อมโยง 2" xfId="20156" hidden="1" xr:uid="{00000000-0005-0000-0000-0000D37B0000}"/>
    <cellStyle name="เซลล์ที่มีการเชื่อมโยง 2" xfId="20268" hidden="1" xr:uid="{00000000-0005-0000-0000-0000D47B0000}"/>
    <cellStyle name="เซลล์ที่มีการเชื่อมโยง 2" xfId="20269" hidden="1" xr:uid="{00000000-0005-0000-0000-0000D57B0000}"/>
    <cellStyle name="เซลล์ที่มีการเชื่อมโยง 2" xfId="20273" hidden="1" xr:uid="{00000000-0005-0000-0000-0000D67B0000}"/>
    <cellStyle name="เซลล์ที่มีการเชื่อมโยง 2" xfId="20274" hidden="1" xr:uid="{00000000-0005-0000-0000-0000D77B0000}"/>
    <cellStyle name="เซลล์ที่มีการเชื่อมโยง 2" xfId="20293" hidden="1" xr:uid="{00000000-0005-0000-0000-0000D87B0000}"/>
    <cellStyle name="เซลล์ที่มีการเชื่อมโยง 2" xfId="20294" hidden="1" xr:uid="{00000000-0005-0000-0000-0000D97B0000}"/>
    <cellStyle name="เซลล์ที่มีการเชื่อมโยง 2" xfId="20298" hidden="1" xr:uid="{00000000-0005-0000-0000-0000DA7B0000}"/>
    <cellStyle name="เซลล์ที่มีการเชื่อมโยง 2" xfId="20299" hidden="1" xr:uid="{00000000-0005-0000-0000-0000DB7B0000}"/>
    <cellStyle name="เซลล์ที่มีการเชื่อมโยง 2" xfId="20411" hidden="1" xr:uid="{00000000-0005-0000-0000-0000DC7B0000}"/>
    <cellStyle name="เซลล์ที่มีการเชื่อมโยง 2" xfId="20412" hidden="1" xr:uid="{00000000-0005-0000-0000-0000DD7B0000}"/>
    <cellStyle name="เซลล์ที่มีการเชื่อมโยง 2" xfId="20416" hidden="1" xr:uid="{00000000-0005-0000-0000-0000DE7B0000}"/>
    <cellStyle name="เซลล์ที่มีการเชื่อมโยง 2" xfId="20417" hidden="1" xr:uid="{00000000-0005-0000-0000-0000DF7B0000}"/>
    <cellStyle name="เซลล์ที่มีการเชื่อมโยง 2" xfId="18724" hidden="1" xr:uid="{00000000-0005-0000-0000-0000E07B0000}"/>
    <cellStyle name="เซลล์ที่มีการเชื่อมโยง 2" xfId="18729" hidden="1" xr:uid="{00000000-0005-0000-0000-0000E17B0000}"/>
    <cellStyle name="เซลล์ที่มีการเชื่อมโยง 2" xfId="17878" hidden="1" xr:uid="{00000000-0005-0000-0000-0000E27B0000}"/>
    <cellStyle name="เซลล์ที่มีการเชื่อมโยง 2" xfId="19083" hidden="1" xr:uid="{00000000-0005-0000-0000-0000E37B0000}"/>
    <cellStyle name="เซลล์ที่มีการเชื่อมโยง 2" xfId="19209" hidden="1" xr:uid="{00000000-0005-0000-0000-0000E47B0000}"/>
    <cellStyle name="เซลล์ที่มีการเชื่อมโยง 2" xfId="18991" hidden="1" xr:uid="{00000000-0005-0000-0000-0000E57B0000}"/>
    <cellStyle name="เซลล์ที่มีการเชื่อมโยง 2" xfId="19607" hidden="1" xr:uid="{00000000-0005-0000-0000-0000E67B0000}"/>
    <cellStyle name="เซลล์ที่มีการเชื่อมโยง 2" xfId="19831" hidden="1" xr:uid="{00000000-0005-0000-0000-0000E77B0000}"/>
    <cellStyle name="เซลล์ที่มีการเชื่อมโยง 2" xfId="17883" hidden="1" xr:uid="{00000000-0005-0000-0000-0000E87B0000}"/>
    <cellStyle name="เซลล์ที่มีการเชื่อมโยง 2" xfId="18754" hidden="1" xr:uid="{00000000-0005-0000-0000-0000E97B0000}"/>
    <cellStyle name="เซลล์ที่มีการเชื่อมโยง 2" xfId="18831" hidden="1" xr:uid="{00000000-0005-0000-0000-0000EA7B0000}"/>
    <cellStyle name="เซลล์ที่มีการเชื่อมโยง 2" xfId="19126" hidden="1" xr:uid="{00000000-0005-0000-0000-0000EB7B0000}"/>
    <cellStyle name="เซลล์ที่มีการเชื่อมโยง 2" xfId="19803" hidden="1" xr:uid="{00000000-0005-0000-0000-0000EC7B0000}"/>
    <cellStyle name="เซลล์ที่มีการเชื่อมโยง 2" xfId="18610" hidden="1" xr:uid="{00000000-0005-0000-0000-0000ED7B0000}"/>
    <cellStyle name="เซลล์ที่มีการเชื่อมโยง 2" xfId="19450" hidden="1" xr:uid="{00000000-0005-0000-0000-0000EE7B0000}"/>
    <cellStyle name="เซลล์ที่มีการเชื่อมโยง 2" xfId="10945" hidden="1" xr:uid="{00000000-0005-0000-0000-0000EF7B0000}"/>
    <cellStyle name="เซลล์ที่มีการเชื่อมโยง 2" xfId="19168" hidden="1" xr:uid="{00000000-0005-0000-0000-0000F07B0000}"/>
    <cellStyle name="เซลล์ที่มีการเชื่อมโยง 2" xfId="19236" hidden="1" xr:uid="{00000000-0005-0000-0000-0000F17B0000}"/>
    <cellStyle name="เซลล์ที่มีการเชื่อมโยง 2" xfId="19885" hidden="1" xr:uid="{00000000-0005-0000-0000-0000F27B0000}"/>
    <cellStyle name="เซลล์ที่มีการเชื่อมโยง 2" xfId="19004" hidden="1" xr:uid="{00000000-0005-0000-0000-0000F37B0000}"/>
    <cellStyle name="เซลล์ที่มีการเชื่อมโยง 2" xfId="18540" hidden="1" xr:uid="{00000000-0005-0000-0000-0000F47B0000}"/>
    <cellStyle name="เซลล์ที่มีการเชื่อมโยง 2" xfId="19728" hidden="1" xr:uid="{00000000-0005-0000-0000-0000F57B0000}"/>
    <cellStyle name="เซลล์ที่มีการเชื่อมโยง 2" xfId="18731" hidden="1" xr:uid="{00000000-0005-0000-0000-0000F67B0000}"/>
    <cellStyle name="เซลล์ที่มีการเชื่อมโยง 2" xfId="18096" hidden="1" xr:uid="{00000000-0005-0000-0000-0000F77B0000}"/>
    <cellStyle name="เซลล์ที่มีการเชื่อมโยง 2" xfId="18568" hidden="1" xr:uid="{00000000-0005-0000-0000-0000F87B0000}"/>
    <cellStyle name="เซลล์ที่มีการเชื่อมโยง 2" xfId="19059" hidden="1" xr:uid="{00000000-0005-0000-0000-0000F97B0000}"/>
    <cellStyle name="เซลล์ที่มีการเชื่อมโยง 2" xfId="19002" hidden="1" xr:uid="{00000000-0005-0000-0000-0000FA7B0000}"/>
    <cellStyle name="เซลล์ที่มีการเชื่อมโยง 2" xfId="18320" hidden="1" xr:uid="{00000000-0005-0000-0000-0000FB7B0000}"/>
    <cellStyle name="เซลล์ที่มีการเชื่อมโยง 2" xfId="18658" hidden="1" xr:uid="{00000000-0005-0000-0000-0000FC7B0000}"/>
    <cellStyle name="เซลล์ที่มีการเชื่อมโยง 2" xfId="17982" hidden="1" xr:uid="{00000000-0005-0000-0000-0000FD7B0000}"/>
    <cellStyle name="เซลล์ที่มีการเชื่อมโยง 2" xfId="18292" hidden="1" xr:uid="{00000000-0005-0000-0000-0000FE7B0000}"/>
    <cellStyle name="เซลล์ที่มีการเชื่อมโยง 2" xfId="18805" hidden="1" xr:uid="{00000000-0005-0000-0000-0000FF7B0000}"/>
    <cellStyle name="เซลล์ที่มีการเชื่อมโยง 2" xfId="19160" hidden="1" xr:uid="{00000000-0005-0000-0000-0000007C0000}"/>
    <cellStyle name="เซลล์ที่มีการเชื่อมโยง 2" xfId="19084" hidden="1" xr:uid="{00000000-0005-0000-0000-0000017C0000}"/>
    <cellStyle name="เซลล์ที่มีการเชื่อมโยง 2" xfId="19208" hidden="1" xr:uid="{00000000-0005-0000-0000-0000027C0000}"/>
    <cellStyle name="เซลล์ที่มีการเชื่อมโยง 2" xfId="18362" hidden="1" xr:uid="{00000000-0005-0000-0000-0000037C0000}"/>
    <cellStyle name="เซลล์ที่มีการเชื่อมโยง 2" xfId="19633" hidden="1" xr:uid="{00000000-0005-0000-0000-0000047C0000}"/>
    <cellStyle name="เซลล์ที่มีการเชื่อมโยง 2" xfId="18369" hidden="1" xr:uid="{00000000-0005-0000-0000-0000057C0000}"/>
    <cellStyle name="เซลล์ที่มีการเชื่อมโยง 2" xfId="19513" hidden="1" xr:uid="{00000000-0005-0000-0000-0000067C0000}"/>
    <cellStyle name="เซลล์ที่มีการเชื่อมโยง 2" xfId="19174" hidden="1" xr:uid="{00000000-0005-0000-0000-0000077C0000}"/>
    <cellStyle name="เซลล์ที่มีการเชื่อมโยง 2" xfId="17952" hidden="1" xr:uid="{00000000-0005-0000-0000-0000087C0000}"/>
    <cellStyle name="เซลล์ที่มีการเชื่อมโยง 2" xfId="19115" hidden="1" xr:uid="{00000000-0005-0000-0000-0000097C0000}"/>
    <cellStyle name="เซลล์ที่มีการเชื่อมโยง 2" xfId="19456" hidden="1" xr:uid="{00000000-0005-0000-0000-00000A7C0000}"/>
    <cellStyle name="เซลล์ที่มีการเชื่อมโยง 2" xfId="18155" hidden="1" xr:uid="{00000000-0005-0000-0000-00000B7C0000}"/>
    <cellStyle name="เซลล์ที่มีการเชื่อมโยง 2" xfId="17921" hidden="1" xr:uid="{00000000-0005-0000-0000-00000C7C0000}"/>
    <cellStyle name="เซลล์ที่มีการเชื่อมโยง 2" xfId="19628" hidden="1" xr:uid="{00000000-0005-0000-0000-00000D7C0000}"/>
    <cellStyle name="เซลล์ที่มีการเชื่อมโยง 2" xfId="19237" hidden="1" xr:uid="{00000000-0005-0000-0000-00000E7C0000}"/>
    <cellStyle name="เซลล์ที่มีการเชื่อมโยง 2" xfId="19401" hidden="1" xr:uid="{00000000-0005-0000-0000-00000F7C0000}"/>
    <cellStyle name="เซลล์ที่มีการเชื่อมโยง 2" xfId="18050" hidden="1" xr:uid="{00000000-0005-0000-0000-0000107C0000}"/>
    <cellStyle name="เซลล์ที่มีการเชื่อมโยง 2" xfId="19265" hidden="1" xr:uid="{00000000-0005-0000-0000-0000117C0000}"/>
    <cellStyle name="เซลล์ที่มีการเชื่อมโยง 2" xfId="19658" hidden="1" xr:uid="{00000000-0005-0000-0000-0000127C0000}"/>
    <cellStyle name="เซลล์ที่มีการเชื่อมโยง 2" xfId="19234" hidden="1" xr:uid="{00000000-0005-0000-0000-0000137C0000}"/>
    <cellStyle name="เซลล์ที่มีการเชื่อมโยง 2" xfId="18788" hidden="1" xr:uid="{00000000-0005-0000-0000-0000147C0000}"/>
    <cellStyle name="เซลล์ที่มีการเชื่อมโยง 2" xfId="18398" hidden="1" xr:uid="{00000000-0005-0000-0000-0000157C0000}"/>
    <cellStyle name="เซลล์ที่มีการเชื่อมโยง 2" xfId="18228" hidden="1" xr:uid="{00000000-0005-0000-0000-0000167C0000}"/>
    <cellStyle name="เซลล์ที่มีการเชื่อมโยง 2" xfId="19893" hidden="1" xr:uid="{00000000-0005-0000-0000-0000177C0000}"/>
    <cellStyle name="เซลล์ที่มีการเชื่อมโยง 2" xfId="19865" hidden="1" xr:uid="{00000000-0005-0000-0000-0000187C0000}"/>
    <cellStyle name="เซลล์ที่มีการเชื่อมโยง 2" xfId="19400" hidden="1" xr:uid="{00000000-0005-0000-0000-0000197C0000}"/>
    <cellStyle name="เซลล์ที่มีการเชื่อมโยง 2" xfId="19380" hidden="1" xr:uid="{00000000-0005-0000-0000-00001A7C0000}"/>
    <cellStyle name="เซลล์ที่มีการเชื่อมโยง 2" xfId="18943" hidden="1" xr:uid="{00000000-0005-0000-0000-00001B7C0000}"/>
    <cellStyle name="เซลล์ที่มีการเชื่อมโยง 2" xfId="17874" hidden="1" xr:uid="{00000000-0005-0000-0000-00001C7C0000}"/>
    <cellStyle name="เซลล์ที่มีการเชื่อมโยง 2" xfId="19283" hidden="1" xr:uid="{00000000-0005-0000-0000-00001D7C0000}"/>
    <cellStyle name="เซลล์ที่มีการเชื่อมโยง 2" xfId="18197" hidden="1" xr:uid="{00000000-0005-0000-0000-00001E7C0000}"/>
    <cellStyle name="เซลล์ที่มีการเชื่อมโยง 2" xfId="19162" hidden="1" xr:uid="{00000000-0005-0000-0000-00001F7C0000}"/>
    <cellStyle name="เซลล์ที่มีการเชื่อมโยง 2" xfId="19451" hidden="1" xr:uid="{00000000-0005-0000-0000-0000207C0000}"/>
    <cellStyle name="เซลล์ที่มีการเชื่อมโยง 2" xfId="19395" hidden="1" xr:uid="{00000000-0005-0000-0000-0000217C0000}"/>
    <cellStyle name="เซลล์ที่มีการเชื่อมโยง 2" xfId="18143" hidden="1" xr:uid="{00000000-0005-0000-0000-0000227C0000}"/>
    <cellStyle name="เซลล์ที่มีการเชื่อมโยง 2" xfId="19377" hidden="1" xr:uid="{00000000-0005-0000-0000-0000237C0000}"/>
    <cellStyle name="เซลล์ที่มีการเชื่อมโยง 2" xfId="19560" hidden="1" xr:uid="{00000000-0005-0000-0000-0000247C0000}"/>
    <cellStyle name="เซลล์ที่มีการเชื่อมโยง 2" xfId="18307" hidden="1" xr:uid="{00000000-0005-0000-0000-0000257C0000}"/>
    <cellStyle name="เซลล์ที่มีการเชื่อมโยง 2" xfId="18636" hidden="1" xr:uid="{00000000-0005-0000-0000-0000267C0000}"/>
    <cellStyle name="เซลล์ที่มีการเชื่อมโยง 2" xfId="19611" hidden="1" xr:uid="{00000000-0005-0000-0000-0000277C0000}"/>
    <cellStyle name="เซลล์ที่มีการเชื่อมโยง 2" xfId="19674" hidden="1" xr:uid="{00000000-0005-0000-0000-0000287C0000}"/>
    <cellStyle name="เซลล์ที่มีการเชื่อมโยง 2" xfId="18648" hidden="1" xr:uid="{00000000-0005-0000-0000-0000297C0000}"/>
    <cellStyle name="เซลล์ที่มีการเชื่อมโยง 2" xfId="19071" hidden="1" xr:uid="{00000000-0005-0000-0000-00002A7C0000}"/>
    <cellStyle name="เซลล์ที่มีการเชื่อมโยง 2" xfId="18414" hidden="1" xr:uid="{00000000-0005-0000-0000-00002B7C0000}"/>
    <cellStyle name="เซลล์ที่มีการเชื่อมโยง 2" xfId="19478" hidden="1" xr:uid="{00000000-0005-0000-0000-00002C7C0000}"/>
    <cellStyle name="เซลล์ที่มีการเชื่อมโยง 2" xfId="18415" hidden="1" xr:uid="{00000000-0005-0000-0000-00002D7C0000}"/>
    <cellStyle name="เซลล์ที่มีการเชื่อมโยง 2" xfId="17902" hidden="1" xr:uid="{00000000-0005-0000-0000-00002E7C0000}"/>
    <cellStyle name="เซลล์ที่มีการเชื่อมโยง 2" xfId="18485" hidden="1" xr:uid="{00000000-0005-0000-0000-00002F7C0000}"/>
    <cellStyle name="เซลล์ที่มีการเชื่อมโยง 2" xfId="18743" hidden="1" xr:uid="{00000000-0005-0000-0000-0000307C0000}"/>
    <cellStyle name="เซลล์ที่มีการเชื่อมโยง 2" xfId="19846" hidden="1" xr:uid="{00000000-0005-0000-0000-0000317C0000}"/>
    <cellStyle name="เซลล์ที่มีการเชื่อมโยง 2" xfId="18099" hidden="1" xr:uid="{00000000-0005-0000-0000-0000327C0000}"/>
    <cellStyle name="เซลล์ที่มีการเชื่อมโยง 2" xfId="18325" hidden="1" xr:uid="{00000000-0005-0000-0000-0000337C0000}"/>
    <cellStyle name="เซลล์ที่มีการเชื่อมโยง 2" xfId="19770" hidden="1" xr:uid="{00000000-0005-0000-0000-0000347C0000}"/>
    <cellStyle name="เซลล์ที่มีการเชื่อมโยง 2" xfId="18242" hidden="1" xr:uid="{00000000-0005-0000-0000-0000357C0000}"/>
    <cellStyle name="เซลล์ที่มีการเชื่อมโยง 2" xfId="19277" hidden="1" xr:uid="{00000000-0005-0000-0000-0000367C0000}"/>
    <cellStyle name="เซลล์ที่มีการเชื่อมโยง 2" xfId="18416" hidden="1" xr:uid="{00000000-0005-0000-0000-0000377C0000}"/>
    <cellStyle name="เซลล์ที่มีการเชื่อมโยง 2" xfId="19912" hidden="1" xr:uid="{00000000-0005-0000-0000-0000387C0000}"/>
    <cellStyle name="เซลล์ที่มีการเชื่อมโยง 2" xfId="18153" hidden="1" xr:uid="{00000000-0005-0000-0000-0000397C0000}"/>
    <cellStyle name="เซลล์ที่มีการเชื่อมโยง 2" xfId="18045" hidden="1" xr:uid="{00000000-0005-0000-0000-00003A7C0000}"/>
    <cellStyle name="เซลล์ที่มีการเชื่อมโยง 2" xfId="19041" hidden="1" xr:uid="{00000000-0005-0000-0000-00003B7C0000}"/>
    <cellStyle name="เซลล์ที่มีการเชื่อมโยง 2" xfId="19690" hidden="1" xr:uid="{00000000-0005-0000-0000-00003C7C0000}"/>
    <cellStyle name="เซลล์ที่มีการเชื่อมโยง 2" xfId="18426" hidden="1" xr:uid="{00000000-0005-0000-0000-00003D7C0000}"/>
    <cellStyle name="เซลล์ที่มีการเชื่อมโยง 2" xfId="19760" hidden="1" xr:uid="{00000000-0005-0000-0000-00003E7C0000}"/>
    <cellStyle name="เซลล์ที่มีการเชื่อมโยง 2" xfId="18345" hidden="1" xr:uid="{00000000-0005-0000-0000-00003F7C0000}"/>
    <cellStyle name="เซลล์ที่มีการเชื่อมโยง 2" xfId="18475" hidden="1" xr:uid="{00000000-0005-0000-0000-0000407C0000}"/>
    <cellStyle name="เซลล์ที่มีการเชื่อมโยง 2" xfId="18218" hidden="1" xr:uid="{00000000-0005-0000-0000-0000417C0000}"/>
    <cellStyle name="เซลล์ที่มีการเชื่อมโยง 2" xfId="18121" hidden="1" xr:uid="{00000000-0005-0000-0000-0000427C0000}"/>
    <cellStyle name="เซลล์ที่มีการเชื่อมโยง 2" xfId="19077" hidden="1" xr:uid="{00000000-0005-0000-0000-0000437C0000}"/>
    <cellStyle name="เซลล์ที่มีการเชื่อมโยง 2" xfId="18575" hidden="1" xr:uid="{00000000-0005-0000-0000-0000447C0000}"/>
    <cellStyle name="เซลล์ที่มีการเชื่อมโยง 2" xfId="18852" hidden="1" xr:uid="{00000000-0005-0000-0000-0000457C0000}"/>
    <cellStyle name="เซลล์ที่มีการเชื่อมโยง 2" xfId="19541" hidden="1" xr:uid="{00000000-0005-0000-0000-0000467C0000}"/>
    <cellStyle name="เซลล์ที่มีการเชื่อมโยง 2" xfId="18306" hidden="1" xr:uid="{00000000-0005-0000-0000-0000477C0000}"/>
    <cellStyle name="เซลล์ที่มีการเชื่อมโยง 2" xfId="19366" hidden="1" xr:uid="{00000000-0005-0000-0000-0000487C0000}"/>
    <cellStyle name="เซลล์ที่มีการเชื่อมโยง 2" xfId="18180" hidden="1" xr:uid="{00000000-0005-0000-0000-0000497C0000}"/>
    <cellStyle name="เซลล์ที่มีการเชื่อมโยง 2" xfId="19712" hidden="1" xr:uid="{00000000-0005-0000-0000-00004A7C0000}"/>
    <cellStyle name="เซลล์ที่มีการเชื่อมโยง 2" xfId="17862" hidden="1" xr:uid="{00000000-0005-0000-0000-00004B7C0000}"/>
    <cellStyle name="เซลล์ที่มีการเชื่อมโยง 2" xfId="19060" hidden="1" xr:uid="{00000000-0005-0000-0000-00004C7C0000}"/>
    <cellStyle name="เซลล์ที่มีการเชื่อมโยง 2" xfId="18437" hidden="1" xr:uid="{00000000-0005-0000-0000-00004D7C0000}"/>
    <cellStyle name="เซลล์ที่มีการเชื่อมโยง 2" xfId="18463" hidden="1" xr:uid="{00000000-0005-0000-0000-00004E7C0000}"/>
    <cellStyle name="เซลล์ที่มีการเชื่อมโยง 2" xfId="19103" hidden="1" xr:uid="{00000000-0005-0000-0000-00004F7C0000}"/>
    <cellStyle name="เซลล์ที่มีการเชื่อมโยง 2" xfId="10638" hidden="1" xr:uid="{00000000-0005-0000-0000-0000507C0000}"/>
    <cellStyle name="เซลล์ที่มีการเชื่อมโยง 2" xfId="18255" hidden="1" xr:uid="{00000000-0005-0000-0000-0000517C0000}"/>
    <cellStyle name="เซลล์ที่มีการเชื่อมโยง 2" xfId="19381" hidden="1" xr:uid="{00000000-0005-0000-0000-0000527C0000}"/>
    <cellStyle name="เซลล์ที่มีการเชื่อมโยง 2" xfId="18212" hidden="1" xr:uid="{00000000-0005-0000-0000-0000537C0000}"/>
    <cellStyle name="เซลล์ที่มีการเชื่อมโยง 2" xfId="18545" hidden="1" xr:uid="{00000000-0005-0000-0000-0000547C0000}"/>
    <cellStyle name="เซลล์ที่มีการเชื่อมโยง 2" xfId="18555" hidden="1" xr:uid="{00000000-0005-0000-0000-0000557C0000}"/>
    <cellStyle name="เซลล์ที่มีการเชื่อมโยง 2" xfId="18335" hidden="1" xr:uid="{00000000-0005-0000-0000-0000567C0000}"/>
    <cellStyle name="เซลล์ที่มีการเชื่อมโยง 2" xfId="18484" hidden="1" xr:uid="{00000000-0005-0000-0000-0000577C0000}"/>
    <cellStyle name="เซลล์ที่มีการเชื่อมโยง 2" xfId="19822" hidden="1" xr:uid="{00000000-0005-0000-0000-0000587C0000}"/>
    <cellStyle name="เซลล์ที่มีการเชื่อมโยง 2" xfId="18120" hidden="1" xr:uid="{00000000-0005-0000-0000-0000597C0000}"/>
    <cellStyle name="เซลล์ที่มีการเชื่อมโยง 2" xfId="19034" hidden="1" xr:uid="{00000000-0005-0000-0000-00005A7C0000}"/>
    <cellStyle name="เซลล์ที่มีการเชื่อมโยง 2" xfId="19472" hidden="1" xr:uid="{00000000-0005-0000-0000-00005B7C0000}"/>
    <cellStyle name="เซลล์ที่มีการเชื่อมโยง 2" xfId="19608" hidden="1" xr:uid="{00000000-0005-0000-0000-00005C7C0000}"/>
    <cellStyle name="เซลล์ที่มีการเชื่อมโยง 2" xfId="18059" hidden="1" xr:uid="{00000000-0005-0000-0000-00005D7C0000}"/>
    <cellStyle name="เซลล์ที่มีการเชื่อมโยง 2" xfId="19544" hidden="1" xr:uid="{00000000-0005-0000-0000-00005E7C0000}"/>
    <cellStyle name="เซลล์ที่มีการเชื่อมโยง 2" xfId="18161" hidden="1" xr:uid="{00000000-0005-0000-0000-00005F7C0000}"/>
    <cellStyle name="เซลล์ที่มีการเชื่อมโยง 2" xfId="18384" hidden="1" xr:uid="{00000000-0005-0000-0000-0000607C0000}"/>
    <cellStyle name="เซลล์ที่มีการเชื่อมโยง 2" xfId="18056" hidden="1" xr:uid="{00000000-0005-0000-0000-0000617C0000}"/>
    <cellStyle name="เซลล์ที่มีการเชื่อมโยง 2" xfId="18238" hidden="1" xr:uid="{00000000-0005-0000-0000-0000627C0000}"/>
    <cellStyle name="เซลล์ที่มีการเชื่อมโยง 2" xfId="18951" hidden="1" xr:uid="{00000000-0005-0000-0000-0000637C0000}"/>
    <cellStyle name="เซลล์ที่มีการเชื่อมโยง 2" xfId="18819" hidden="1" xr:uid="{00000000-0005-0000-0000-0000647C0000}"/>
    <cellStyle name="เซลล์ที่มีการเชื่อมโยง 2" xfId="18801" hidden="1" xr:uid="{00000000-0005-0000-0000-0000657C0000}"/>
    <cellStyle name="เซลล์ที่มีการเชื่อมโยง 2" xfId="18052" hidden="1" xr:uid="{00000000-0005-0000-0000-0000667C0000}"/>
    <cellStyle name="เซลล์ที่มีการเชื่อมโยง 2" xfId="18192" hidden="1" xr:uid="{00000000-0005-0000-0000-0000677C0000}"/>
    <cellStyle name="เซลล์ที่มีการเชื่อมโยง 2" xfId="19632" hidden="1" xr:uid="{00000000-0005-0000-0000-0000687C0000}"/>
    <cellStyle name="เซลล์ที่มีการเชื่อมโยง 2" xfId="17933" hidden="1" xr:uid="{00000000-0005-0000-0000-0000697C0000}"/>
    <cellStyle name="เซลล์ที่มีการเชื่อมโยง 2" xfId="18509" hidden="1" xr:uid="{00000000-0005-0000-0000-00006A7C0000}"/>
    <cellStyle name="เซลล์ที่มีการเชื่อมโยง 2" xfId="18097" hidden="1" xr:uid="{00000000-0005-0000-0000-00006B7C0000}"/>
    <cellStyle name="เซลล์ที่มีการเชื่อมโยง 2" xfId="19587" hidden="1" xr:uid="{00000000-0005-0000-0000-00006C7C0000}"/>
    <cellStyle name="เซลล์ที่มีการเชื่อมโยง 2" xfId="18925" hidden="1" xr:uid="{00000000-0005-0000-0000-00006D7C0000}"/>
    <cellStyle name="เซลล์ที่มีการเชื่อมโยง 2" xfId="18470" hidden="1" xr:uid="{00000000-0005-0000-0000-00006E7C0000}"/>
    <cellStyle name="เซลล์ที่มีการเชื่อมโยง 2" xfId="18855" hidden="1" xr:uid="{00000000-0005-0000-0000-00006F7C0000}"/>
    <cellStyle name="เซลล์ที่มีการเชื่อมโยง 2" xfId="20442" hidden="1" xr:uid="{00000000-0005-0000-0000-0000707C0000}"/>
    <cellStyle name="เซลล์ที่มีการเชื่อมโยง 2" xfId="20445" hidden="1" xr:uid="{00000000-0005-0000-0000-0000717C0000}"/>
    <cellStyle name="เซลล์ที่มีการเชื่อมโยง 2" xfId="20447" hidden="1" xr:uid="{00000000-0005-0000-0000-0000727C0000}"/>
    <cellStyle name="เซลล์ที่มีการเชื่อมโยง 2" xfId="20448" hidden="1" xr:uid="{00000000-0005-0000-0000-0000737C0000}"/>
    <cellStyle name="เซลล์ที่มีการเชื่อมโยง 2" xfId="20456" hidden="1" xr:uid="{00000000-0005-0000-0000-0000747C0000}"/>
    <cellStyle name="เซลล์ที่มีการเชื่อมโยง 2" xfId="20457" hidden="1" xr:uid="{00000000-0005-0000-0000-0000757C0000}"/>
    <cellStyle name="เซลล์ที่มีการเชื่อมโยง 2" xfId="20458" hidden="1" xr:uid="{00000000-0005-0000-0000-0000767C0000}"/>
    <cellStyle name="เซลล์ที่มีการเชื่อมโยง 2" xfId="20459" hidden="1" xr:uid="{00000000-0005-0000-0000-0000777C0000}"/>
    <cellStyle name="เซลล์ที่มีการเชื่อมโยง 2" xfId="20462" hidden="1" xr:uid="{00000000-0005-0000-0000-0000787C0000}"/>
    <cellStyle name="เซลล์ที่มีการเชื่อมโยง 2" xfId="20463" hidden="1" xr:uid="{00000000-0005-0000-0000-0000797C0000}"/>
    <cellStyle name="เซลล์ที่มีการเชื่อมโยง 2" xfId="20464" hidden="1" xr:uid="{00000000-0005-0000-0000-00007A7C0000}"/>
    <cellStyle name="เซลล์ที่มีการเชื่อมโยง 2" xfId="20465" hidden="1" xr:uid="{00000000-0005-0000-0000-00007B7C0000}"/>
    <cellStyle name="เซลล์ที่มีการเชื่อมโยง 2" xfId="20468" hidden="1" xr:uid="{00000000-0005-0000-0000-00007C7C0000}"/>
    <cellStyle name="เซลล์ที่มีการเชื่อมโยง 2" xfId="20469" hidden="1" xr:uid="{00000000-0005-0000-0000-00007D7C0000}"/>
    <cellStyle name="เซลล์ที่มีการเชื่อมโยง 2" xfId="20470" hidden="1" xr:uid="{00000000-0005-0000-0000-00007E7C0000}"/>
    <cellStyle name="เซลล์ที่มีการเชื่อมโยง 2" xfId="20471" hidden="1" xr:uid="{00000000-0005-0000-0000-00007F7C0000}"/>
    <cellStyle name="เซลล์ที่มีการเชื่อมโยง 2" xfId="20540" hidden="1" xr:uid="{00000000-0005-0000-0000-0000807C0000}"/>
    <cellStyle name="เซลล์ที่มีการเชื่อมโยง 2" xfId="20542" hidden="1" xr:uid="{00000000-0005-0000-0000-0000817C0000}"/>
    <cellStyle name="เซลล์ที่มีการเชื่อมโยง 2" xfId="20544" hidden="1" xr:uid="{00000000-0005-0000-0000-0000827C0000}"/>
    <cellStyle name="เซลล์ที่มีการเชื่อมโยง 2" xfId="20545" hidden="1" xr:uid="{00000000-0005-0000-0000-0000837C0000}"/>
    <cellStyle name="เซลล์ที่มีการเชื่อมโยง 2" xfId="20570" hidden="1" xr:uid="{00000000-0005-0000-0000-0000847C0000}"/>
    <cellStyle name="เซลล์ที่มีการเชื่อมโยง 2" xfId="20571" hidden="1" xr:uid="{00000000-0005-0000-0000-0000857C0000}"/>
    <cellStyle name="เซลล์ที่มีการเชื่อมโยง 2" xfId="20572" hidden="1" xr:uid="{00000000-0005-0000-0000-0000867C0000}"/>
    <cellStyle name="เซลล์ที่มีการเชื่อมโยง 2" xfId="20573" hidden="1" xr:uid="{00000000-0005-0000-0000-0000877C0000}"/>
    <cellStyle name="เซลล์ที่มีการเชื่อมโยง 2" xfId="20579" hidden="1" xr:uid="{00000000-0005-0000-0000-0000887C0000}"/>
    <cellStyle name="เซลล์ที่มีการเชื่อมโยง 2" xfId="20580" hidden="1" xr:uid="{00000000-0005-0000-0000-0000897C0000}"/>
    <cellStyle name="เซลล์ที่มีการเชื่อมโยง 2" xfId="20581" hidden="1" xr:uid="{00000000-0005-0000-0000-00008A7C0000}"/>
    <cellStyle name="เซลล์ที่มีการเชื่อมโยง 2" xfId="20582" hidden="1" xr:uid="{00000000-0005-0000-0000-00008B7C0000}"/>
    <cellStyle name="เซลล์ที่มีการเชื่อมโยง 2" xfId="20601" hidden="1" xr:uid="{00000000-0005-0000-0000-00008C7C0000}"/>
    <cellStyle name="เซลล์ที่มีการเชื่อมโยง 2" xfId="20602" hidden="1" xr:uid="{00000000-0005-0000-0000-00008D7C0000}"/>
    <cellStyle name="เซลล์ที่มีการเชื่อมโยง 2" xfId="20604" hidden="1" xr:uid="{00000000-0005-0000-0000-00008E7C0000}"/>
    <cellStyle name="เซลล์ที่มีการเชื่อมโยง 2" xfId="20605" hidden="1" xr:uid="{00000000-0005-0000-0000-00008F7C0000}"/>
    <cellStyle name="เซลล์ที่มีการเชื่อมโยง 2" xfId="18025" hidden="1" xr:uid="{00000000-0005-0000-0000-0000907C0000}"/>
    <cellStyle name="เซลล์ที่มีการเชื่อมโยง 2" xfId="19345" hidden="1" xr:uid="{00000000-0005-0000-0000-0000917C0000}"/>
    <cellStyle name="เซลล์ที่มีการเชื่อมโยง 2" xfId="19133" hidden="1" xr:uid="{00000000-0005-0000-0000-0000927C0000}"/>
    <cellStyle name="เซลล์ที่มีการเชื่อมโยง 2" xfId="17871" hidden="1" xr:uid="{00000000-0005-0000-0000-0000937C0000}"/>
    <cellStyle name="เซลล์ที่มีการเชื่อมโยง 2" xfId="19471" hidden="1" xr:uid="{00000000-0005-0000-0000-0000947C0000}"/>
    <cellStyle name="เซลล์ที่มีการเชื่อมโยง 2" xfId="18365" hidden="1" xr:uid="{00000000-0005-0000-0000-0000957C0000}"/>
    <cellStyle name="เซลล์ที่มีการเชื่อมโยง 2" xfId="18213" hidden="1" xr:uid="{00000000-0005-0000-0000-0000967C0000}"/>
    <cellStyle name="เซลล์ที่มีการเชื่อมโยง 2" xfId="18979" hidden="1" xr:uid="{00000000-0005-0000-0000-0000977C0000}"/>
    <cellStyle name="เซลล์ที่มีการเชื่อมโยง 2" xfId="20484" hidden="1" xr:uid="{00000000-0005-0000-0000-0000987C0000}"/>
    <cellStyle name="เซลล์ที่มีการเชื่อมโยง 2" xfId="19613" hidden="1" xr:uid="{00000000-0005-0000-0000-0000997C0000}"/>
    <cellStyle name="เซลล์ที่มีการเชื่อมโยง 2" xfId="18903" hidden="1" xr:uid="{00000000-0005-0000-0000-00009A7C0000}"/>
    <cellStyle name="เซลล์ที่มีการเชื่อมโยง 2" xfId="19438" hidden="1" xr:uid="{00000000-0005-0000-0000-00009B7C0000}"/>
    <cellStyle name="เซลล์ที่มีการเชื่อมโยง 2" xfId="13152" hidden="1" xr:uid="{00000000-0005-0000-0000-00009C7C0000}"/>
    <cellStyle name="เซลล์ที่มีการเชื่อมโยง 2" xfId="19805" hidden="1" xr:uid="{00000000-0005-0000-0000-00009D7C0000}"/>
    <cellStyle name="เซลล์ที่มีการเชื่อมโยง 2" xfId="18157" hidden="1" xr:uid="{00000000-0005-0000-0000-00009E7C0000}"/>
    <cellStyle name="เซลล์ที่มีการเชื่อมโยง 2" xfId="19556" hidden="1" xr:uid="{00000000-0005-0000-0000-00009F7C0000}"/>
    <cellStyle name="เซลล์ที่มีการเชื่อมโยง 2" xfId="19166" hidden="1" xr:uid="{00000000-0005-0000-0000-0000A07C0000}"/>
    <cellStyle name="เซลล์ที่มีการเชื่อมโยง 2" xfId="17993" hidden="1" xr:uid="{00000000-0005-0000-0000-0000A17C0000}"/>
    <cellStyle name="เซลล์ที่มีการเชื่อมโยง 2" xfId="19362" hidden="1" xr:uid="{00000000-0005-0000-0000-0000A27C0000}"/>
    <cellStyle name="เซลล์ที่มีการเชื่อมโยง 2" xfId="18314" hidden="1" xr:uid="{00000000-0005-0000-0000-0000A37C0000}"/>
    <cellStyle name="เซลล์ที่มีการเชื่อมโยง 2" xfId="18146" hidden="1" xr:uid="{00000000-0005-0000-0000-0000A47C0000}"/>
    <cellStyle name="เซลล์ที่มีการเชื่อมโยง 2" xfId="19508" hidden="1" xr:uid="{00000000-0005-0000-0000-0000A57C0000}"/>
    <cellStyle name="เซลล์ที่มีการเชื่อมโยง 2" xfId="19910" hidden="1" xr:uid="{00000000-0005-0000-0000-0000A67C0000}"/>
    <cellStyle name="เซลล์ที่มีการเชื่อมโยง 2" xfId="19263" hidden="1" xr:uid="{00000000-0005-0000-0000-0000A77C0000}"/>
    <cellStyle name="เซลล์ที่มีการเชื่อมโยง 2" xfId="19876" hidden="1" xr:uid="{00000000-0005-0000-0000-0000A87C0000}"/>
    <cellStyle name="เซลล์ที่มีการเชื่อมโยง 2" xfId="20495" hidden="1" xr:uid="{00000000-0005-0000-0000-0000A97C0000}"/>
    <cellStyle name="เซลล์ที่มีการเชื่อมโยง 2" xfId="18257" hidden="1" xr:uid="{00000000-0005-0000-0000-0000AA7C0000}"/>
    <cellStyle name="เซลล์ที่มีการเชื่อมโยง 2" xfId="19025" hidden="1" xr:uid="{00000000-0005-0000-0000-0000AB7C0000}"/>
    <cellStyle name="เซลล์ที่มีการเชื่อมโยง 2" xfId="19897" hidden="1" xr:uid="{00000000-0005-0000-0000-0000AC7C0000}"/>
    <cellStyle name="เซลล์ที่มีการเชื่อมโยง 2" xfId="20584" hidden="1" xr:uid="{00000000-0005-0000-0000-0000AD7C0000}"/>
    <cellStyle name="เซลล์ที่มีการเชื่อมโยง 2" xfId="20529" hidden="1" xr:uid="{00000000-0005-0000-0000-0000AE7C0000}"/>
    <cellStyle name="เซลล์ที่มีการเชื่อมโยง 2" xfId="20490" hidden="1" xr:uid="{00000000-0005-0000-0000-0000AF7C0000}"/>
    <cellStyle name="เซลล์ที่มีการเชื่อมโยง 2" xfId="20437" hidden="1" xr:uid="{00000000-0005-0000-0000-0000B07C0000}"/>
    <cellStyle name="เซลล์ที่มีการเชื่อมโยง 2" xfId="18736" hidden="1" xr:uid="{00000000-0005-0000-0000-0000B17C0000}"/>
    <cellStyle name="เซลล์ที่มีการเชื่อมโยง 2" xfId="19636" hidden="1" xr:uid="{00000000-0005-0000-0000-0000B27C0000}"/>
    <cellStyle name="เซลล์ที่มีการเชื่อมโยง 2" xfId="18916" hidden="1" xr:uid="{00000000-0005-0000-0000-0000B37C0000}"/>
    <cellStyle name="เซลล์ที่มีการเชื่อมโยง 2" xfId="19640" hidden="1" xr:uid="{00000000-0005-0000-0000-0000B47C0000}"/>
    <cellStyle name="เซลล์ที่มีการเชื่อมโยง 2" xfId="19018" hidden="1" xr:uid="{00000000-0005-0000-0000-0000B57C0000}"/>
    <cellStyle name="เซลล์ที่มีการเชื่อมโยง 2" xfId="19276" hidden="1" xr:uid="{00000000-0005-0000-0000-0000B67C0000}"/>
    <cellStyle name="เซลล์ที่มีการเชื่อมโยง 2" xfId="19247" hidden="1" xr:uid="{00000000-0005-0000-0000-0000B77C0000}"/>
    <cellStyle name="เซลล์ที่มีการเชื่อมโยง 2" xfId="18358" hidden="1" xr:uid="{00000000-0005-0000-0000-0000B87C0000}"/>
    <cellStyle name="เซลล์ที่มีการเชื่อมโยง 2" xfId="19258" hidden="1" xr:uid="{00000000-0005-0000-0000-0000B97C0000}"/>
    <cellStyle name="เซลล์ที่มีการเชื่อมโยง 2" xfId="17947" hidden="1" xr:uid="{00000000-0005-0000-0000-0000BA7C0000}"/>
    <cellStyle name="เซลล์ที่มีการเชื่อมโยง 2" xfId="17906" hidden="1" xr:uid="{00000000-0005-0000-0000-0000BB7C0000}"/>
    <cellStyle name="เซลล์ที่มีการเชื่อมโยง 2" xfId="17900" hidden="1" xr:uid="{00000000-0005-0000-0000-0000BC7C0000}"/>
    <cellStyle name="เซลล์ที่มีการเชื่อมโยง 2" xfId="19195" hidden="1" xr:uid="{00000000-0005-0000-0000-0000BD7C0000}"/>
    <cellStyle name="เซลล์ที่มีการเชื่อมโยง 2" xfId="18117" hidden="1" xr:uid="{00000000-0005-0000-0000-0000BE7C0000}"/>
    <cellStyle name="เซลล์ที่มีการเชื่อมโยง 2" xfId="19091" hidden="1" xr:uid="{00000000-0005-0000-0000-0000BF7C0000}"/>
    <cellStyle name="เซลล์ที่มีการเชื่อมโยง 2" xfId="18305" hidden="1" xr:uid="{00000000-0005-0000-0000-0000C07C0000}"/>
    <cellStyle name="เซลล์ที่มีการเชื่อมโยง 2" xfId="20537" hidden="1" xr:uid="{00000000-0005-0000-0000-0000C17C0000}"/>
    <cellStyle name="เซลล์ที่มีการเชื่อมโยง 2" xfId="19189" hidden="1" xr:uid="{00000000-0005-0000-0000-0000C27C0000}"/>
    <cellStyle name="เซลล์ที่มีการเชื่อมโยง 2" xfId="18430" hidden="1" xr:uid="{00000000-0005-0000-0000-0000C37C0000}"/>
    <cellStyle name="เซลล์ที่มีการเชื่อมโยง 2" xfId="20516" hidden="1" xr:uid="{00000000-0005-0000-0000-0000C47C0000}"/>
    <cellStyle name="เซลล์ที่มีการเชื่อมโยง 2" xfId="18769" hidden="1" xr:uid="{00000000-0005-0000-0000-0000C57C0000}"/>
    <cellStyle name="เซลล์ที่มีการเชื่อมโยง 2" xfId="19530" hidden="1" xr:uid="{00000000-0005-0000-0000-0000C67C0000}"/>
    <cellStyle name="เซลล์ที่มีการเชื่อมโยง 2" xfId="19305" hidden="1" xr:uid="{00000000-0005-0000-0000-0000C77C0000}"/>
    <cellStyle name="เซลล์ที่มีการเชื่อมโยง 2" xfId="18317" hidden="1" xr:uid="{00000000-0005-0000-0000-0000C87C0000}"/>
    <cellStyle name="เซลล์ที่มีการเชื่อมโยง 2" xfId="19011" hidden="1" xr:uid="{00000000-0005-0000-0000-0000C97C0000}"/>
    <cellStyle name="เซลล์ที่มีการเชื่อมโยง 2" xfId="19548" hidden="1" xr:uid="{00000000-0005-0000-0000-0000CA7C0000}"/>
    <cellStyle name="เซลล์ที่มีการเชื่อมโยง 2" xfId="18766" hidden="1" xr:uid="{00000000-0005-0000-0000-0000CB7C0000}"/>
    <cellStyle name="เซลล์ที่มีการเชื่อมโยง 2" xfId="19519" hidden="1" xr:uid="{00000000-0005-0000-0000-0000CC7C0000}"/>
    <cellStyle name="เซลล์ที่มีการเชื่อมโยง 2" xfId="19726" hidden="1" xr:uid="{00000000-0005-0000-0000-0000CD7C0000}"/>
    <cellStyle name="เซลล์ที่มีการเชื่อมโยง 2" xfId="20551" hidden="1" xr:uid="{00000000-0005-0000-0000-0000CE7C0000}"/>
    <cellStyle name="เซลล์ที่มีการเชื่อมโยง 2" xfId="18486" hidden="1" xr:uid="{00000000-0005-0000-0000-0000CF7C0000}"/>
    <cellStyle name="เซลล์ที่มีการเชื่อมโยง 2" xfId="18210" hidden="1" xr:uid="{00000000-0005-0000-0000-0000D07C0000}"/>
    <cellStyle name="เซลล์ที่มีการเชื่อมโยง 2" xfId="18820" hidden="1" xr:uid="{00000000-0005-0000-0000-0000D17C0000}"/>
    <cellStyle name="เซลล์ที่มีการเชื่อมโยง 2" xfId="19908" hidden="1" xr:uid="{00000000-0005-0000-0000-0000D27C0000}"/>
    <cellStyle name="เซลล์ที่มีการเชื่อมโยง 2" xfId="18848" hidden="1" xr:uid="{00000000-0005-0000-0000-0000D37C0000}"/>
    <cellStyle name="เซลล์ที่มีการเชื่อมโยง 2" xfId="20554" hidden="1" xr:uid="{00000000-0005-0000-0000-0000D47C0000}"/>
    <cellStyle name="เซลล์ที่มีการเชื่อมโยง 2" xfId="19067" hidden="1" xr:uid="{00000000-0005-0000-0000-0000D57C0000}"/>
    <cellStyle name="เซลล์ที่มีการเชื่อมโยง 2" xfId="19832" hidden="1" xr:uid="{00000000-0005-0000-0000-0000D67C0000}"/>
    <cellStyle name="เซลล์ที่มีการเชื่อมโยง 2" xfId="19023" hidden="1" xr:uid="{00000000-0005-0000-0000-0000D77C0000}"/>
    <cellStyle name="เซลล์ที่มีการเชื่อมโยง 2" xfId="19382" hidden="1" xr:uid="{00000000-0005-0000-0000-0000D87C0000}"/>
    <cellStyle name="เซลล์ที่มีการเชื่อมโยง 2" xfId="19553" hidden="1" xr:uid="{00000000-0005-0000-0000-0000D97C0000}"/>
    <cellStyle name="เซลล์ที่มีการเชื่อมโยง 2" xfId="20421" hidden="1" xr:uid="{00000000-0005-0000-0000-0000DA7C0000}"/>
    <cellStyle name="เซลล์ที่มีการเชื่อมโยง 2" xfId="17995" hidden="1" xr:uid="{00000000-0005-0000-0000-0000DB7C0000}"/>
    <cellStyle name="เซลล์ที่มีการเชื่อมโยง 2" xfId="17884" hidden="1" xr:uid="{00000000-0005-0000-0000-0000DC7C0000}"/>
    <cellStyle name="เซลล์ที่มีการเชื่อมโยง 2" xfId="17864" hidden="1" xr:uid="{00000000-0005-0000-0000-0000DD7C0000}"/>
    <cellStyle name="เซลล์ที่มีการเชื่อมโยง 2" xfId="18324" hidden="1" xr:uid="{00000000-0005-0000-0000-0000DE7C0000}"/>
    <cellStyle name="เซลล์ที่มีการเชื่อมโยง 2" xfId="18034" hidden="1" xr:uid="{00000000-0005-0000-0000-0000DF7C0000}"/>
    <cellStyle name="เซลล์ที่มีการเชื่อมโยง 2" xfId="19619" hidden="1" xr:uid="{00000000-0005-0000-0000-0000E07C0000}"/>
    <cellStyle name="เซลล์ที่มีการเชื่อมโยง 2" xfId="19520" hidden="1" xr:uid="{00000000-0005-0000-0000-0000E17C0000}"/>
    <cellStyle name="เซลล์ที่มีการเชื่อมโยง 2" xfId="18417" hidden="1" xr:uid="{00000000-0005-0000-0000-0000E27C0000}"/>
    <cellStyle name="เซลล์ที่มีการเชื่อมโยง 2" xfId="18964" hidden="1" xr:uid="{00000000-0005-0000-0000-0000E37C0000}"/>
    <cellStyle name="เซลล์ที่มีการเชื่อมโยง 2" xfId="19176" hidden="1" xr:uid="{00000000-0005-0000-0000-0000E47C0000}"/>
    <cellStyle name="เซลล์ที่มีการเชื่อมโยง 2" xfId="17974" hidden="1" xr:uid="{00000000-0005-0000-0000-0000E57C0000}"/>
    <cellStyle name="เซลล์ที่มีการเชื่อมโยง 2" xfId="20578" hidden="1" xr:uid="{00000000-0005-0000-0000-0000E67C0000}"/>
    <cellStyle name="เซลล์ที่มีการเชื่อมโยง 2" xfId="18142" hidden="1" xr:uid="{00000000-0005-0000-0000-0000E77C0000}"/>
    <cellStyle name="เซลล์ที่มีการเชื่อมโยง 2" xfId="18278" hidden="1" xr:uid="{00000000-0005-0000-0000-0000E87C0000}"/>
    <cellStyle name="เซลล์ที่มีการเชื่อมโยง 2" xfId="20593" hidden="1" xr:uid="{00000000-0005-0000-0000-0000E97C0000}"/>
    <cellStyle name="เซลล์ที่มีการเชื่อมโยง 2" xfId="20496" hidden="1" xr:uid="{00000000-0005-0000-0000-0000EA7C0000}"/>
    <cellStyle name="เซลล์ที่มีการเชื่อมโยง 2" xfId="20510" hidden="1" xr:uid="{00000000-0005-0000-0000-0000EB7C0000}"/>
    <cellStyle name="เซลล์ที่มีการเชื่อมโยง 2" xfId="18177" hidden="1" xr:uid="{00000000-0005-0000-0000-0000EC7C0000}"/>
    <cellStyle name="เซลล์ที่มีการเชื่อมโยง 2" xfId="18577" hidden="1" xr:uid="{00000000-0005-0000-0000-0000ED7C0000}"/>
    <cellStyle name="เซลล์ที่มีการเชื่อมโยง 2" xfId="18235" hidden="1" xr:uid="{00000000-0005-0000-0000-0000EE7C0000}"/>
    <cellStyle name="เซลล์ที่มีการเชื่อมโยง 2" xfId="18189" hidden="1" xr:uid="{00000000-0005-0000-0000-0000EF7C0000}"/>
    <cellStyle name="เซลล์ที่มีการเชื่อมโยง 2" xfId="20555" hidden="1" xr:uid="{00000000-0005-0000-0000-0000F07C0000}"/>
    <cellStyle name="เซลล์ที่มีการเชื่อมโยง 2" xfId="18508" hidden="1" xr:uid="{00000000-0005-0000-0000-0000F17C0000}"/>
    <cellStyle name="เซลล์ที่มีการเชื่อมโยง 2" xfId="18954" hidden="1" xr:uid="{00000000-0005-0000-0000-0000F27C0000}"/>
    <cellStyle name="เซลล์ที่มีการเชื่อมโยง 2" xfId="18780" hidden="1" xr:uid="{00000000-0005-0000-0000-0000F37C0000}"/>
    <cellStyle name="เซลล์ที่มีการเชื่อมโยง 2" xfId="19634" hidden="1" xr:uid="{00000000-0005-0000-0000-0000F47C0000}"/>
    <cellStyle name="เซลล์ที่มีการเชื่อมโยง 2" xfId="19884" hidden="1" xr:uid="{00000000-0005-0000-0000-0000F57C0000}"/>
    <cellStyle name="เซลล์ที่มีการเชื่อมโยง 2" xfId="19269" hidden="1" xr:uid="{00000000-0005-0000-0000-0000F67C0000}"/>
    <cellStyle name="เซลล์ที่มีการเชื่อมโยง 2" xfId="18226" hidden="1" xr:uid="{00000000-0005-0000-0000-0000F77C0000}"/>
    <cellStyle name="เซลล์ที่มีการเชื่อมโยง 2" xfId="18624" hidden="1" xr:uid="{00000000-0005-0000-0000-0000F87C0000}"/>
    <cellStyle name="เซลล์ที่มีการเชื่อมโยง 2" xfId="20564" hidden="1" xr:uid="{00000000-0005-0000-0000-0000F97C0000}"/>
    <cellStyle name="เซลล์ที่มีการเชื่อมโยง 2" xfId="20483" hidden="1" xr:uid="{00000000-0005-0000-0000-0000FA7C0000}"/>
    <cellStyle name="เซลล์ที่มีการเชื่อมโยง 2" xfId="20523" hidden="1" xr:uid="{00000000-0005-0000-0000-0000FB7C0000}"/>
    <cellStyle name="เซลล์ที่มีการเชื่อมโยง 2" xfId="18221" hidden="1" xr:uid="{00000000-0005-0000-0000-0000FC7C0000}"/>
    <cellStyle name="เซลล์ที่มีการเชื่อมโยง 2" xfId="18570" hidden="1" xr:uid="{00000000-0005-0000-0000-0000FD7C0000}"/>
    <cellStyle name="เซลล์ที่มีการเชื่อมโยง 2" xfId="18728" hidden="1" xr:uid="{00000000-0005-0000-0000-0000FE7C0000}"/>
    <cellStyle name="เซลล์ที่มีการเชื่อมโยง 2" xfId="19873" hidden="1" xr:uid="{00000000-0005-0000-0000-0000FF7C0000}"/>
    <cellStyle name="เซลล์ที่มีการเชื่อมโยง 2" xfId="18807" hidden="1" xr:uid="{00000000-0005-0000-0000-0000007D0000}"/>
    <cellStyle name="เซลล์ที่มีการเชื่อมโยง 2" xfId="19869" hidden="1" xr:uid="{00000000-0005-0000-0000-0000017D0000}"/>
    <cellStyle name="เซลล์ที่มีการเชื่อมโยง 2" xfId="19369" hidden="1" xr:uid="{00000000-0005-0000-0000-0000027D0000}"/>
    <cellStyle name="เซลล์ที่มีการเชื่อมโยง 2" xfId="20596" hidden="1" xr:uid="{00000000-0005-0000-0000-0000037D0000}"/>
    <cellStyle name="เซลล์ที่มีการเชื่อมโยง 2" xfId="18709" hidden="1" xr:uid="{00000000-0005-0000-0000-0000047D0000}"/>
    <cellStyle name="เซลล์ที่มีการเชื่อมโยง 2" xfId="18620" hidden="1" xr:uid="{00000000-0005-0000-0000-0000057D0000}"/>
    <cellStyle name="เซลล์ที่มีการเชื่อมโยง 2" xfId="17870" hidden="1" xr:uid="{00000000-0005-0000-0000-0000067D0000}"/>
    <cellStyle name="เซลล์ที่มีการเชื่อมโยง 2" xfId="19385" hidden="1" xr:uid="{00000000-0005-0000-0000-0000077D0000}"/>
    <cellStyle name="เซลล์ที่มีการเชื่อมโยง 2" xfId="18664" hidden="1" xr:uid="{00000000-0005-0000-0000-0000087D0000}"/>
    <cellStyle name="เซลล์ที่มีการเชื่อมโยง 2" xfId="17901" hidden="1" xr:uid="{00000000-0005-0000-0000-0000097D0000}"/>
    <cellStyle name="เซลล์ที่มีการเชื่อมโยง 2" xfId="18803" hidden="1" xr:uid="{00000000-0005-0000-0000-00000A7D0000}"/>
    <cellStyle name="เซลล์ที่มีการเชื่อมโยง 2" xfId="19771" hidden="1" xr:uid="{00000000-0005-0000-0000-00000B7D0000}"/>
    <cellStyle name="เซลล์ที่มีการเชื่อมโยง 2" xfId="18574" hidden="1" xr:uid="{00000000-0005-0000-0000-00000C7D0000}"/>
    <cellStyle name="เซลล์ที่มีการเชื่อมโยง 2" xfId="19193" hidden="1" xr:uid="{00000000-0005-0000-0000-00000D7D0000}"/>
    <cellStyle name="เซลล์ที่มีการเชื่อมโยง 2" xfId="19732" hidden="1" xr:uid="{00000000-0005-0000-0000-00000E7D0000}"/>
    <cellStyle name="เซลล์ที่มีการเชื่อมโยง 2" xfId="18425" hidden="1" xr:uid="{00000000-0005-0000-0000-00000F7D0000}"/>
    <cellStyle name="เซลล์ที่มีการเชื่อมโยง 2" xfId="18745" hidden="1" xr:uid="{00000000-0005-0000-0000-0000107D0000}"/>
    <cellStyle name="เซลล์ที่มีการเชื่อมโยง 2" xfId="18646" hidden="1" xr:uid="{00000000-0005-0000-0000-0000117D0000}"/>
    <cellStyle name="เซลล์ที่มีการเชื่อมโยง 2" xfId="18447" hidden="1" xr:uid="{00000000-0005-0000-0000-0000127D0000}"/>
    <cellStyle name="เซลล์ที่มีการเชื่อมโยง 2" xfId="19203" hidden="1" xr:uid="{00000000-0005-0000-0000-0000137D0000}"/>
    <cellStyle name="เซลล์ที่มีการเชื่อมโยง 2" xfId="17968" hidden="1" xr:uid="{00000000-0005-0000-0000-0000147D0000}"/>
    <cellStyle name="เซลล์ที่มีการเชื่อมโยง 2" xfId="19153" hidden="1" xr:uid="{00000000-0005-0000-0000-0000157D0000}"/>
    <cellStyle name="เซลล์ที่มีการเชื่อมโยง 2" xfId="19550" hidden="1" xr:uid="{00000000-0005-0000-0000-0000167D0000}"/>
    <cellStyle name="เซลล์ที่มีการเชื่อมโยง 2" xfId="12964" hidden="1" xr:uid="{00000000-0005-0000-0000-0000177D0000}"/>
    <cellStyle name="เซลล์ที่มีการเชื่อมโยง 2" xfId="18898" hidden="1" xr:uid="{00000000-0005-0000-0000-0000187D0000}"/>
    <cellStyle name="เซลล์ที่มีการเชื่อมโยง 2" xfId="17897" hidden="1" xr:uid="{00000000-0005-0000-0000-0000197D0000}"/>
    <cellStyle name="เซลล์ที่มีการเชื่อมโยง 2" xfId="19631" hidden="1" xr:uid="{00000000-0005-0000-0000-00001A7D0000}"/>
    <cellStyle name="เซลล์ที่มีการเชื่อมโยง 2" xfId="18492" hidden="1" xr:uid="{00000000-0005-0000-0000-00001B7D0000}"/>
    <cellStyle name="เซลล์ที่มีการเชื่อมโยง 2" xfId="19890" hidden="1" xr:uid="{00000000-0005-0000-0000-00001C7D0000}"/>
    <cellStyle name="เซลล์ที่มีการเชื่อมโยง 2" xfId="19101" hidden="1" xr:uid="{00000000-0005-0000-0000-00001D7D0000}"/>
    <cellStyle name="เซลล์ที่มีการเชื่อมโยง 2" xfId="17943" hidden="1" xr:uid="{00000000-0005-0000-0000-00001E7D0000}"/>
    <cellStyle name="เซลล์ที่มีการเชื่อมโยง 2" xfId="18048" hidden="1" xr:uid="{00000000-0005-0000-0000-00001F7D0000}"/>
    <cellStyle name="เซลล์ที่มีการเชื่อมโยง 2" xfId="18546" hidden="1" xr:uid="{00000000-0005-0000-0000-0000207D0000}"/>
    <cellStyle name="เซลล์ที่มีการเชื่อมโยง 2" xfId="19616" hidden="1" xr:uid="{00000000-0005-0000-0000-0000217D0000}"/>
    <cellStyle name="เซลล์ที่มีการเชื่อมโยง 2" xfId="19898" hidden="1" xr:uid="{00000000-0005-0000-0000-0000227D0000}"/>
    <cellStyle name="เซลล์ที่มีการเชื่อมโยง 2" xfId="19691" hidden="1" xr:uid="{00000000-0005-0000-0000-0000237D0000}"/>
    <cellStyle name="เซลล์ที่มีการเชื่อมโยง 2" xfId="20424" hidden="1" xr:uid="{00000000-0005-0000-0000-0000247D0000}"/>
    <cellStyle name="เซลล์ที่มีการเชื่อมโยง 2" xfId="18572" hidden="1" xr:uid="{00000000-0005-0000-0000-0000257D0000}"/>
    <cellStyle name="เซลล์ที่มีการเชื่อมโยง 2" xfId="20511" hidden="1" xr:uid="{00000000-0005-0000-0000-0000267D0000}"/>
    <cellStyle name="เซลล์ที่มีการเชื่อมโยง 2" xfId="20526" hidden="1" xr:uid="{00000000-0005-0000-0000-0000277D0000}"/>
    <cellStyle name="เซลล์ที่มีการเชื่อมโยง 2" xfId="19906" hidden="1" xr:uid="{00000000-0005-0000-0000-0000287D0000}"/>
    <cellStyle name="เซลล์ที่มีการเชื่อมโยง 2" xfId="18985" hidden="1" xr:uid="{00000000-0005-0000-0000-0000297D0000}"/>
    <cellStyle name="เซลล์ที่มีการเชื่อมโยง 2" xfId="18999" hidden="1" xr:uid="{00000000-0005-0000-0000-00002A7D0000}"/>
    <cellStyle name="เซลล์ที่มีการเชื่อมโยง 2" xfId="17939" hidden="1" xr:uid="{00000000-0005-0000-0000-00002B7D0000}"/>
    <cellStyle name="เซลล์ที่มีการเชื่อมโยง 2" xfId="18461" hidden="1" xr:uid="{00000000-0005-0000-0000-00002C7D0000}"/>
    <cellStyle name="เซลล์ที่มีการเชื่อมโยง 2" xfId="19324" hidden="1" xr:uid="{00000000-0005-0000-0000-00002D7D0000}"/>
    <cellStyle name="เซลล์ที่มีการเชื่อมโยง 2" xfId="18704" hidden="1" xr:uid="{00000000-0005-0000-0000-00002E7D0000}"/>
    <cellStyle name="เซลล์ที่มีการเชื่อมโยง 2" xfId="18628" hidden="1" xr:uid="{00000000-0005-0000-0000-00002F7D0000}"/>
    <cellStyle name="เซลล์ที่มีการเชื่อมโยง 2" xfId="15032" hidden="1" xr:uid="{00000000-0005-0000-0000-0000307D0000}"/>
    <cellStyle name="เซลล์ที่มีการเชื่อมโยง 2" xfId="19552" hidden="1" xr:uid="{00000000-0005-0000-0000-0000317D0000}"/>
    <cellStyle name="เซลล์ที่มีการเชื่อมโยง 2" xfId="19554" hidden="1" xr:uid="{00000000-0005-0000-0000-0000327D0000}"/>
    <cellStyle name="เซลล์ที่มีการเชื่อมโยง 2" xfId="18506" hidden="1" xr:uid="{00000000-0005-0000-0000-0000337D0000}"/>
    <cellStyle name="เซลล์ที่มีการเชื่อมโยง 2" xfId="20627" hidden="1" xr:uid="{00000000-0005-0000-0000-0000347D0000}"/>
    <cellStyle name="เซลล์ที่มีการเชื่อมโยง 2" xfId="20628" hidden="1" xr:uid="{00000000-0005-0000-0000-0000357D0000}"/>
    <cellStyle name="เซลล์ที่มีการเชื่อมโยง 2" xfId="20630" hidden="1" xr:uid="{00000000-0005-0000-0000-0000367D0000}"/>
    <cellStyle name="เซลล์ที่มีการเชื่อมโยง 2" xfId="20631" hidden="1" xr:uid="{00000000-0005-0000-0000-0000377D0000}"/>
    <cellStyle name="เซลล์ที่มีการเชื่อมโยง 2" xfId="20636" hidden="1" xr:uid="{00000000-0005-0000-0000-0000387D0000}"/>
    <cellStyle name="เซลล์ที่มีการเชื่อมโยง 2" xfId="20637" hidden="1" xr:uid="{00000000-0005-0000-0000-0000397D0000}"/>
    <cellStyle name="เซลล์ที่มีการเชื่อมโยง 2" xfId="20639" hidden="1" xr:uid="{00000000-0005-0000-0000-00003A7D0000}"/>
    <cellStyle name="เซลล์ที่มีการเชื่อมโยง 2" xfId="20640" hidden="1" xr:uid="{00000000-0005-0000-0000-00003B7D0000}"/>
    <cellStyle name="เซลล์ที่มีการเชื่อมโยง 2" xfId="20666" hidden="1" xr:uid="{00000000-0005-0000-0000-00003C7D0000}"/>
    <cellStyle name="เซลล์ที่มีการเชื่อมโยง 2" xfId="20667" hidden="1" xr:uid="{00000000-0005-0000-0000-00003D7D0000}"/>
    <cellStyle name="เซลล์ที่มีการเชื่อมโยง 2" xfId="20669" hidden="1" xr:uid="{00000000-0005-0000-0000-00003E7D0000}"/>
    <cellStyle name="เซลล์ที่มีการเชื่อมโยง 2" xfId="20670" hidden="1" xr:uid="{00000000-0005-0000-0000-00003F7D0000}"/>
    <cellStyle name="เซลล์ที่มีการเชื่อมโยง 2" xfId="18442" hidden="1" xr:uid="{00000000-0005-0000-0000-0000407D0000}"/>
    <cellStyle name="เซลล์ที่มีการเชื่อมโยง 2" xfId="19710" hidden="1" xr:uid="{00000000-0005-0000-0000-0000417D0000}"/>
    <cellStyle name="เซลล์ที่มีการเชื่อมโยง 2" xfId="18710" hidden="1" xr:uid="{00000000-0005-0000-0000-0000427D0000}"/>
    <cellStyle name="เซลล์ที่มีการเชื่อมโยง 2" xfId="19130" hidden="1" xr:uid="{00000000-0005-0000-0000-0000437D0000}"/>
    <cellStyle name="เซลล์ที่มีการเชื่อมโยง 2" xfId="20522" hidden="1" xr:uid="{00000000-0005-0000-0000-0000447D0000}"/>
    <cellStyle name="เซลล์ที่มีการเชื่อมโยง 2" xfId="18527" hidden="1" xr:uid="{00000000-0005-0000-0000-0000457D0000}"/>
    <cellStyle name="เซลล์ที่มีการเชื่อมโยง 2" xfId="18481" hidden="1" xr:uid="{00000000-0005-0000-0000-0000467D0000}"/>
    <cellStyle name="เซลล์ที่มีการเชื่อมโยง 2" xfId="19653" hidden="1" xr:uid="{00000000-0005-0000-0000-0000477D0000}"/>
    <cellStyle name="เซลล์ที่มีการเชื่อมโยง 2" xfId="19795" hidden="1" xr:uid="{00000000-0005-0000-0000-0000487D0000}"/>
    <cellStyle name="เซลล์ที่มีการเชื่อมโยง 2" xfId="17926" hidden="1" xr:uid="{00000000-0005-0000-0000-0000497D0000}"/>
    <cellStyle name="เซลล์ที่มีการเชื่อมโยง 2" xfId="19441" hidden="1" xr:uid="{00000000-0005-0000-0000-00004A7D0000}"/>
    <cellStyle name="เซลล์ที่มีการเชื่อมโยง 2" xfId="19602" hidden="1" xr:uid="{00000000-0005-0000-0000-00004B7D0000}"/>
    <cellStyle name="เซลล์ที่มีการเชื่อมโยง 2" xfId="18333" hidden="1" xr:uid="{00000000-0005-0000-0000-00004C7D0000}"/>
    <cellStyle name="เซลล์ที่มีการเชื่อมโยง 2" xfId="15134" hidden="1" xr:uid="{00000000-0005-0000-0000-00004D7D0000}"/>
    <cellStyle name="เซลล์ที่มีการเชื่อมโยง 2" xfId="18249" hidden="1" xr:uid="{00000000-0005-0000-0000-00004E7D0000}"/>
    <cellStyle name="เซลล์ที่มีการเชื่อมโยง 2" xfId="19821" hidden="1" xr:uid="{00000000-0005-0000-0000-00004F7D0000}"/>
    <cellStyle name="เซลล์ที่มีการเชื่อมโยง 2" xfId="19423" hidden="1" xr:uid="{00000000-0005-0000-0000-0000507D0000}"/>
    <cellStyle name="เซลล์ที่มีการเชื่อมโยง 2" xfId="18154" hidden="1" xr:uid="{00000000-0005-0000-0000-0000517D0000}"/>
    <cellStyle name="เซลล์ที่มีการเชื่อมโยง 2" xfId="19143" hidden="1" xr:uid="{00000000-0005-0000-0000-0000527D0000}"/>
    <cellStyle name="เซลล์ที่มีการเชื่อมโยง 2" xfId="19310" hidden="1" xr:uid="{00000000-0005-0000-0000-0000537D0000}"/>
    <cellStyle name="เซลล์ที่มีการเชื่อมโยง 2" xfId="19868" hidden="1" xr:uid="{00000000-0005-0000-0000-0000547D0000}"/>
    <cellStyle name="เซลล์ที่มีการเชื่อมโยง 2" xfId="18751" hidden="1" xr:uid="{00000000-0005-0000-0000-0000557D0000}"/>
    <cellStyle name="เซลล์ที่มีการเชื่อมโยง 2" xfId="20532" hidden="1" xr:uid="{00000000-0005-0000-0000-0000567D0000}"/>
    <cellStyle name="เซลล์ที่มีการเชื่อมโยง 2" xfId="19791" hidden="1" xr:uid="{00000000-0005-0000-0000-0000577D0000}"/>
    <cellStyle name="เซลล์ที่มีการเชื่อมโยง 2" xfId="18675" hidden="1" xr:uid="{00000000-0005-0000-0000-0000587D0000}"/>
    <cellStyle name="เซลล์ที่มีการเชื่อมโยง 2" xfId="18591" hidden="1" xr:uid="{00000000-0005-0000-0000-0000597D0000}"/>
    <cellStyle name="เซลล์ที่มีการเชื่อมโยง 2" xfId="19045" hidden="1" xr:uid="{00000000-0005-0000-0000-00005A7D0000}"/>
    <cellStyle name="เซลล์ที่มีการเชื่อมโยง 2" xfId="18966" hidden="1" xr:uid="{00000000-0005-0000-0000-00005B7D0000}"/>
    <cellStyle name="เซลล์ที่มีการเชื่อมโยง 2" xfId="18531" hidden="1" xr:uid="{00000000-0005-0000-0000-00005C7D0000}"/>
    <cellStyle name="เซลล์ที่มีการเชื่อมโยง 2" xfId="18795" hidden="1" xr:uid="{00000000-0005-0000-0000-00005D7D0000}"/>
    <cellStyle name="เซลล์ที่มีการเชื่อมโยง 2" xfId="19538" hidden="1" xr:uid="{00000000-0005-0000-0000-00005E7D0000}"/>
    <cellStyle name="เซลล์ที่มีการเชื่อมโยง 2" xfId="19774" hidden="1" xr:uid="{00000000-0005-0000-0000-00005F7D0000}"/>
    <cellStyle name="เซลล์ที่มีการเชื่อมโยง 2" xfId="20575" hidden="1" xr:uid="{00000000-0005-0000-0000-0000607D0000}"/>
    <cellStyle name="เซลล์ที่มีการเชื่อมโยง 2" xfId="19105" hidden="1" xr:uid="{00000000-0005-0000-0000-0000617D0000}"/>
    <cellStyle name="เซลล์ที่มีการเชื่อมโยง 2" xfId="19594" hidden="1" xr:uid="{00000000-0005-0000-0000-0000627D0000}"/>
    <cellStyle name="เซลล์ที่มีการเชื่อมโยง 2" xfId="18283" hidden="1" xr:uid="{00000000-0005-0000-0000-0000637D0000}"/>
    <cellStyle name="เซลล์ที่มีการเชื่อมโยง 2" xfId="19693" hidden="1" xr:uid="{00000000-0005-0000-0000-0000647D0000}"/>
    <cellStyle name="เซลล์ที่มีการเชื่อมโยง 2" xfId="18853" hidden="1" xr:uid="{00000000-0005-0000-0000-0000657D0000}"/>
    <cellStyle name="เซลล์ที่มีการเชื่อมโยง 2" xfId="19053" hidden="1" xr:uid="{00000000-0005-0000-0000-0000667D0000}"/>
    <cellStyle name="เซลล์ที่มีการเชื่อมโยง 2" xfId="19796" hidden="1" xr:uid="{00000000-0005-0000-0000-0000677D0000}"/>
    <cellStyle name="เซลล์ที่มีการเชื่อมโยง 2" xfId="18641" hidden="1" xr:uid="{00000000-0005-0000-0000-0000687D0000}"/>
    <cellStyle name="เซลล์ที่มีการเชื่อมโยง 2" xfId="19161" hidden="1" xr:uid="{00000000-0005-0000-0000-0000697D0000}"/>
    <cellStyle name="เซลล์ที่มีการเชื่อมโยง 2" xfId="18069" hidden="1" xr:uid="{00000000-0005-0000-0000-00006A7D0000}"/>
    <cellStyle name="เซลล์ที่มีการเชื่อมโยง 2" xfId="19098" hidden="1" xr:uid="{00000000-0005-0000-0000-00006B7D0000}"/>
    <cellStyle name="เซลล์ที่มีการเชื่อมโยง 2" xfId="20432" hidden="1" xr:uid="{00000000-0005-0000-0000-00006C7D0000}"/>
    <cellStyle name="เซลล์ที่มีการเชื่อมโยง 2" xfId="18172" hidden="1" xr:uid="{00000000-0005-0000-0000-00006D7D0000}"/>
    <cellStyle name="เซลล์ที่มีการเชื่อมโยง 2" xfId="18405" hidden="1" xr:uid="{00000000-0005-0000-0000-00006E7D0000}"/>
    <cellStyle name="เซลล์ที่มีการเชื่อมโยง 2" xfId="18080" hidden="1" xr:uid="{00000000-0005-0000-0000-00006F7D0000}"/>
    <cellStyle name="เซลล์ที่มีการเชื่อมโยง 2" xfId="18871" hidden="1" xr:uid="{00000000-0005-0000-0000-0000707D0000}"/>
    <cellStyle name="เซลล์ที่มีการเชื่อมโยง 2" xfId="18237" hidden="1" xr:uid="{00000000-0005-0000-0000-0000717D0000}"/>
    <cellStyle name="เซลล์ที่มีการเชื่อมโยง 2" xfId="18786" hidden="1" xr:uid="{00000000-0005-0000-0000-0000727D0000}"/>
    <cellStyle name="เซลล์ที่มีการเชื่อมโยง 2" xfId="18983" hidden="1" xr:uid="{00000000-0005-0000-0000-0000737D0000}"/>
    <cellStyle name="เซลล์ที่มีการเชื่อมโยง 2" xfId="19370" hidden="1" xr:uid="{00000000-0005-0000-0000-0000747D0000}"/>
    <cellStyle name="เซลล์ที่มีการเชื่อมโยง 2" xfId="18559" hidden="1" xr:uid="{00000000-0005-0000-0000-0000757D0000}"/>
    <cellStyle name="เซลล์ที่มีการเชื่อมโยง 2" xfId="19141" hidden="1" xr:uid="{00000000-0005-0000-0000-0000767D0000}"/>
    <cellStyle name="เซลล์ที่มีการเชื่อมโยง 2" xfId="19685" hidden="1" xr:uid="{00000000-0005-0000-0000-0000777D0000}"/>
    <cellStyle name="เซลล์ที่มีการเชื่อมโยง 2" xfId="19667" hidden="1" xr:uid="{00000000-0005-0000-0000-0000787D0000}"/>
    <cellStyle name="เซลล์ที่มีการเชื่อมโยง 2" xfId="20430" hidden="1" xr:uid="{00000000-0005-0000-0000-0000797D0000}"/>
    <cellStyle name="เซลล์ที่มีการเชื่อมโยง 2" xfId="19229" hidden="1" xr:uid="{00000000-0005-0000-0000-00007A7D0000}"/>
    <cellStyle name="เซลล์ที่มีการเชื่อมโยง 2" xfId="15025" hidden="1" xr:uid="{00000000-0005-0000-0000-00007B7D0000}"/>
    <cellStyle name="เซลล์ที่มีการเชื่อมโยง 2" xfId="20651" hidden="1" xr:uid="{00000000-0005-0000-0000-00007C7D0000}"/>
    <cellStyle name="เซลล์ที่มีการเชื่อมโยง 2" xfId="19306" hidden="1" xr:uid="{00000000-0005-0000-0000-00007D7D0000}"/>
    <cellStyle name="เซลล์ที่มีการเชื่อมโยง 2" xfId="18170" hidden="1" xr:uid="{00000000-0005-0000-0000-00007E7D0000}"/>
    <cellStyle name="เซลล์ที่มีการเชื่อมโยง 2" xfId="18382" hidden="1" xr:uid="{00000000-0005-0000-0000-00007F7D0000}"/>
    <cellStyle name="เซลล์ที่มีการเชื่อมโยง 2" xfId="18605" hidden="1" xr:uid="{00000000-0005-0000-0000-0000807D0000}"/>
    <cellStyle name="เซลล์ที่มีการเชื่อมโยง 2" xfId="17960" hidden="1" xr:uid="{00000000-0005-0000-0000-0000817D0000}"/>
    <cellStyle name="เซลล์ที่มีการเชื่อมโยง 2" xfId="19926" hidden="1" xr:uid="{00000000-0005-0000-0000-0000827D0000}"/>
    <cellStyle name="เซลล์ที่มีการเชื่อมโยง 2" xfId="20585" hidden="1" xr:uid="{00000000-0005-0000-0000-0000837D0000}"/>
    <cellStyle name="เซลล์ที่มีการเชื่อมโยง 2" xfId="18297" hidden="1" xr:uid="{00000000-0005-0000-0000-0000847D0000}"/>
    <cellStyle name="เซลล์ที่มีการเชื่อมโยง 2" xfId="18454" hidden="1" xr:uid="{00000000-0005-0000-0000-0000857D0000}"/>
    <cellStyle name="เซลล์ที่มีการเชื่อมโยง 2" xfId="18346" hidden="1" xr:uid="{00000000-0005-0000-0000-0000867D0000}"/>
    <cellStyle name="เซลล์ที่มีการเชื่อมโยง 2" xfId="17987" hidden="1" xr:uid="{00000000-0005-0000-0000-0000877D0000}"/>
    <cellStyle name="เซลล์ที่มีการเชื่อมโยง 2" xfId="19172" hidden="1" xr:uid="{00000000-0005-0000-0000-0000887D0000}"/>
    <cellStyle name="เซลล์ที่มีการเชื่อมโยง 2" xfId="17914" hidden="1" xr:uid="{00000000-0005-0000-0000-0000897D0000}"/>
    <cellStyle name="เซลล์ที่มีการเชื่อมโยง 2" xfId="19046" hidden="1" xr:uid="{00000000-0005-0000-0000-00008A7D0000}"/>
    <cellStyle name="เซลล์ที่มีการเชื่อมโยง 2" xfId="19177" hidden="1" xr:uid="{00000000-0005-0000-0000-00008B7D0000}"/>
    <cellStyle name="เซลล์ที่มีการเชื่อมโยง 2" xfId="18902" hidden="1" xr:uid="{00000000-0005-0000-0000-00008C7D0000}"/>
    <cellStyle name="เซลล์ที่มีการเชื่อมโยง 2" xfId="20507" hidden="1" xr:uid="{00000000-0005-0000-0000-00008D7D0000}"/>
    <cellStyle name="เซลล์ที่มีการเชื่อมโยง 2" xfId="18668" hidden="1" xr:uid="{00000000-0005-0000-0000-00008E7D0000}"/>
    <cellStyle name="เซลล์ที่มีการเชื่อมโยง 2" xfId="18600" hidden="1" xr:uid="{00000000-0005-0000-0000-00008F7D0000}"/>
    <cellStyle name="เซลล์ที่มีการเชื่อมโยง 2" xfId="19763" hidden="1" xr:uid="{00000000-0005-0000-0000-0000907D0000}"/>
    <cellStyle name="เซลล์ที่มีการเชื่อมโยง 2" xfId="19514" hidden="1" xr:uid="{00000000-0005-0000-0000-0000917D0000}"/>
    <cellStyle name="เซลล์ที่มีการเชื่อมโยง 2" xfId="20500" hidden="1" xr:uid="{00000000-0005-0000-0000-0000927D0000}"/>
    <cellStyle name="เซลล์ที่มีการเชื่อมโยง 2" xfId="20502" hidden="1" xr:uid="{00000000-0005-0000-0000-0000937D0000}"/>
    <cellStyle name="เซลล์ที่มีการเชื่อมโยง 2" xfId="18584" hidden="1" xr:uid="{00000000-0005-0000-0000-0000947D0000}"/>
    <cellStyle name="เซลล์ที่มีการเชื่อมโยง 2" xfId="20527" hidden="1" xr:uid="{00000000-0005-0000-0000-0000957D0000}"/>
    <cellStyle name="เซลล์ที่มีการเชื่อมโยง 2" xfId="19250" hidden="1" xr:uid="{00000000-0005-0000-0000-0000967D0000}"/>
    <cellStyle name="เซลล์ที่มีการเชื่อมโยง 2" xfId="20560" hidden="1" xr:uid="{00000000-0005-0000-0000-0000977D0000}"/>
    <cellStyle name="เซลล์ที่มีการเชื่อมโยง 2" xfId="19252" hidden="1" xr:uid="{00000000-0005-0000-0000-0000987D0000}"/>
    <cellStyle name="เซลล์ที่มีการเชื่อมโยง 2" xfId="20615" hidden="1" xr:uid="{00000000-0005-0000-0000-0000997D0000}"/>
    <cellStyle name="เซลล์ที่มีการเชื่อมโยง 2" xfId="19506" hidden="1" xr:uid="{00000000-0005-0000-0000-00009A7D0000}"/>
    <cellStyle name="เซลล์ที่มีการเชื่อมโยง 2" xfId="18822" hidden="1" xr:uid="{00000000-0005-0000-0000-00009B7D0000}"/>
    <cellStyle name="เซลล์ที่มีการเชื่อมโยง 2" xfId="18078" hidden="1" xr:uid="{00000000-0005-0000-0000-00009C7D0000}"/>
    <cellStyle name="เซลล์ที่มีการเชื่อมโยง 2" xfId="18543" hidden="1" xr:uid="{00000000-0005-0000-0000-00009D7D0000}"/>
    <cellStyle name="เซลล์ที่มีการเชื่อมโยง 2" xfId="18453" hidden="1" xr:uid="{00000000-0005-0000-0000-00009E7D0000}"/>
    <cellStyle name="เซลล์ที่มีการเชื่อมโยง 2" xfId="19200" hidden="1" xr:uid="{00000000-0005-0000-0000-00009F7D0000}"/>
    <cellStyle name="เซลล์ที่มีการเชื่อมโยง 2" xfId="19862" hidden="1" xr:uid="{00000000-0005-0000-0000-0000A07D0000}"/>
    <cellStyle name="เซลล์ที่มีการเชื่อมโยง 2" xfId="18929" hidden="1" xr:uid="{00000000-0005-0000-0000-0000A17D0000}"/>
    <cellStyle name="เซลล์ที่มีการเชื่อมโยง 2" xfId="18232" hidden="1" xr:uid="{00000000-0005-0000-0000-0000A27D0000}"/>
    <cellStyle name="เซลล์ที่มีการเชื่อมโยง 2" xfId="18781" hidden="1" xr:uid="{00000000-0005-0000-0000-0000A37D0000}"/>
    <cellStyle name="เซลล์ที่มีการเชื่อมโยง 2" xfId="18147" hidden="1" xr:uid="{00000000-0005-0000-0000-0000A47D0000}"/>
    <cellStyle name="เซลล์ที่มีการเชื่อมโยง 2" xfId="18867" hidden="1" xr:uid="{00000000-0005-0000-0000-0000A57D0000}"/>
    <cellStyle name="เซลล์ที่มีการเชื่อมโยง 2" xfId="18489" hidden="1" xr:uid="{00000000-0005-0000-0000-0000A67D0000}"/>
    <cellStyle name="เซลล์ที่มีการเชื่อมโยง 2" xfId="20658" hidden="1" xr:uid="{00000000-0005-0000-0000-0000A77D0000}"/>
    <cellStyle name="เซลล์ที่มีการเชื่อมโยง 2" xfId="18039" hidden="1" xr:uid="{00000000-0005-0000-0000-0000A87D0000}"/>
    <cellStyle name="เซลล์ที่มีการเชื่อมโยง 2" xfId="18673" hidden="1" xr:uid="{00000000-0005-0000-0000-0000A97D0000}"/>
    <cellStyle name="เซลล์ที่มีการเชื่อมโยง 2" xfId="18746" hidden="1" xr:uid="{00000000-0005-0000-0000-0000AA7D0000}"/>
    <cellStyle name="เซลล์ที่มีการเชื่อมโยง 2" xfId="20566" hidden="1" xr:uid="{00000000-0005-0000-0000-0000AB7D0000}"/>
    <cellStyle name="เซลล์ที่มีการเชื่อมโยง 2" xfId="18036" hidden="1" xr:uid="{00000000-0005-0000-0000-0000AC7D0000}"/>
    <cellStyle name="เซลล์ที่มีการเชื่อมโยง 2" xfId="18410" hidden="1" xr:uid="{00000000-0005-0000-0000-0000AD7D0000}"/>
    <cellStyle name="เซลล์ที่มีการเชื่อมโยง 2" xfId="18789" hidden="1" xr:uid="{00000000-0005-0000-0000-0000AE7D0000}"/>
    <cellStyle name="เซลล์ที่มีการเชื่อมโยง 2" xfId="19215" hidden="1" xr:uid="{00000000-0005-0000-0000-0000AF7D0000}"/>
    <cellStyle name="เซลล์ที่มีการเชื่อมโยง 2" xfId="19701" hidden="1" xr:uid="{00000000-0005-0000-0000-0000B07D0000}"/>
    <cellStyle name="เซลล์ที่มีการเชื่อมโยง 2" xfId="18119" hidden="1" xr:uid="{00000000-0005-0000-0000-0000B17D0000}"/>
    <cellStyle name="เซลล์ที่มีการเชื่อมโยง 2" xfId="18756" hidden="1" xr:uid="{00000000-0005-0000-0000-0000B27D0000}"/>
    <cellStyle name="เซลล์ที่มีการเชื่อมโยง 2" xfId="20525" hidden="1" xr:uid="{00000000-0005-0000-0000-0000B37D0000}"/>
    <cellStyle name="เซลล์ที่มีการเชื่อมโยง 2" xfId="17916" hidden="1" xr:uid="{00000000-0005-0000-0000-0000B47D0000}"/>
    <cellStyle name="เซลล์ที่มีการเชื่อมโยง 2" xfId="19353" hidden="1" xr:uid="{00000000-0005-0000-0000-0000B57D0000}"/>
    <cellStyle name="เซลล์ที่มีการเชื่อมโยง 2" xfId="17903" hidden="1" xr:uid="{00000000-0005-0000-0000-0000B67D0000}"/>
    <cellStyle name="เซลล์ที่มีการเชื่อมโยง 2" xfId="18375" hidden="1" xr:uid="{00000000-0005-0000-0000-0000B77D0000}"/>
    <cellStyle name="เซลล์ที่มีการเชื่อมโยง 2" xfId="18825" hidden="1" xr:uid="{00000000-0005-0000-0000-0000B87D0000}"/>
    <cellStyle name="เซลล์ที่มีการเชื่อมโยง 2" xfId="19344" hidden="1" xr:uid="{00000000-0005-0000-0000-0000B97D0000}"/>
    <cellStyle name="เซลล์ที่มีการเชื่อมโยง 2" xfId="18931" hidden="1" xr:uid="{00000000-0005-0000-0000-0000BA7D0000}"/>
    <cellStyle name="เซลล์ที่มีการเชื่อมโยง 2" xfId="19152" hidden="1" xr:uid="{00000000-0005-0000-0000-0000BB7D0000}"/>
    <cellStyle name="เซลล์ที่มีการเชื่อมโยง 2" xfId="19565" hidden="1" xr:uid="{00000000-0005-0000-0000-0000BC7D0000}"/>
    <cellStyle name="เซลล์ที่มีการเชื่อมโยง 2" xfId="18993" hidden="1" xr:uid="{00000000-0005-0000-0000-0000BD7D0000}"/>
    <cellStyle name="เซลล์ที่มีการเชื่อมโยง 2" xfId="18008" hidden="1" xr:uid="{00000000-0005-0000-0000-0000BE7D0000}"/>
    <cellStyle name="เซลล์ที่มีการเชื่อมโยง 2" xfId="19568" hidden="1" xr:uid="{00000000-0005-0000-0000-0000BF7D0000}"/>
    <cellStyle name="เซลล์ที่มีการเชื่อมโยง 2" xfId="18891" hidden="1" xr:uid="{00000000-0005-0000-0000-0000C07D0000}"/>
    <cellStyle name="เซลล์ที่มีการเชื่อมโยง 2" xfId="18462" hidden="1" xr:uid="{00000000-0005-0000-0000-0000C17D0000}"/>
    <cellStyle name="เซลล์ที่มีการเชื่อมโยง 2" xfId="19120" hidden="1" xr:uid="{00000000-0005-0000-0000-0000C27D0000}"/>
    <cellStyle name="เซลล์ที่มีการเชื่อมโยง 2" xfId="20550" hidden="1" xr:uid="{00000000-0005-0000-0000-0000C37D0000}"/>
    <cellStyle name="เซลล์ที่มีการเชื่อมโยง 2" xfId="18421" hidden="1" xr:uid="{00000000-0005-0000-0000-0000C47D0000}"/>
    <cellStyle name="เซลล์ที่มีการเชื่อมโยง 2" xfId="19329" hidden="1" xr:uid="{00000000-0005-0000-0000-0000C57D0000}"/>
    <cellStyle name="เซลล์ที่มีการเชื่อมโยง 2" xfId="18316" hidden="1" xr:uid="{00000000-0005-0000-0000-0000C67D0000}"/>
    <cellStyle name="เซลล์ที่มีการเชื่อมโยง 2" xfId="19696" hidden="1" xr:uid="{00000000-0005-0000-0000-0000C77D0000}"/>
    <cellStyle name="เซลล์ที่มีการเชื่อมโยง 2" xfId="19671" hidden="1" xr:uid="{00000000-0005-0000-0000-0000C87D0000}"/>
    <cellStyle name="เซลล์ที่มีการเชื่อมโยง 2" xfId="19363" hidden="1" xr:uid="{00000000-0005-0000-0000-0000C97D0000}"/>
    <cellStyle name="เซลล์ที่มีการเชื่อมโยง 2" xfId="18347" hidden="1" xr:uid="{00000000-0005-0000-0000-0000CA7D0000}"/>
    <cellStyle name="เซลล์ที่มีการเชื่อมโยง 2" xfId="18367" hidden="1" xr:uid="{00000000-0005-0000-0000-0000CB7D0000}"/>
    <cellStyle name="เซลล์ที่มีการเชื่อมโยง 2" xfId="18151" hidden="1" xr:uid="{00000000-0005-0000-0000-0000CC7D0000}"/>
    <cellStyle name="เซลล์ที่มีการเชื่อมโยง 2" xfId="18868" hidden="1" xr:uid="{00000000-0005-0000-0000-0000CD7D0000}"/>
    <cellStyle name="เซลล์ที่มีการเชื่อมโยง 2" xfId="20563" hidden="1" xr:uid="{00000000-0005-0000-0000-0000CE7D0000}"/>
    <cellStyle name="เซลล์ที่มีการเชื่อมโยง 2" xfId="19715" hidden="1" xr:uid="{00000000-0005-0000-0000-0000CF7D0000}"/>
    <cellStyle name="เซลล์ที่มีการเชื่อมโยง 2" xfId="18009" hidden="1" xr:uid="{00000000-0005-0000-0000-0000D07D0000}"/>
    <cellStyle name="เซลล์ที่มีการเชื่อมโยง 2" xfId="17979" hidden="1" xr:uid="{00000000-0005-0000-0000-0000D17D0000}"/>
    <cellStyle name="เซลล์ที่มีการเชื่อมโยง 2" xfId="20543" hidden="1" xr:uid="{00000000-0005-0000-0000-0000D27D0000}"/>
    <cellStyle name="เซลล์ที่มีการเชื่อมโยง 2" xfId="19688" hidden="1" xr:uid="{00000000-0005-0000-0000-0000D37D0000}"/>
    <cellStyle name="เซลล์ที่มีการเชื่อมโยง 2" xfId="19874" hidden="1" xr:uid="{00000000-0005-0000-0000-0000D47D0000}"/>
    <cellStyle name="เซลล์ที่มีการเชื่อมโยง 2" xfId="19750" hidden="1" xr:uid="{00000000-0005-0000-0000-0000D57D0000}"/>
    <cellStyle name="เซลล์ที่มีการเชื่อมโยง 2" xfId="18282" hidden="1" xr:uid="{00000000-0005-0000-0000-0000D67D0000}"/>
    <cellStyle name="เซลล์ที่มีการเชื่อมโยง 2" xfId="19877" hidden="1" xr:uid="{00000000-0005-0000-0000-0000D77D0000}"/>
    <cellStyle name="เซลล์ที่มีการเชื่อมโยง 2" xfId="19127" hidden="1" xr:uid="{00000000-0005-0000-0000-0000D87D0000}"/>
    <cellStyle name="เซลล์ที่มีการเชื่อมโยง 2" xfId="18884" hidden="1" xr:uid="{00000000-0005-0000-0000-0000D97D0000}"/>
    <cellStyle name="เซลล์ที่มีการเชื่อมโยง 2" xfId="18216" hidden="1" xr:uid="{00000000-0005-0000-0000-0000DA7D0000}"/>
    <cellStyle name="เซลล์ที่มีการเชื่อมโยง 2" xfId="18645" hidden="1" xr:uid="{00000000-0005-0000-0000-0000DB7D0000}"/>
    <cellStyle name="เซลล์ที่มีการเชื่อมโยง 2" xfId="19255" hidden="1" xr:uid="{00000000-0005-0000-0000-0000DC7D0000}"/>
    <cellStyle name="เซลล์ที่มีการเชื่อมโยง 2" xfId="19280" hidden="1" xr:uid="{00000000-0005-0000-0000-0000DD7D0000}"/>
    <cellStyle name="เซลล์ที่มีการเชื่อมโยง 2" xfId="18944" hidden="1" xr:uid="{00000000-0005-0000-0000-0000DE7D0000}"/>
    <cellStyle name="เซลล์ที่มีการเชื่อมโยง 2" xfId="17932" hidden="1" xr:uid="{00000000-0005-0000-0000-0000DF7D0000}"/>
    <cellStyle name="เซลล์ที่มีการเชื่อมโยง 2" xfId="18457" hidden="1" xr:uid="{00000000-0005-0000-0000-0000E07D0000}"/>
    <cellStyle name="เซลล์ที่มีการเชื่อมโยง 2" xfId="18897" hidden="1" xr:uid="{00000000-0005-0000-0000-0000E17D0000}"/>
    <cellStyle name="เซลล์ที่มีการเชื่อมโยง 2" xfId="18937" hidden="1" xr:uid="{00000000-0005-0000-0000-0000E27D0000}"/>
    <cellStyle name="เซลล์ที่มีการเชื่อมโยง 2" xfId="18455" hidden="1" xr:uid="{00000000-0005-0000-0000-0000E37D0000}"/>
    <cellStyle name="เซลล์ที่มีการเชื่อมโยง 2" xfId="20689" hidden="1" xr:uid="{00000000-0005-0000-0000-0000E47D0000}"/>
    <cellStyle name="เซลล์ที่มีการเชื่อมโยง 2" xfId="20690" hidden="1" xr:uid="{00000000-0005-0000-0000-0000E57D0000}"/>
    <cellStyle name="เซลล์ที่มีการเชื่อมโยง 2" xfId="20691" hidden="1" xr:uid="{00000000-0005-0000-0000-0000E67D0000}"/>
    <cellStyle name="เซลล์ที่มีการเชื่อมโยง 2" xfId="20692" hidden="1" xr:uid="{00000000-0005-0000-0000-0000E77D0000}"/>
    <cellStyle name="เซลล์ที่มีการเชื่อมโยง 2" xfId="20697" hidden="1" xr:uid="{00000000-0005-0000-0000-0000E87D0000}"/>
    <cellStyle name="เซลล์ที่มีการเชื่อมโยง 2" xfId="20698" hidden="1" xr:uid="{00000000-0005-0000-0000-0000E97D0000}"/>
    <cellStyle name="เซลล์ที่มีการเชื่อมโยง 2" xfId="20700" hidden="1" xr:uid="{00000000-0005-0000-0000-0000EA7D0000}"/>
    <cellStyle name="เซลล์ที่มีการเชื่อมโยง 2" xfId="20701" hidden="1" xr:uid="{00000000-0005-0000-0000-0000EB7D0000}"/>
    <cellStyle name="เซลล์ที่มีการเชื่อมโยง 2" xfId="20722" hidden="1" xr:uid="{00000000-0005-0000-0000-0000EC7D0000}"/>
    <cellStyle name="เซลล์ที่มีการเชื่อมโยง 2" xfId="20723" hidden="1" xr:uid="{00000000-0005-0000-0000-0000ED7D0000}"/>
    <cellStyle name="เซลล์ที่มีการเชื่อมโยง 2" xfId="20724" hidden="1" xr:uid="{00000000-0005-0000-0000-0000EE7D0000}"/>
    <cellStyle name="เซลล์ที่มีการเชื่อมโยง 2" xfId="20725" hidden="1" xr:uid="{00000000-0005-0000-0000-0000EF7D0000}"/>
    <cellStyle name="เซลล์ที่มีการเชื่อมโยง 2" xfId="19175" hidden="1" xr:uid="{00000000-0005-0000-0000-0000F07D0000}"/>
    <cellStyle name="เซลล์ที่มีการเชื่อมโยง 2" xfId="20535" hidden="1" xr:uid="{00000000-0005-0000-0000-0000F17D0000}"/>
    <cellStyle name="เซลล์ที่มีการเชื่อมโยง 2" xfId="19820" hidden="1" xr:uid="{00000000-0005-0000-0000-0000F27D0000}"/>
    <cellStyle name="เซลล์ที่มีการเชื่อมโยง 2" xfId="18303" hidden="1" xr:uid="{00000000-0005-0000-0000-0000F37D0000}"/>
    <cellStyle name="เซลล์ที่มีการเชื่อมโยง 2" xfId="19614" hidden="1" xr:uid="{00000000-0005-0000-0000-0000F47D0000}"/>
    <cellStyle name="เซลล์ที่มีการเชื่อมโยง 2" xfId="18311" hidden="1" xr:uid="{00000000-0005-0000-0000-0000F57D0000}"/>
    <cellStyle name="เซลล์ที่มีการเชื่อมโยง 2" xfId="19443" hidden="1" xr:uid="{00000000-0005-0000-0000-0000F67D0000}"/>
    <cellStyle name="เซลล์ที่มีการเชื่อมโยง 2" xfId="17881" hidden="1" xr:uid="{00000000-0005-0000-0000-0000F77D0000}"/>
    <cellStyle name="เซลล์ที่มีการเชื่อมโยง 2" xfId="18841" hidden="1" xr:uid="{00000000-0005-0000-0000-0000F87D0000}"/>
    <cellStyle name="เซลล์ที่มีการเชื่อมโยง 2" xfId="19557" hidden="1" xr:uid="{00000000-0005-0000-0000-0000F97D0000}"/>
    <cellStyle name="เซลล์ที่มีการเชื่อมโยง 2" xfId="19476" hidden="1" xr:uid="{00000000-0005-0000-0000-0000FA7D0000}"/>
    <cellStyle name="เซลล์ที่มีการเชื่อมโยง 2" xfId="9808" hidden="1" xr:uid="{00000000-0005-0000-0000-0000FB7D0000}"/>
    <cellStyle name="เซลล์ที่มีการเชื่อมโยง 2" xfId="19301" hidden="1" xr:uid="{00000000-0005-0000-0000-0000FC7D0000}"/>
    <cellStyle name="เซลล์ที่มีการเชื่อมโยง 2" xfId="19148" hidden="1" xr:uid="{00000000-0005-0000-0000-0000FD7D0000}"/>
    <cellStyle name="เซลล์ที่มีการเชื่อมโยง 2" xfId="18024" hidden="1" xr:uid="{00000000-0005-0000-0000-0000FE7D0000}"/>
    <cellStyle name="เซลล์ที่มีการเชื่อมโยง 2" xfId="19113" hidden="1" xr:uid="{00000000-0005-0000-0000-0000FF7D0000}"/>
    <cellStyle name="เซลล์ที่มีการเชื่อมโยง 2" xfId="17859" hidden="1" xr:uid="{00000000-0005-0000-0000-0000007E0000}"/>
    <cellStyle name="เซลล์ที่มีการเชื่อมโยง 2" xfId="18978" hidden="1" xr:uid="{00000000-0005-0000-0000-0000017E0000}"/>
    <cellStyle name="เซลล์ที่มีการเชื่อมโยง 2" xfId="18198" hidden="1" xr:uid="{00000000-0005-0000-0000-0000027E0000}"/>
    <cellStyle name="เซลล์ที่มีการเชื่อมโยง 2" xfId="19673" hidden="1" xr:uid="{00000000-0005-0000-0000-0000037E0000}"/>
    <cellStyle name="เซลล์ที่มีการเชื่อมโยง 2" xfId="20561" hidden="1" xr:uid="{00000000-0005-0000-0000-0000047E0000}"/>
    <cellStyle name="เซลล์ที่มีการเชื่อมโยง 2" xfId="19151" hidden="1" xr:uid="{00000000-0005-0000-0000-0000057E0000}"/>
    <cellStyle name="เซลล์ที่มีการเชื่อมโยง 2" xfId="19638" hidden="1" xr:uid="{00000000-0005-0000-0000-0000067E0000}"/>
    <cellStyle name="เซลล์ที่มีการเชื่อมโยง 2" xfId="19863" hidden="1" xr:uid="{00000000-0005-0000-0000-0000077E0000}"/>
    <cellStyle name="เซลล์ที่มีการเชื่อมโยง 2" xfId="20546" hidden="1" xr:uid="{00000000-0005-0000-0000-0000087E0000}"/>
    <cellStyle name="เซลล์ที่มีการเชื่อมโยง 2" xfId="19652" hidden="1" xr:uid="{00000000-0005-0000-0000-0000097E0000}"/>
    <cellStyle name="เซลล์ที่มีการเชื่อมโยง 2" xfId="19647" hidden="1" xr:uid="{00000000-0005-0000-0000-00000A7E0000}"/>
    <cellStyle name="เซลล์ที่มีการเชื่อมโยง 2" xfId="18520" hidden="1" xr:uid="{00000000-0005-0000-0000-00000B7E0000}"/>
    <cellStyle name="เซลล์ที่มีการเชื่อมโยง 2" xfId="19798" hidden="1" xr:uid="{00000000-0005-0000-0000-00000C7E0000}"/>
    <cellStyle name="เซลล์ที่มีการเชื่อมโยง 2" xfId="19823" hidden="1" xr:uid="{00000000-0005-0000-0000-00000D7E0000}"/>
    <cellStyle name="เซลล์ที่มีการเชื่อมโยง 2" xfId="18962" hidden="1" xr:uid="{00000000-0005-0000-0000-00000E7E0000}"/>
    <cellStyle name="เซลล์ที่มีการเชื่อมโยง 2" xfId="18131" hidden="1" xr:uid="{00000000-0005-0000-0000-00000F7E0000}"/>
    <cellStyle name="เซลล์ที่มีการเชื่อมโยง 2" xfId="18569" hidden="1" xr:uid="{00000000-0005-0000-0000-0000107E0000}"/>
    <cellStyle name="เซลล์ที่มีการเชื่อมโยง 2" xfId="18179" hidden="1" xr:uid="{00000000-0005-0000-0000-0000117E0000}"/>
    <cellStyle name="เซลล์ที่มีการเชื่อมโยง 2" xfId="19442" hidden="1" xr:uid="{00000000-0005-0000-0000-0000127E0000}"/>
    <cellStyle name="เซลล์ที่มีการเชื่อมโยง 2" xfId="20467" hidden="1" xr:uid="{00000000-0005-0000-0000-0000137E0000}"/>
    <cellStyle name="เซลล์ที่มีการเชื่อมโยง 2" xfId="19483" hidden="1" xr:uid="{00000000-0005-0000-0000-0000147E0000}"/>
    <cellStyle name="เซลล์ที่มีการเชื่อมโยง 2" xfId="20642" hidden="1" xr:uid="{00000000-0005-0000-0000-0000157E0000}"/>
    <cellStyle name="เซลล์ที่มีการเชื่อมโยง 2" xfId="19092" hidden="1" xr:uid="{00000000-0005-0000-0000-0000167E0000}"/>
    <cellStyle name="เซลล์ที่มีการเชื่อมโยง 2" xfId="20568" hidden="1" xr:uid="{00000000-0005-0000-0000-0000177E0000}"/>
    <cellStyle name="เซลล์ที่มีการเชื่อมโยง 2" xfId="18339" hidden="1" xr:uid="{00000000-0005-0000-0000-0000187E0000}"/>
    <cellStyle name="เซลล์ที่มีการเชื่อมโยง 2" xfId="19233" hidden="1" xr:uid="{00000000-0005-0000-0000-0000197E0000}"/>
    <cellStyle name="เซลล์ที่มีการเชื่อมโยง 2" xfId="18245" hidden="1" xr:uid="{00000000-0005-0000-0000-00001A7E0000}"/>
    <cellStyle name="เซลล์ที่มีการเชื่อมโยง 2" xfId="18511" hidden="1" xr:uid="{00000000-0005-0000-0000-00001B7E0000}"/>
    <cellStyle name="เซลล์ที่มีการเชื่อมโยง 2" xfId="20600" hidden="1" xr:uid="{00000000-0005-0000-0000-00001C7E0000}"/>
    <cellStyle name="เซลล์ที่มีการเชื่อมโยง 2" xfId="18712" hidden="1" xr:uid="{00000000-0005-0000-0000-00001D7E0000}"/>
    <cellStyle name="เซลล์ที่มีการเชื่อมโยง 2" xfId="19003" hidden="1" xr:uid="{00000000-0005-0000-0000-00001E7E0000}"/>
    <cellStyle name="เซลล์ที่มีการเชื่อมโยง 2" xfId="18082" hidden="1" xr:uid="{00000000-0005-0000-0000-00001F7E0000}"/>
    <cellStyle name="เซลล์ที่มีการเชื่อมโยง 2" xfId="20440" hidden="1" xr:uid="{00000000-0005-0000-0000-0000207E0000}"/>
    <cellStyle name="เซลล์ที่มีการเชื่อมโยง 2" xfId="20676" hidden="1" xr:uid="{00000000-0005-0000-0000-0000217E0000}"/>
    <cellStyle name="เซลล์ที่มีการเชื่อมโยง 2" xfId="18688" hidden="1" xr:uid="{00000000-0005-0000-0000-0000227E0000}"/>
    <cellStyle name="เซลล์ที่มีการเชื่อมโยง 2" xfId="19057" hidden="1" xr:uid="{00000000-0005-0000-0000-0000237E0000}"/>
    <cellStyle name="เซลล์ที่มีการเชื่อมโยง 2" xfId="20422" hidden="1" xr:uid="{00000000-0005-0000-0000-0000247E0000}"/>
    <cellStyle name="เซลล์ที่มีการเชื่อมโยง 2" xfId="18562" hidden="1" xr:uid="{00000000-0005-0000-0000-0000257E0000}"/>
    <cellStyle name="เซลล์ที่มีการเชื่อมโยง 2" xfId="18207" hidden="1" xr:uid="{00000000-0005-0000-0000-0000267E0000}"/>
    <cellStyle name="เซลล์ที่มีการเชื่อมโยง 2" xfId="18573" hidden="1" xr:uid="{00000000-0005-0000-0000-0000277E0000}"/>
    <cellStyle name="เซลล์ที่มีการเชื่อมโยง 2" xfId="20547" hidden="1" xr:uid="{00000000-0005-0000-0000-0000287E0000}"/>
    <cellStyle name="เซลล์ที่มีการเชื่อมโยง 2" xfId="20718" hidden="1" xr:uid="{00000000-0005-0000-0000-0000297E0000}"/>
    <cellStyle name="เซลล์ที่มีการเชื่อมโยง 2" xfId="17983" hidden="1" xr:uid="{00000000-0005-0000-0000-00002A7E0000}"/>
    <cellStyle name="เซลล์ที่มีการเชื่อมโยง 2" xfId="18783" hidden="1" xr:uid="{00000000-0005-0000-0000-00002B7E0000}"/>
    <cellStyle name="เซลล์ที่มีการเชื่อมโยง 2" xfId="19111" hidden="1" xr:uid="{00000000-0005-0000-0000-00002C7E0000}"/>
    <cellStyle name="เซลล์ที่มีการเชื่อมโยง 2" xfId="18420" hidden="1" xr:uid="{00000000-0005-0000-0000-00002D7E0000}"/>
    <cellStyle name="เซลล์ที่มีการเชื่อมโยง 2" xfId="18137" hidden="1" xr:uid="{00000000-0005-0000-0000-00002E7E0000}"/>
    <cellStyle name="เซลล์ที่มีการเชื่อมโยง 2" xfId="20707" hidden="1" xr:uid="{00000000-0005-0000-0000-00002F7E0000}"/>
    <cellStyle name="เซลล์ที่มีการเชื่อมโยง 2" xfId="19785" hidden="1" xr:uid="{00000000-0005-0000-0000-0000307E0000}"/>
    <cellStyle name="เซลล์ที่มีการเชื่อมโยง 2" xfId="19872" hidden="1" xr:uid="{00000000-0005-0000-0000-0000317E0000}"/>
    <cellStyle name="เซลล์ที่มีการเชื่อมโยง 2" xfId="20673" hidden="1" xr:uid="{00000000-0005-0000-0000-0000327E0000}"/>
    <cellStyle name="เซลล์ที่มีการเชื่อมโยง 2" xfId="18827" hidden="1" xr:uid="{00000000-0005-0000-0000-0000337E0000}"/>
    <cellStyle name="เซลล์ที่มีการเชื่อมโยง 2" xfId="19776" hidden="1" xr:uid="{00000000-0005-0000-0000-0000347E0000}"/>
    <cellStyle name="เซลล์ที่มีการเชื่อมโยง 2" xfId="18681" hidden="1" xr:uid="{00000000-0005-0000-0000-0000357E0000}"/>
    <cellStyle name="เซลล์ที่มีการเชื่อมโยง 2" xfId="18188" hidden="1" xr:uid="{00000000-0005-0000-0000-0000367E0000}"/>
    <cellStyle name="เซลล์ที่มีการเชื่อมโยง 2" xfId="18760" hidden="1" xr:uid="{00000000-0005-0000-0000-0000377E0000}"/>
    <cellStyle name="เซลล์ที่มีการเชื่อมโยง 2" xfId="18598" hidden="1" xr:uid="{00000000-0005-0000-0000-0000387E0000}"/>
    <cellStyle name="เซลล์ที่มีการเชื่อมโยง 2" xfId="20712" hidden="1" xr:uid="{00000000-0005-0000-0000-0000397E0000}"/>
    <cellStyle name="เซลล์ที่มีการเชื่อมโยง 2" xfId="18655" hidden="1" xr:uid="{00000000-0005-0000-0000-00003A7E0000}"/>
    <cellStyle name="เซลล์ที่มีการเชื่อมโยง 2" xfId="18019" hidden="1" xr:uid="{00000000-0005-0000-0000-00003B7E0000}"/>
    <cellStyle name="เซลล์ที่มีการเชื่อมโยง 2" xfId="20530" hidden="1" xr:uid="{00000000-0005-0000-0000-00003C7E0000}"/>
    <cellStyle name="เซลล์ที่มีการเชื่อมโยง 2" xfId="19469" hidden="1" xr:uid="{00000000-0005-0000-0000-00003D7E0000}"/>
    <cellStyle name="เซลล์ที่มีการเชื่อมโยง 2" xfId="18148" hidden="1" xr:uid="{00000000-0005-0000-0000-00003E7E0000}"/>
    <cellStyle name="เซลล์ที่มีการเชื่อมโยง 2" xfId="18466" hidden="1" xr:uid="{00000000-0005-0000-0000-00003F7E0000}"/>
    <cellStyle name="เซลล์ที่มีการเชื่อมโยง 2" xfId="19039" hidden="1" xr:uid="{00000000-0005-0000-0000-0000407E0000}"/>
    <cellStyle name="เซลล์ที่มีการเชื่อมโยง 2" xfId="19453" hidden="1" xr:uid="{00000000-0005-0000-0000-0000417E0000}"/>
    <cellStyle name="เซลล์ที่มีการเชื่อมโยง 2" xfId="19334" hidden="1" xr:uid="{00000000-0005-0000-0000-0000427E0000}"/>
    <cellStyle name="เซลล์ที่มีการเชื่อมโยง 2" xfId="19584" hidden="1" xr:uid="{00000000-0005-0000-0000-0000437E0000}"/>
    <cellStyle name="เซลล์ที่มีการเชื่อมโยง 2" xfId="19751" hidden="1" xr:uid="{00000000-0005-0000-0000-0000447E0000}"/>
    <cellStyle name="เซลล์ที่มีการเชื่อมโยง 2" xfId="20705" hidden="1" xr:uid="{00000000-0005-0000-0000-0000457E0000}"/>
    <cellStyle name="เซลล์ที่มีการเชื่อมโยง 2" xfId="18790" hidden="1" xr:uid="{00000000-0005-0000-0000-0000467E0000}"/>
    <cellStyle name="เซลล์ที่มีการเชื่อมโยง 2" xfId="18047" hidden="1" xr:uid="{00000000-0005-0000-0000-0000477E0000}"/>
    <cellStyle name="เซลล์ที่มีการเชื่อมโยง 2" xfId="19748" hidden="1" xr:uid="{00000000-0005-0000-0000-0000487E0000}"/>
    <cellStyle name="เซลล์ที่มีการเชื่อมโยง 2" xfId="19581" hidden="1" xr:uid="{00000000-0005-0000-0000-0000497E0000}"/>
    <cellStyle name="เซลล์ที่มีการเชื่อมโยง 2" xfId="20675" hidden="1" xr:uid="{00000000-0005-0000-0000-00004A7E0000}"/>
    <cellStyle name="เซลล์ที่มีการเชื่อมโยง 2" xfId="19545" hidden="1" xr:uid="{00000000-0005-0000-0000-00004B7E0000}"/>
    <cellStyle name="เซลล์ที่มีการเชื่อมโยง 2" xfId="18090" hidden="1" xr:uid="{00000000-0005-0000-0000-00004C7E0000}"/>
    <cellStyle name="เซลล์ที่มีการเชื่อมโยง 2" xfId="18922" hidden="1" xr:uid="{00000000-0005-0000-0000-00004D7E0000}"/>
    <cellStyle name="เซลล์ที่มีการเชื่อมโยง 2" xfId="19535" hidden="1" xr:uid="{00000000-0005-0000-0000-00004E7E0000}"/>
    <cellStyle name="เซลล์ที่มีการเชื่อมโยง 2" xfId="20499" hidden="1" xr:uid="{00000000-0005-0000-0000-00004F7E0000}"/>
    <cellStyle name="เซลล์ที่มีการเชื่อมโยง 2" xfId="19911" hidden="1" xr:uid="{00000000-0005-0000-0000-0000507E0000}"/>
    <cellStyle name="เซลล์ที่มีการเชื่อมโยง 2" xfId="18418" hidden="1" xr:uid="{00000000-0005-0000-0000-0000517E0000}"/>
    <cellStyle name="เซลล์ที่มีการเชื่อมโยง 2" xfId="18436" hidden="1" xr:uid="{00000000-0005-0000-0000-0000527E0000}"/>
    <cellStyle name="เซลล์ที่มีการเชื่อมโยง 2" xfId="19698" hidden="1" xr:uid="{00000000-0005-0000-0000-0000537E0000}"/>
    <cellStyle name="เซลล์ที่มีการเชื่อมโยง 2" xfId="18996" hidden="1" xr:uid="{00000000-0005-0000-0000-0000547E0000}"/>
    <cellStyle name="เซลล์ที่มีการเชื่อมโยง 2" xfId="18992" hidden="1" xr:uid="{00000000-0005-0000-0000-0000557E0000}"/>
    <cellStyle name="เซลล์ที่มีการเชื่อมโยง 2" xfId="19473" hidden="1" xr:uid="{00000000-0005-0000-0000-0000567E0000}"/>
    <cellStyle name="เซลล์ที่มีการเชื่อมโยง 2" xfId="18190" hidden="1" xr:uid="{00000000-0005-0000-0000-0000577E0000}"/>
    <cellStyle name="เซลล์ที่มีการเชื่อมโยง 2" xfId="18874" hidden="1" xr:uid="{00000000-0005-0000-0000-0000587E0000}"/>
    <cellStyle name="เซลล์ที่มีการเชื่อมโยง 2" xfId="20559" hidden="1" xr:uid="{00000000-0005-0000-0000-0000597E0000}"/>
    <cellStyle name="เซลล์ที่มีการเชื่อมโยง 2" xfId="20682" hidden="1" xr:uid="{00000000-0005-0000-0000-00005A7E0000}"/>
    <cellStyle name="เซลล์ที่มีการเชื่อมโยง 2" xfId="19499" hidden="1" xr:uid="{00000000-0005-0000-0000-00005B7E0000}"/>
    <cellStyle name="เซลล์ที่มีการเชื่อมโยง 2" xfId="18062" hidden="1" xr:uid="{00000000-0005-0000-0000-00005C7E0000}"/>
    <cellStyle name="เซลล์ที่มีการเชื่อมโยง 2" xfId="18135" hidden="1" xr:uid="{00000000-0005-0000-0000-00005D7E0000}"/>
    <cellStyle name="เซลล์ที่มีการเชื่อมโยง 2" xfId="19117" hidden="1" xr:uid="{00000000-0005-0000-0000-00005E7E0000}"/>
    <cellStyle name="เซลล์ที่มีการเชื่อมโยง 2" xfId="19689" hidden="1" xr:uid="{00000000-0005-0000-0000-00005F7E0000}"/>
    <cellStyle name="เซลล์ที่มีการเชื่อมโยง 2" xfId="18152" hidden="1" xr:uid="{00000000-0005-0000-0000-0000607E0000}"/>
    <cellStyle name="เซลล์ที่มีการเชื่อมโยง 2" xfId="19810" hidden="1" xr:uid="{00000000-0005-0000-0000-0000617E0000}"/>
    <cellStyle name="เซลล์ที่มีการเชื่อมโยง 2" xfId="19171" hidden="1" xr:uid="{00000000-0005-0000-0000-0000627E0000}"/>
    <cellStyle name="เซลล์ที่มีการเชื่อมโยง 2" xfId="20504" hidden="1" xr:uid="{00000000-0005-0000-0000-0000637E0000}"/>
    <cellStyle name="เซลล์ที่มีการเชื่อมโยง 2" xfId="18342" hidden="1" xr:uid="{00000000-0005-0000-0000-0000647E0000}"/>
    <cellStyle name="เซลล์ที่มีการเชื่อมโยง 2" xfId="18391" hidden="1" xr:uid="{00000000-0005-0000-0000-0000657E0000}"/>
    <cellStyle name="เซลล์ที่มีการเชื่อมโยง 2" xfId="18012" hidden="1" xr:uid="{00000000-0005-0000-0000-0000667E0000}"/>
    <cellStyle name="เซลล์ที่มีการเชื่อมโยง 2" xfId="18915" hidden="1" xr:uid="{00000000-0005-0000-0000-0000677E0000}"/>
    <cellStyle name="เซลล์ที่มีการเชื่อมโยง 2" xfId="19859" hidden="1" xr:uid="{00000000-0005-0000-0000-0000687E0000}"/>
    <cellStyle name="เซลล์ที่มีการเชื่อมโยง 2" xfId="20451" hidden="1" xr:uid="{00000000-0005-0000-0000-0000697E0000}"/>
    <cellStyle name="เซลล์ที่มีการเชื่อมโยง 2" xfId="19178" hidden="1" xr:uid="{00000000-0005-0000-0000-00006A7E0000}"/>
    <cellStyle name="เซลล์ที่มีการเชื่อมโยง 2" xfId="17861" hidden="1" xr:uid="{00000000-0005-0000-0000-00006B7E0000}"/>
    <cellStyle name="เซลล์ที่มีการเชื่อมโยง 2" xfId="20450" hidden="1" xr:uid="{00000000-0005-0000-0000-00006C7E0000}"/>
    <cellStyle name="เซลล์ที่มีการเชื่อมโยง 2" xfId="18018" hidden="1" xr:uid="{00000000-0005-0000-0000-00006D7E0000}"/>
    <cellStyle name="เซลล์ที่มีการเชื่อมโยง 2" xfId="18273" hidden="1" xr:uid="{00000000-0005-0000-0000-00006E7E0000}"/>
    <cellStyle name="เซลล์ที่มีการเชื่อมโยง 2" xfId="18125" hidden="1" xr:uid="{00000000-0005-0000-0000-00006F7E0000}"/>
    <cellStyle name="เซลล์ที่มีการเชื่อมโยง 2" xfId="19612" hidden="1" xr:uid="{00000000-0005-0000-0000-0000707E0000}"/>
    <cellStyle name="เซลล์ที่มีการเชื่อมโยง 2" xfId="20539" hidden="1" xr:uid="{00000000-0005-0000-0000-0000717E0000}"/>
    <cellStyle name="เซลล์ที่มีการเชื่อมโยง 2" xfId="19809" hidden="1" xr:uid="{00000000-0005-0000-0000-0000727E0000}"/>
    <cellStyle name="เซลล์ที่มีการเชื่อมโยง 2" xfId="18304" hidden="1" xr:uid="{00000000-0005-0000-0000-0000737E0000}"/>
    <cellStyle name="เซลล์ที่มีการเชื่อมโยง 2" xfId="17966" hidden="1" xr:uid="{00000000-0005-0000-0000-0000747E0000}"/>
    <cellStyle name="เซลล์ที่มีการเชื่อมโยง 2" xfId="20621" hidden="1" xr:uid="{00000000-0005-0000-0000-0000757E0000}"/>
    <cellStyle name="เซลล์ที่มีการเชื่อมโยง 2" xfId="18168" hidden="1" xr:uid="{00000000-0005-0000-0000-0000767E0000}"/>
    <cellStyle name="เซลล์ที่มีการเชื่อมโยง 2" xfId="19899" hidden="1" xr:uid="{00000000-0005-0000-0000-0000777E0000}"/>
    <cellStyle name="เซลล์ที่มีการเชื่อมโยง 2" xfId="19591" hidden="1" xr:uid="{00000000-0005-0000-0000-0000787E0000}"/>
    <cellStyle name="เซลล์ที่มีการเชื่อมโยง 2" xfId="19762" hidden="1" xr:uid="{00000000-0005-0000-0000-0000797E0000}"/>
    <cellStyle name="เซลล์ที่มีการเชื่อมโยง 2" xfId="18539" hidden="1" xr:uid="{00000000-0005-0000-0000-00007A7E0000}"/>
    <cellStyle name="เซลล์ที่มีการเชื่อมโยง 2" xfId="19491" hidden="1" xr:uid="{00000000-0005-0000-0000-00007B7E0000}"/>
    <cellStyle name="เซลล์ที่มีการเชื่อมโยง 2" xfId="18689" hidden="1" xr:uid="{00000000-0005-0000-0000-00007C7E0000}"/>
    <cellStyle name="เซลล์ที่มีการเชื่อมโยง 2" xfId="18374" hidden="1" xr:uid="{00000000-0005-0000-0000-00007D7E0000}"/>
    <cellStyle name="เซลล์ที่มีการเชื่อมโยง 2" xfId="18419" hidden="1" xr:uid="{00000000-0005-0000-0000-00007E7E0000}"/>
    <cellStyle name="เซลล์ที่มีการเชื่อมโยง 2" xfId="19606" hidden="1" xr:uid="{00000000-0005-0000-0000-00007F7E0000}"/>
    <cellStyle name="เซลล์ที่มีการเชื่อมโยง 2" xfId="18023" hidden="1" xr:uid="{00000000-0005-0000-0000-0000807E0000}"/>
    <cellStyle name="เซลล์ที่มีการเชื่อมโยง 2" xfId="18285" hidden="1" xr:uid="{00000000-0005-0000-0000-0000817E0000}"/>
    <cellStyle name="เซลล์ที่มีการเชื่อมโยง 2" xfId="18389" hidden="1" xr:uid="{00000000-0005-0000-0000-0000827E0000}"/>
    <cellStyle name="เซลล์ที่มีการเชื่อมโยง 2" xfId="20449" hidden="1" xr:uid="{00000000-0005-0000-0000-0000837E0000}"/>
    <cellStyle name="เซลล์ที่มีการเชื่อมโยง 2" xfId="20716" hidden="1" xr:uid="{00000000-0005-0000-0000-0000847E0000}"/>
    <cellStyle name="เซลล์ที่มีการเชื่อมโยง 2" xfId="20683" hidden="1" xr:uid="{00000000-0005-0000-0000-0000857E0000}"/>
    <cellStyle name="เซลล์ที่มีการเชื่อมโยง 2" xfId="18969" hidden="1" xr:uid="{00000000-0005-0000-0000-0000867E0000}"/>
    <cellStyle name="เซลล์ที่มีการเชื่อมโยง 2" xfId="18515" hidden="1" xr:uid="{00000000-0005-0000-0000-0000877E0000}"/>
    <cellStyle name="เซลล์ที่มีการเชื่อมโยง 2" xfId="20514" hidden="1" xr:uid="{00000000-0005-0000-0000-0000887E0000}"/>
    <cellStyle name="เซลล์ที่มีการเชื่อมโยง 2" xfId="19391" hidden="1" xr:uid="{00000000-0005-0000-0000-0000897E0000}"/>
    <cellStyle name="เซลล์ที่มีการเชื่อมโยง 2" xfId="19907" hidden="1" xr:uid="{00000000-0005-0000-0000-00008A7E0000}"/>
    <cellStyle name="เซลล์ที่มีการเชื่อมโยง 2" xfId="20536" hidden="1" xr:uid="{00000000-0005-0000-0000-00008B7E0000}"/>
    <cellStyle name="เซลล์ที่มีการเชื่อมโยง 2" xfId="18030" hidden="1" xr:uid="{00000000-0005-0000-0000-00008C7E0000}"/>
    <cellStyle name="เซลล์ที่มีการเชื่อมโยง 2" xfId="18617" hidden="1" xr:uid="{00000000-0005-0000-0000-00008D7E0000}"/>
    <cellStyle name="เซลล์ที่มีการเชื่อมโยง 2" xfId="18428" hidden="1" xr:uid="{00000000-0005-0000-0000-00008E7E0000}"/>
    <cellStyle name="เซลล์ที่มีการเชื่อมโยง 2" xfId="18637" hidden="1" xr:uid="{00000000-0005-0000-0000-00008F7E0000}"/>
    <cellStyle name="เซลล์ที่มีการเชื่อมโยง 2" xfId="18460" hidden="1" xr:uid="{00000000-0005-0000-0000-0000907E0000}"/>
    <cellStyle name="เซลล์ที่มีการเชื่อมโยง 2" xfId="19561" hidden="1" xr:uid="{00000000-0005-0000-0000-0000917E0000}"/>
    <cellStyle name="เซลล์ที่มีการเชื่อมโยง 2" xfId="18693" hidden="1" xr:uid="{00000000-0005-0000-0000-0000927E0000}"/>
    <cellStyle name="เซลล์ที่มีการเชื่อมโยง 2" xfId="18000" hidden="1" xr:uid="{00000000-0005-0000-0000-0000937E0000}"/>
    <cellStyle name="เซลล์ที่มีการเชื่อมโยง 2" xfId="20738" hidden="1" xr:uid="{00000000-0005-0000-0000-0000947E0000}"/>
    <cellStyle name="เซลล์ที่มีการเชื่อมโยง 2" xfId="20739" hidden="1" xr:uid="{00000000-0005-0000-0000-0000957E0000}"/>
    <cellStyle name="เซลล์ที่มีการเชื่อมโยง 2" xfId="20740" hidden="1" xr:uid="{00000000-0005-0000-0000-0000967E0000}"/>
    <cellStyle name="เซลล์ที่มีการเชื่อมโยง 2" xfId="20741" hidden="1" xr:uid="{00000000-0005-0000-0000-0000977E0000}"/>
    <cellStyle name="เซลล์ที่มีการเชื่อมโยง 2" xfId="20742" hidden="1" xr:uid="{00000000-0005-0000-0000-0000987E0000}"/>
    <cellStyle name="เซลล์ที่มีการเชื่อมโยง 2" xfId="20743" hidden="1" xr:uid="{00000000-0005-0000-0000-0000997E0000}"/>
    <cellStyle name="เซลล์ที่มีการเชื่อมโยง 2" xfId="20744" hidden="1" xr:uid="{00000000-0005-0000-0000-00009A7E0000}"/>
    <cellStyle name="เซลล์ที่มีการเชื่อมโยง 2" xfId="20745" hidden="1" xr:uid="{00000000-0005-0000-0000-00009B7E0000}"/>
    <cellStyle name="เซลล์ที่มีการเชื่อมโยง 2" xfId="20763" hidden="1" xr:uid="{00000000-0005-0000-0000-00009C7E0000}"/>
    <cellStyle name="เซลล์ที่มีการเชื่อมโยง 2" xfId="20764" hidden="1" xr:uid="{00000000-0005-0000-0000-00009D7E0000}"/>
    <cellStyle name="เซลล์ที่มีการเชื่อมโยง 2" xfId="20765" hidden="1" xr:uid="{00000000-0005-0000-0000-00009E7E0000}"/>
    <cellStyle name="เซลล์ที่มีการเชื่อมโยง 2" xfId="20766" hidden="1" xr:uid="{00000000-0005-0000-0000-00009F7E0000}"/>
    <cellStyle name="เซลล์ที่มีการเชื่อมโยง 2" xfId="19364" hidden="1" xr:uid="{00000000-0005-0000-0000-0000A07E0000}"/>
    <cellStyle name="เซลล์ที่มีการเชื่อมโยง 2" xfId="19465" hidden="1" xr:uid="{00000000-0005-0000-0000-0000A17E0000}"/>
    <cellStyle name="เซลล์ที่มีการเชื่อมโยง 2" xfId="20694" hidden="1" xr:uid="{00000000-0005-0000-0000-0000A27E0000}"/>
    <cellStyle name="เซลล์ที่มีการเชื่อมโยง 2" xfId="20660" hidden="1" xr:uid="{00000000-0005-0000-0000-0000A37E0000}"/>
    <cellStyle name="เซลล์ที่มีการเชื่อมโยง 2" xfId="19686" hidden="1" xr:uid="{00000000-0005-0000-0000-0000A47E0000}"/>
    <cellStyle name="เซลล์ที่มีการเชื่อมโยง 2" xfId="20482" hidden="1" xr:uid="{00000000-0005-0000-0000-0000A57E0000}"/>
    <cellStyle name="เซลล์ที่มีการเชื่อมโยง 2" xfId="18761" hidden="1" xr:uid="{00000000-0005-0000-0000-0000A67E0000}"/>
    <cellStyle name="เซลล์ที่มีการเชื่อมโยง 2" xfId="19014" hidden="1" xr:uid="{00000000-0005-0000-0000-0000A77E0000}"/>
    <cellStyle name="เซลล์ที่มีการเชื่อมโยง 2" xfId="18742" hidden="1" xr:uid="{00000000-0005-0000-0000-0000A87E0000}"/>
    <cellStyle name="เซลล์ที่มีการเชื่อมโยง 2" xfId="18652" hidden="1" xr:uid="{00000000-0005-0000-0000-0000A97E0000}"/>
    <cellStyle name="เซลล์ที่มีการเชื่อมโยง 2" xfId="19867" hidden="1" xr:uid="{00000000-0005-0000-0000-0000AA7E0000}"/>
    <cellStyle name="เซลล์ที่มีการเชื่อมโยง 2" xfId="19579" hidden="1" xr:uid="{00000000-0005-0000-0000-0000AB7E0000}"/>
    <cellStyle name="เซลล์ที่มีการเชื่อมโยง 2" xfId="17880" hidden="1" xr:uid="{00000000-0005-0000-0000-0000AC7E0000}"/>
    <cellStyle name="เซลล์ที่มีการเชื่อมโยง 2" xfId="20599" hidden="1" xr:uid="{00000000-0005-0000-0000-0000AD7E0000}"/>
    <cellStyle name="เซลล์ที่มีการเชื่อมโยง 2" xfId="18563" hidden="1" xr:uid="{00000000-0005-0000-0000-0000AE7E0000}"/>
    <cellStyle name="เซลล์ที่มีการเชื่อมโยง 2" xfId="18623" hidden="1" xr:uid="{00000000-0005-0000-0000-0000AF7E0000}"/>
    <cellStyle name="เซลล์ที่มีการเชื่อมโยง 2" xfId="20750" hidden="1" xr:uid="{00000000-0005-0000-0000-0000B07E0000}"/>
    <cellStyle name="เซลล์ที่มีการเชื่อมโยง 2" xfId="19827" hidden="1" xr:uid="{00000000-0005-0000-0000-0000B17E0000}"/>
    <cellStyle name="เซลล์ที่มีการเชื่อมโยง 2" xfId="18596" hidden="1" xr:uid="{00000000-0005-0000-0000-0000B27E0000}"/>
    <cellStyle name="เซลล์ที่มีการเชื่อมโยง 2" xfId="18974" hidden="1" xr:uid="{00000000-0005-0000-0000-0000B37E0000}"/>
    <cellStyle name="เซลล์ที่มีการเชื่อมโยง 2" xfId="19207" hidden="1" xr:uid="{00000000-0005-0000-0000-0000B47E0000}"/>
    <cellStyle name="เซลล์ที่มีการเชื่อมโยง 2" xfId="19282" hidden="1" xr:uid="{00000000-0005-0000-0000-0000B57E0000}"/>
    <cellStyle name="เซลล์ที่มีการเชื่อมโยง 2" xfId="9861" hidden="1" xr:uid="{00000000-0005-0000-0000-0000B67E0000}"/>
    <cellStyle name="เซลล์ที่มีการเชื่อมโยง 2" xfId="19163" hidden="1" xr:uid="{00000000-0005-0000-0000-0000B77E0000}"/>
    <cellStyle name="เซลล์ที่มีการเชื่อมโยง 2" xfId="19102" hidden="1" xr:uid="{00000000-0005-0000-0000-0000B87E0000}"/>
    <cellStyle name="เซลล์ที่มีการเชื่อมโยง 2" xfId="19223" hidden="1" xr:uid="{00000000-0005-0000-0000-0000B97E0000}"/>
    <cellStyle name="เซลล์ที่มีการเชื่อมโยง 2" xfId="17911" hidden="1" xr:uid="{00000000-0005-0000-0000-0000BA7E0000}"/>
    <cellStyle name="เซลล์ที่มีการเชื่อมโยง 2" xfId="19485" hidden="1" xr:uid="{00000000-0005-0000-0000-0000BB7E0000}"/>
    <cellStyle name="เซลล์ที่มีการเชื่อมโยง 2" xfId="19782" hidden="1" xr:uid="{00000000-0005-0000-0000-0000BC7E0000}"/>
    <cellStyle name="เซลล์ที่มีการเชื่อมโยง 2" xfId="19037" hidden="1" xr:uid="{00000000-0005-0000-0000-0000BD7E0000}"/>
    <cellStyle name="เซลล์ที่มีการเชื่อมโยง 2" xfId="17988" hidden="1" xr:uid="{00000000-0005-0000-0000-0000BE7E0000}"/>
    <cellStyle name="เซลล์ที่มีการเชื่อมโยง 2" xfId="18310" hidden="1" xr:uid="{00000000-0005-0000-0000-0000BF7E0000}"/>
    <cellStyle name="เซลล์ที่มีการเชื่อมโยง 2" xfId="19379" hidden="1" xr:uid="{00000000-0005-0000-0000-0000C07E0000}"/>
    <cellStyle name="เซลล์ที่มีการเชื่อมโยง 2" xfId="19802" hidden="1" xr:uid="{00000000-0005-0000-0000-0000C17E0000}"/>
    <cellStyle name="เซลล์ที่มีการเชื่อมโยง 2" xfId="18707" hidden="1" xr:uid="{00000000-0005-0000-0000-0000C27E0000}"/>
    <cellStyle name="เซลล์ที่มีการเชื่อมโยง 2" xfId="19804" hidden="1" xr:uid="{00000000-0005-0000-0000-0000C37E0000}"/>
    <cellStyle name="เซลล์ที่มีการเชื่อมโยง 2" xfId="18899" hidden="1" xr:uid="{00000000-0005-0000-0000-0000C47E0000}"/>
    <cellStyle name="เซลล์ที่มีการเชื่อมโยง 2" xfId="18518" hidden="1" xr:uid="{00000000-0005-0000-0000-0000C57E0000}"/>
    <cellStyle name="เซลล์ที่มีการเชื่อมโยง 2" xfId="19316" hidden="1" xr:uid="{00000000-0005-0000-0000-0000C67E0000}"/>
    <cellStyle name="เซลล์ที่มีการเชื่อมโยง 2" xfId="18930" hidden="1" xr:uid="{00000000-0005-0000-0000-0000C77E0000}"/>
    <cellStyle name="เซลล์ที่มีการเชื่อมโยง 2" xfId="19566" hidden="1" xr:uid="{00000000-0005-0000-0000-0000C87E0000}"/>
    <cellStyle name="เซลล์ที่มีการเชื่อมโยง 2" xfId="20668" hidden="1" xr:uid="{00000000-0005-0000-0000-0000C97E0000}"/>
    <cellStyle name="เซลล์ที่มีการเชื่อมโยง 2" xfId="18122" hidden="1" xr:uid="{00000000-0005-0000-0000-0000CA7E0000}"/>
    <cellStyle name="เซลล์ที่มีการเชื่อมโยง 2" xfId="20603" hidden="1" xr:uid="{00000000-0005-0000-0000-0000CB7E0000}"/>
    <cellStyle name="เซลล์ที่มีการเชื่อมโยง 2" xfId="17905" hidden="1" xr:uid="{00000000-0005-0000-0000-0000CC7E0000}"/>
    <cellStyle name="เซลล์ที่มีการเชื่อมโยง 2" xfId="20625" hidden="1" xr:uid="{00000000-0005-0000-0000-0000CD7E0000}"/>
    <cellStyle name="เซลล์ที่มีการเชื่อมโยง 2" xfId="18284" hidden="1" xr:uid="{00000000-0005-0000-0000-0000CE7E0000}"/>
    <cellStyle name="เซลล์ที่มีการเชื่อมโยง 2" xfId="19861" hidden="1" xr:uid="{00000000-0005-0000-0000-0000CF7E0000}"/>
    <cellStyle name="เซลล์ที่มีการเชื่อมโยง 2" xfId="19870" hidden="1" xr:uid="{00000000-0005-0000-0000-0000D07E0000}"/>
    <cellStyle name="เซลล์ที่มีการเชื่อมโยง 2" xfId="20702" hidden="1" xr:uid="{00000000-0005-0000-0000-0000D17E0000}"/>
    <cellStyle name="เซลล์ที่มีการเชื่อมโยง 2" xfId="18496" hidden="1" xr:uid="{00000000-0005-0000-0000-0000D27E0000}"/>
    <cellStyle name="เซลล์ที่มีการเชื่อมโยง 2" xfId="19036" hidden="1" xr:uid="{00000000-0005-0000-0000-0000D37E0000}"/>
    <cellStyle name="เซลล์ที่มีการเชื่อมโยง 2" xfId="19454" hidden="1" xr:uid="{00000000-0005-0000-0000-0000D47E0000}"/>
    <cellStyle name="เซลล์ที่มีการเชื่อมโยง 2" xfId="20419" hidden="1" xr:uid="{00000000-0005-0000-0000-0000D57E0000}"/>
    <cellStyle name="เซลล์ที่มีการเชื่อมโยง 2" xfId="17860" hidden="1" xr:uid="{00000000-0005-0000-0000-0000D67E0000}"/>
    <cellStyle name="เซลล์ที่มีการเชื่อมโยง 2" xfId="19204" hidden="1" xr:uid="{00000000-0005-0000-0000-0000D77E0000}"/>
    <cellStyle name="เซลล์ที่มีการเชื่อมโยง 2" xfId="19149" hidden="1" xr:uid="{00000000-0005-0000-0000-0000D87E0000}"/>
    <cellStyle name="เซลล์ที่มีการเชื่อมโยง 2" xfId="19789" hidden="1" xr:uid="{00000000-0005-0000-0000-0000D97E0000}"/>
    <cellStyle name="เซลล์ที่มีการเชื่อมโยง 2" xfId="18908" hidden="1" xr:uid="{00000000-0005-0000-0000-0000DA7E0000}"/>
    <cellStyle name="เซลล์ที่มีการเชื่อมโยง 2" xfId="19615" hidden="1" xr:uid="{00000000-0005-0000-0000-0000DB7E0000}"/>
    <cellStyle name="เซลล์ที่มีการเชื่อมโยง 2" xfId="19842" hidden="1" xr:uid="{00000000-0005-0000-0000-0000DC7E0000}"/>
    <cellStyle name="เซลล์ที่มีการเชื่อมโยง 2" xfId="18611" hidden="1" xr:uid="{00000000-0005-0000-0000-0000DD7E0000}"/>
    <cellStyle name="เซลล์ที่มีการเชื่อมโยง 2" xfId="17969" hidden="1" xr:uid="{00000000-0005-0000-0000-0000DE7E0000}"/>
    <cellStyle name="เซลล์ที่มีการเชื่อมโยง 2" xfId="19697" hidden="1" xr:uid="{00000000-0005-0000-0000-0000DF7E0000}"/>
    <cellStyle name="เซลล์ที่มีการเชื่อมโยง 2" xfId="17910" hidden="1" xr:uid="{00000000-0005-0000-0000-0000E07E0000}"/>
    <cellStyle name="เซลล์ที่มีการเชื่อมโยง 2" xfId="20455" hidden="1" xr:uid="{00000000-0005-0000-0000-0000E17E0000}"/>
    <cellStyle name="เซลล์ที่มีการเชื่อมโยง 2" xfId="18557" hidden="1" xr:uid="{00000000-0005-0000-0000-0000E27E0000}"/>
    <cellStyle name="เซลล์ที่มีการเชื่อมโยง 2" xfId="19825" hidden="1" xr:uid="{00000000-0005-0000-0000-0000E37E0000}"/>
    <cellStyle name="เซลล์ที่มีการเชื่อมโยง 2" xfId="18890" hidden="1" xr:uid="{00000000-0005-0000-0000-0000E47E0000}"/>
    <cellStyle name="เซลล์ที่มีการเชื่อมโยง 2" xfId="19573" hidden="1" xr:uid="{00000000-0005-0000-0000-0000E57E0000}"/>
    <cellStyle name="เซลล์ที่มีการเชื่อมโยง 2" xfId="20441" hidden="1" xr:uid="{00000000-0005-0000-0000-0000E67E0000}"/>
    <cellStyle name="เซลล์ที่มีการเชื่อมโยง 2" xfId="18678" hidden="1" xr:uid="{00000000-0005-0000-0000-0000E77E0000}"/>
    <cellStyle name="เซลล์ที่มีการเชื่อมโยง 2" xfId="17893" hidden="1" xr:uid="{00000000-0005-0000-0000-0000E87E0000}"/>
    <cellStyle name="เซลล์ที่มีการเชื่อมโยง 2" xfId="18887" hidden="1" xr:uid="{00000000-0005-0000-0000-0000E97E0000}"/>
    <cellStyle name="เซลล์ที่มีการเชื่อมโยง 2" xfId="20515" hidden="1" xr:uid="{00000000-0005-0000-0000-0000EA7E0000}"/>
    <cellStyle name="เซลล์ที่มีการเชื่อมโยง 2" xfId="20556" hidden="1" xr:uid="{00000000-0005-0000-0000-0000EB7E0000}"/>
    <cellStyle name="เซลล์ที่มีการเชื่อมโยง 2" xfId="20552" hidden="1" xr:uid="{00000000-0005-0000-0000-0000EC7E0000}"/>
    <cellStyle name="เซลล์ที่มีการเชื่อมโยง 2" xfId="19797" hidden="1" xr:uid="{00000000-0005-0000-0000-0000ED7E0000}"/>
    <cellStyle name="เซลล์ที่มีการเชื่อมโยง 2" xfId="17990" hidden="1" xr:uid="{00000000-0005-0000-0000-0000EE7E0000}"/>
    <cellStyle name="เซลล์ที่มีการเชื่อมโยง 2" xfId="20452" hidden="1" xr:uid="{00000000-0005-0000-0000-0000EF7E0000}"/>
    <cellStyle name="เซลล์ที่มีการเชื่อมโยง 2" xfId="19695" hidden="1" xr:uid="{00000000-0005-0000-0000-0000F07E0000}"/>
    <cellStyle name="เซลล์ที่มีการเชื่อมโยง 2" xfId="18083" hidden="1" xr:uid="{00000000-0005-0000-0000-0000F17E0000}"/>
    <cellStyle name="เซลล์ที่มีการเชื่อมโยง 2" xfId="19054" hidden="1" xr:uid="{00000000-0005-0000-0000-0000F27E0000}"/>
    <cellStyle name="เซลล์ที่มีการเชื่อมโยง 2" xfId="20420" hidden="1" xr:uid="{00000000-0005-0000-0000-0000F37E0000}"/>
    <cellStyle name="เซลล์ที่มีการเชื่อมโยง 2" xfId="18667" hidden="1" xr:uid="{00000000-0005-0000-0000-0000F47E0000}"/>
    <cellStyle name="เซลล์ที่มีการเชื่อมโยง 2" xfId="20652" hidden="1" xr:uid="{00000000-0005-0000-0000-0000F57E0000}"/>
    <cellStyle name="เซลล์ที่มีการเชื่อมโยง 2" xfId="19426" hidden="1" xr:uid="{00000000-0005-0000-0000-0000F67E0000}"/>
    <cellStyle name="เซลล์ที่มีการเชื่อมโยง 2" xfId="19313" hidden="1" xr:uid="{00000000-0005-0000-0000-0000F77E0000}"/>
    <cellStyle name="เซลล์ที่มีการเชื่อมโยง 2" xfId="18798" hidden="1" xr:uid="{00000000-0005-0000-0000-0000F87E0000}"/>
    <cellStyle name="เซลล์ที่มีการเชื่อมโยง 2" xfId="19727" hidden="1" xr:uid="{00000000-0005-0000-0000-0000F97E0000}"/>
    <cellStyle name="เซลล์ที่มีการเชื่อมโยง 2" xfId="19704" hidden="1" xr:uid="{00000000-0005-0000-0000-0000FA7E0000}"/>
    <cellStyle name="เซลล์ที่มีการเชื่อมโยง 2" xfId="19714" hidden="1" xr:uid="{00000000-0005-0000-0000-0000FB7E0000}"/>
    <cellStyle name="เซลล์ที่มีการเชื่อมโยง 2" xfId="18638" hidden="1" xr:uid="{00000000-0005-0000-0000-0000FC7E0000}"/>
    <cellStyle name="เซลล์ที่มีการเชื่อมโยง 2" xfId="18730" hidden="1" xr:uid="{00000000-0005-0000-0000-0000FD7E0000}"/>
    <cellStyle name="เซลล์ที่มีการเชื่อมโยง 2" xfId="19405" hidden="1" xr:uid="{00000000-0005-0000-0000-0000FE7E0000}"/>
    <cellStyle name="เซลล์ที่มีการเชื่อมโยง 2" xfId="19389" hidden="1" xr:uid="{00000000-0005-0000-0000-0000FF7E0000}"/>
    <cellStyle name="เซลล์ที่มีการเชื่อมโยง 2" xfId="19624" hidden="1" xr:uid="{00000000-0005-0000-0000-0000007F0000}"/>
    <cellStyle name="เซลล์ที่มีการเชื่อมโยง 2" xfId="19815" hidden="1" xr:uid="{00000000-0005-0000-0000-0000017F0000}"/>
    <cellStyle name="เซลล์ที่มีการเชื่อมโยง 2" xfId="18029" hidden="1" xr:uid="{00000000-0005-0000-0000-0000027F0000}"/>
    <cellStyle name="เซลล์ที่มีการเชื่อมโยง 2" xfId="18095" hidden="1" xr:uid="{00000000-0005-0000-0000-0000037F0000}"/>
    <cellStyle name="เซลล์ที่มีการเชื่อมโยง 2" xfId="19788" hidden="1" xr:uid="{00000000-0005-0000-0000-0000047F0000}"/>
    <cellStyle name="เซลล์ที่มีการเชื่อมโยง 2" xfId="18589" hidden="1" xr:uid="{00000000-0005-0000-0000-0000057F0000}"/>
    <cellStyle name="เซลล์ที่มีการเชื่อมโยง 2" xfId="20752" hidden="1" xr:uid="{00000000-0005-0000-0000-0000067F0000}"/>
    <cellStyle name="เซลล์ที่มีการเชื่อมโยง 2" xfId="20728" hidden="1" xr:uid="{00000000-0005-0000-0000-0000077F0000}"/>
    <cellStyle name="เซลล์ที่มีการเชื่อมโยง 2" xfId="18933" hidden="1" xr:uid="{00000000-0005-0000-0000-0000087F0000}"/>
    <cellStyle name="เซลล์ที่มีการเชื่อมโยง 2" xfId="18397" hidden="1" xr:uid="{00000000-0005-0000-0000-0000097F0000}"/>
    <cellStyle name="เซลล์ที่มีการเชื่อมโยง 2" xfId="19793" hidden="1" xr:uid="{00000000-0005-0000-0000-00000A7F0000}"/>
    <cellStyle name="เซลล์ที่มีการเชื่อมโยง 2" xfId="19824" hidden="1" xr:uid="{00000000-0005-0000-0000-00000B7F0000}"/>
    <cellStyle name="เซลล์ที่มีการเชื่อมโยง 2" xfId="19049" hidden="1" xr:uid="{00000000-0005-0000-0000-00000C7F0000}"/>
    <cellStyle name="เซลล์ที่มีการเชื่อมโยง 2" xfId="17863" hidden="1" xr:uid="{00000000-0005-0000-0000-00000D7F0000}"/>
    <cellStyle name="เซลล์ที่มีการเชื่อมโยง 2" xfId="20619" hidden="1" xr:uid="{00000000-0005-0000-0000-00000E7F0000}"/>
    <cellStyle name="เซลล์ที่มีการเชื่อมโยง 2" xfId="19883" hidden="1" xr:uid="{00000000-0005-0000-0000-00000F7F0000}"/>
    <cellStyle name="เซลล์ที่มีการเชื่อมโยง 2" xfId="18914" hidden="1" xr:uid="{00000000-0005-0000-0000-0000107F0000}"/>
    <cellStyle name="เซลล์ที่มีการเชื่อมโยง 2" xfId="18674" hidden="1" xr:uid="{00000000-0005-0000-0000-0000117F0000}"/>
    <cellStyle name="เซลล์ที่มีการเชื่อมโยง 2" xfId="20734" hidden="1" xr:uid="{00000000-0005-0000-0000-0000127F0000}"/>
    <cellStyle name="เซลล์ที่มีการเชื่อมโยง 2" xfId="19421" hidden="1" xr:uid="{00000000-0005-0000-0000-0000137F0000}"/>
    <cellStyle name="เซลล์ที่มีการเชื่อมโยง 2" xfId="19086" hidden="1" xr:uid="{00000000-0005-0000-0000-0000147F0000}"/>
    <cellStyle name="เซลล์ที่มีการเชื่อมโยง 2" xfId="19387" hidden="1" xr:uid="{00000000-0005-0000-0000-0000157F0000}"/>
    <cellStyle name="เซลล์ที่มีการเชื่อมโยง 2" xfId="20695" hidden="1" xr:uid="{00000000-0005-0000-0000-0000167F0000}"/>
    <cellStyle name="เซลล์ที่มีการเชื่อมโยง 2" xfId="19925" hidden="1" xr:uid="{00000000-0005-0000-0000-0000177F0000}"/>
    <cellStyle name="เซลล์ที่มีการเชื่อมโยง 2" xfId="18236" hidden="1" xr:uid="{00000000-0005-0000-0000-0000187F0000}"/>
    <cellStyle name="เซลล์ที่มีการเชื่อมโยง 2" xfId="19801" hidden="1" xr:uid="{00000000-0005-0000-0000-0000197F0000}"/>
    <cellStyle name="เซลล์ที่มีการเชื่อมโยง 2" xfId="18377" hidden="1" xr:uid="{00000000-0005-0000-0000-00001A7F0000}"/>
    <cellStyle name="เซลล์ที่มีการเชื่อมโยง 2" xfId="18385" hidden="1" xr:uid="{00000000-0005-0000-0000-00001B7F0000}"/>
    <cellStyle name="เซลล์ที่มีการเชื่อมโยง 2" xfId="20612" hidden="1" xr:uid="{00000000-0005-0000-0000-00001C7F0000}"/>
    <cellStyle name="เซลล์ที่มีการเชื่อมโยง 2" xfId="20426" hidden="1" xr:uid="{00000000-0005-0000-0000-00001D7F0000}"/>
    <cellStyle name="เซลล์ที่มีการเชื่อมโยง 2" xfId="19042" hidden="1" xr:uid="{00000000-0005-0000-0000-00001E7F0000}"/>
    <cellStyle name="เซลล์ที่มีการเชื่อมโยง 2" xfId="18567" hidden="1" xr:uid="{00000000-0005-0000-0000-00001F7F0000}"/>
    <cellStyle name="เซลล์ที่มีการเชื่อมโยง 2" xfId="18229" hidden="1" xr:uid="{00000000-0005-0000-0000-0000207F0000}"/>
    <cellStyle name="เซลล์ที่มีการเชื่อมโยง 2" xfId="20664" hidden="1" xr:uid="{00000000-0005-0000-0000-0000217F0000}"/>
    <cellStyle name="เซลล์ที่มีการเชื่อมโยง 2" xfId="19361" hidden="1" xr:uid="{00000000-0005-0000-0000-0000227F0000}"/>
    <cellStyle name="เซลล์ที่มีการเชื่อมโยง 2" xfId="18635" hidden="1" xr:uid="{00000000-0005-0000-0000-0000237F0000}"/>
    <cellStyle name="เซลล์ที่มีการเชื่อมโยง 2" xfId="19905" hidden="1" xr:uid="{00000000-0005-0000-0000-0000247F0000}"/>
    <cellStyle name="เซลล์ที่มีการเชื่อมโยง 2" xfId="18248" hidden="1" xr:uid="{00000000-0005-0000-0000-0000257F0000}"/>
    <cellStyle name="เซลล์ที่มีการเชื่อมโยง 2" xfId="18837" hidden="1" xr:uid="{00000000-0005-0000-0000-0000267F0000}"/>
    <cellStyle name="เซลล์ที่มีการเชื่อมโยง 2" xfId="19819" hidden="1" xr:uid="{00000000-0005-0000-0000-0000277F0000}"/>
    <cellStyle name="เซลล์ที่มีการเชื่อมโยง 2" xfId="19747" hidden="1" xr:uid="{00000000-0005-0000-0000-0000287F0000}"/>
    <cellStyle name="เซลล์ที่มีการเชื่อมโยง 2" xfId="18092" hidden="1" xr:uid="{00000000-0005-0000-0000-0000297F0000}"/>
    <cellStyle name="เซลล์ที่มีการเชื่อมโยง 2" xfId="19190" hidden="1" xr:uid="{00000000-0005-0000-0000-00002A7F0000}"/>
    <cellStyle name="เซลล์ที่มีการเชื่อมโยง 2" xfId="19245" hidden="1" xr:uid="{00000000-0005-0000-0000-00002B7F0000}"/>
    <cellStyle name="เซลล์ที่มีการเชื่อมโยง 2" xfId="18530" hidden="1" xr:uid="{00000000-0005-0000-0000-00002C7F0000}"/>
    <cellStyle name="เซลล์ที่มีการเชื่อมโยง 2" xfId="20428" hidden="1" xr:uid="{00000000-0005-0000-0000-00002D7F0000}"/>
    <cellStyle name="เซลล์ที่มีการเชื่อมโยง 2" xfId="19699" hidden="1" xr:uid="{00000000-0005-0000-0000-00002E7F0000}"/>
    <cellStyle name="เซลล์ที่มีการเชื่อมโยง 2" xfId="18588" hidden="1" xr:uid="{00000000-0005-0000-0000-00002F7F0000}"/>
    <cellStyle name="เซลล์ที่มีการเชื่อมโยง 2" xfId="18896" hidden="1" xr:uid="{00000000-0005-0000-0000-0000307F0000}"/>
    <cellStyle name="เซลล์ที่มีการเชื่อมโยง 2" xfId="18066" hidden="1" xr:uid="{00000000-0005-0000-0000-0000317F0000}"/>
    <cellStyle name="เซลล์ที่มีการเชื่อมโยง 2" xfId="18824" hidden="1" xr:uid="{00000000-0005-0000-0000-0000327F0000}"/>
    <cellStyle name="เซลล์ที่มีการเชื่อมโยง 2" xfId="18926" hidden="1" xr:uid="{00000000-0005-0000-0000-0000337F0000}"/>
    <cellStyle name="เซลล์ที่มีการเชื่อมโยง 2" xfId="19521" hidden="1" xr:uid="{00000000-0005-0000-0000-0000347F0000}"/>
    <cellStyle name="เซลล์ที่มีการเชื่อมโยง 2" xfId="19546" hidden="1" xr:uid="{00000000-0005-0000-0000-0000357F0000}"/>
    <cellStyle name="เซลล์ที่มีการเชื่อมโยง 2" xfId="19338" hidden="1" xr:uid="{00000000-0005-0000-0000-0000367F0000}"/>
    <cellStyle name="เซลล์ที่มีการเชื่อมโยง 2" xfId="18193" hidden="1" xr:uid="{00000000-0005-0000-0000-0000377F0000}"/>
    <cellStyle name="เซลล์ที่มีการเชื่อมโยง 2" xfId="18357" hidden="1" xr:uid="{00000000-0005-0000-0000-0000387F0000}"/>
    <cellStyle name="เซลล์ที่มีการเชื่อมโยง 2" xfId="18613" hidden="1" xr:uid="{00000000-0005-0000-0000-0000397F0000}"/>
    <cellStyle name="เซลล์ที่มีการเชื่อมโยง 2" xfId="18682" hidden="1" xr:uid="{00000000-0005-0000-0000-00003A7F0000}"/>
    <cellStyle name="เซลล์ที่มีการเชื่อมโยง 2" xfId="18631" hidden="1" xr:uid="{00000000-0005-0000-0000-00003B7F0000}"/>
    <cellStyle name="เซลล์ที่มีการเชื่อมโยง 2" xfId="20436" hidden="1" xr:uid="{00000000-0005-0000-0000-00003C7F0000}"/>
    <cellStyle name="เซลล์ที่มีการเชื่อมโยง 2" xfId="18839" hidden="1" xr:uid="{00000000-0005-0000-0000-00003D7F0000}"/>
    <cellStyle name="เซลล์ที่มีการเชื่อมโยง 2" xfId="19292" hidden="1" xr:uid="{00000000-0005-0000-0000-00003E7F0000}"/>
    <cellStyle name="เซลล์ที่มีการเชื่อมโยง 2" xfId="19609" hidden="1" xr:uid="{00000000-0005-0000-0000-00003F7F0000}"/>
    <cellStyle name="เซลล์ที่มีการเชื่อมโยง 2" xfId="19358" hidden="1" xr:uid="{00000000-0005-0000-0000-0000407F0000}"/>
    <cellStyle name="เซลล์ที่มีการเชื่อมโยง 2" xfId="19909" hidden="1" xr:uid="{00000000-0005-0000-0000-0000417F0000}"/>
    <cellStyle name="เซลล์ที่มีการเชื่อมโยง 2" xfId="19033" hidden="1" xr:uid="{00000000-0005-0000-0000-0000427F0000}"/>
    <cellStyle name="เซลล์ที่มีการเชื่อมโยง 2" xfId="19563" hidden="1" xr:uid="{00000000-0005-0000-0000-0000437F0000}"/>
    <cellStyle name="เซลล์ที่มีการเชื่อมโยง 2" xfId="20780" hidden="1" xr:uid="{00000000-0005-0000-0000-0000447F0000}"/>
    <cellStyle name="เซลล์ที่มีการเชื่อมโยง 2" xfId="20781" hidden="1" xr:uid="{00000000-0005-0000-0000-0000457F0000}"/>
    <cellStyle name="เซลล์ที่มีการเชื่อมโยง 2" xfId="20782" hidden="1" xr:uid="{00000000-0005-0000-0000-0000467F0000}"/>
    <cellStyle name="เซลล์ที่มีการเชื่อมโยง 2" xfId="20783" hidden="1" xr:uid="{00000000-0005-0000-0000-0000477F0000}"/>
    <cellStyle name="เซลล์ที่มีการเชื่อมโยง 2" xfId="20786" hidden="1" xr:uid="{00000000-0005-0000-0000-0000487F0000}"/>
    <cellStyle name="เซลล์ที่มีการเชื่อมโยง 2" xfId="20787" hidden="1" xr:uid="{00000000-0005-0000-0000-0000497F0000}"/>
    <cellStyle name="เซลล์ที่มีการเชื่อมโยง 2" xfId="20789" hidden="1" xr:uid="{00000000-0005-0000-0000-00004A7F0000}"/>
    <cellStyle name="เซลล์ที่มีการเชื่อมโยง 2" xfId="20790" hidden="1" xr:uid="{00000000-0005-0000-0000-00004B7F0000}"/>
    <cellStyle name="เซลล์ที่มีการเชื่อมโยง 2" xfId="20800" hidden="1" xr:uid="{00000000-0005-0000-0000-00004C7F0000}"/>
    <cellStyle name="เซลล์ที่มีการเชื่อมโยง 2" xfId="20801" hidden="1" xr:uid="{00000000-0005-0000-0000-00004D7F0000}"/>
    <cellStyle name="เซลล์ที่มีการเชื่อมโยง 2" xfId="20802" hidden="1" xr:uid="{00000000-0005-0000-0000-00004E7F0000}"/>
    <cellStyle name="เซลล์ที่มีการเชื่อมโยง 2" xfId="20803" hidden="1" xr:uid="{00000000-0005-0000-0000-00004F7F0000}"/>
    <cellStyle name="เซลล์ที่มีการเชื่อมโยง 2" xfId="18888" hidden="1" xr:uid="{00000000-0005-0000-0000-0000507F0000}"/>
    <cellStyle name="เซลล์ที่มีการเชื่อมโยง 2" xfId="19542" hidden="1" xr:uid="{00000000-0005-0000-0000-0000517F0000}"/>
    <cellStyle name="เซลล์ที่มีการเชื่อมโยง 2" xfId="20672" hidden="1" xr:uid="{00000000-0005-0000-0000-0000527F0000}"/>
    <cellStyle name="เซลล์ที่มีการเชื่อมโยง 2" xfId="18085" hidden="1" xr:uid="{00000000-0005-0000-0000-0000537F0000}"/>
    <cellStyle name="เซลล์ที่มีการเชื่อมโยง 2" xfId="19849" hidden="1" xr:uid="{00000000-0005-0000-0000-0000547F0000}"/>
    <cellStyle name="เซลล์ที่มีการเชื่อมโยง 2" xfId="18471" hidden="1" xr:uid="{00000000-0005-0000-0000-0000557F0000}"/>
    <cellStyle name="เซลล์ที่มีการเชื่อมโยง 2" xfId="18123" hidden="1" xr:uid="{00000000-0005-0000-0000-0000567F0000}"/>
    <cellStyle name="เซลล์ที่มีการเชื่อมโยง 2" xfId="18480" hidden="1" xr:uid="{00000000-0005-0000-0000-0000577F0000}"/>
    <cellStyle name="เซลล์ที่มีการเชื่อมโยง 2" xfId="18288" hidden="1" xr:uid="{00000000-0005-0000-0000-0000587F0000}"/>
    <cellStyle name="เซลล์ที่มีการเชื่อมโยง 2" xfId="18175" hidden="1" xr:uid="{00000000-0005-0000-0000-0000597F0000}"/>
    <cellStyle name="เซลล์ที่มีการเชื่อมโยง 2" xfId="17891" hidden="1" xr:uid="{00000000-0005-0000-0000-00005A7F0000}"/>
    <cellStyle name="เซลล์ที่มีการเชื่อมโยง 2" xfId="18185" hidden="1" xr:uid="{00000000-0005-0000-0000-00005B7F0000}"/>
    <cellStyle name="เซลล์ที่มีการเชื่อมโยง 2" xfId="18860" hidden="1" xr:uid="{00000000-0005-0000-0000-00005C7F0000}"/>
    <cellStyle name="เซลล์ที่มีการเชื่อมโยง 2" xfId="18287" hidden="1" xr:uid="{00000000-0005-0000-0000-00005D7F0000}"/>
    <cellStyle name="เซลล์ที่มีการเชื่อมโยง 2" xfId="20574" hidden="1" xr:uid="{00000000-0005-0000-0000-00005E7F0000}"/>
    <cellStyle name="เซลล์ที่มีการเชื่อมโยง 2" xfId="20466" hidden="1" xr:uid="{00000000-0005-0000-0000-00005F7F0000}"/>
    <cellStyle name="เซลล์ที่มีการเชื่อมโยง 2" xfId="20444" hidden="1" xr:uid="{00000000-0005-0000-0000-0000607F0000}"/>
    <cellStyle name="เซลล์ที่มีการเชื่อมโยง 2" xfId="19412" hidden="1" xr:uid="{00000000-0005-0000-0000-0000617F0000}"/>
    <cellStyle name="เซลล์ที่มีการเชื่อมโยง 2" xfId="18173" hidden="1" xr:uid="{00000000-0005-0000-0000-0000627F0000}"/>
    <cellStyle name="เซลล์ที่มีการเชื่อมโยง 2" xfId="19294" hidden="1" xr:uid="{00000000-0005-0000-0000-0000637F0000}"/>
    <cellStyle name="เซลล์ที่มีการเชื่อมโยง 2" xfId="18315" hidden="1" xr:uid="{00000000-0005-0000-0000-0000647F0000}"/>
    <cellStyle name="เซลล์ที่มีการเชื่อมโยง 2" xfId="18586" hidden="1" xr:uid="{00000000-0005-0000-0000-0000657F0000}"/>
    <cellStyle name="เซลล์ที่มีการเชื่อมโยง 2" xfId="18514" hidden="1" xr:uid="{00000000-0005-0000-0000-0000667F0000}"/>
    <cellStyle name="เซลล์ที่มีการเชื่อมโยง 2" xfId="19498" hidden="1" xr:uid="{00000000-0005-0000-0000-0000677F0000}"/>
    <cellStyle name="เซลล์ที่มีการเชื่อมโยง 2" xfId="19242" hidden="1" xr:uid="{00000000-0005-0000-0000-0000687F0000}"/>
    <cellStyle name="เซลล์ที่มีการเชื่อมโยง 2" xfId="20748" hidden="1" xr:uid="{00000000-0005-0000-0000-0000697F0000}"/>
    <cellStyle name="เซลล์ที่มีการเชื่อมโยง 2" xfId="18360" hidden="1" xr:uid="{00000000-0005-0000-0000-00006A7F0000}"/>
    <cellStyle name="เซลล์ที่มีการเชื่อมโยง 2" xfId="18219" hidden="1" xr:uid="{00000000-0005-0000-0000-00006B7F0000}"/>
    <cellStyle name="เซลล์ที่มีการเชื่อมโยง 2" xfId="18344" hidden="1" xr:uid="{00000000-0005-0000-0000-00006C7F0000}"/>
    <cellStyle name="เซลล์ที่มีการเชื่อมโยง 2" xfId="18112" hidden="1" xr:uid="{00000000-0005-0000-0000-00006D7F0000}"/>
    <cellStyle name="เซลล์ที่มีการเชื่อมโยง 2" xfId="17996" hidden="1" xr:uid="{00000000-0005-0000-0000-00006E7F0000}"/>
    <cellStyle name="เซลล์ที่มีการเชื่อมโยง 2" xfId="20491" hidden="1" xr:uid="{00000000-0005-0000-0000-00006F7F0000}"/>
    <cellStyle name="เซลล์ที่มีการเชื่อมโยง 2" xfId="20497" hidden="1" xr:uid="{00000000-0005-0000-0000-0000707F0000}"/>
    <cellStyle name="เซลล์ที่มีการเชื่อมโยง 2" xfId="20548" hidden="1" xr:uid="{00000000-0005-0000-0000-0000717F0000}"/>
    <cellStyle name="เซลล์ที่มีการเชื่อมโยง 2" xfId="19185" hidden="1" xr:uid="{00000000-0005-0000-0000-0000727F0000}"/>
    <cellStyle name="เซลล์ที่มีการเชื่อมโยง 2" xfId="17972" hidden="1" xr:uid="{00000000-0005-0000-0000-0000737F0000}"/>
    <cellStyle name="เซลล์ที่มีการเชื่อมโยง 2" xfId="19589" hidden="1" xr:uid="{00000000-0005-0000-0000-0000747F0000}"/>
    <cellStyle name="เซลล์ที่มีการเชื่อมโยง 2" xfId="17984" hidden="1" xr:uid="{00000000-0005-0000-0000-0000757F0000}"/>
    <cellStyle name="เซลล์ที่มีการเชื่อมโยง 2" xfId="18100" hidden="1" xr:uid="{00000000-0005-0000-0000-0000767F0000}"/>
    <cellStyle name="เซลล์ที่มีการเชื่อมโยง 2" xfId="19818" hidden="1" xr:uid="{00000000-0005-0000-0000-0000777F0000}"/>
    <cellStyle name="เซลล์ที่มีการเชื่อมโยง 2" xfId="18127" hidden="1" xr:uid="{00000000-0005-0000-0000-0000787F0000}"/>
    <cellStyle name="เซลล์ที่มีการเชื่อมโยง 2" xfId="19286" hidden="1" xr:uid="{00000000-0005-0000-0000-0000797F0000}"/>
    <cellStyle name="เซลล์ที่มีการเชื่อมโยง 2" xfId="20439" hidden="1" xr:uid="{00000000-0005-0000-0000-00007A7F0000}"/>
    <cellStyle name="เซลล์ที่มีการเชื่อมโยง 2" xfId="19889" hidden="1" xr:uid="{00000000-0005-0000-0000-00007B7F0000}"/>
    <cellStyle name="เซลล์ที่มีการเชื่อมโยง 2" xfId="19829" hidden="1" xr:uid="{00000000-0005-0000-0000-00007C7F0000}"/>
    <cellStyle name="เซลล์ที่มีการเชื่อมโยง 2" xfId="18829" hidden="1" xr:uid="{00000000-0005-0000-0000-00007D7F0000}"/>
    <cellStyle name="เซลล์ที่มีการเชื่อมโยง 2" xfId="18676" hidden="1" xr:uid="{00000000-0005-0000-0000-00007E7F0000}"/>
    <cellStyle name="เซลล์ที่มีการเชื่อมโยง 2" xfId="18429" hidden="1" xr:uid="{00000000-0005-0000-0000-00007F7F0000}"/>
    <cellStyle name="เซลล์ที่มีการเชื่อมโยง 2" xfId="18203" hidden="1" xr:uid="{00000000-0005-0000-0000-0000807F0000}"/>
    <cellStyle name="เซลล์ที่มีการเชื่อมโยง 2" xfId="18936" hidden="1" xr:uid="{00000000-0005-0000-0000-0000817F0000}"/>
    <cellStyle name="เซลล์ที่มีการเชื่อมโยง 2" xfId="17866" hidden="1" xr:uid="{00000000-0005-0000-0000-0000827F0000}"/>
    <cellStyle name="เซลล์ที่มีการเชื่อมโยง 2" xfId="19794" hidden="1" xr:uid="{00000000-0005-0000-0000-0000837F0000}"/>
    <cellStyle name="เซลล์ที่มีการเชื่อมโยง 2" xfId="18202" hidden="1" xr:uid="{00000000-0005-0000-0000-0000847F0000}"/>
    <cellStyle name="เซลล์ที่มีการเชื่อมโยง 2" xfId="19787" hidden="1" xr:uid="{00000000-0005-0000-0000-0000857F0000}"/>
    <cellStyle name="เซลล์ที่มีการเชื่อมโยง 2" xfId="18818" hidden="1" xr:uid="{00000000-0005-0000-0000-0000867F0000}"/>
    <cellStyle name="เซลล์ที่มีการเชื่อมโยง 2" xfId="19880" hidden="1" xr:uid="{00000000-0005-0000-0000-0000877F0000}"/>
    <cellStyle name="เซลล์ที่มีการเชื่อมโยง 2" xfId="19687" hidden="1" xr:uid="{00000000-0005-0000-0000-0000887F0000}"/>
    <cellStyle name="เซลล์ที่มีการเชื่อมโยง 2" xfId="19814" hidden="1" xr:uid="{00000000-0005-0000-0000-0000897F0000}"/>
    <cellStyle name="เซลล์ที่มีการเชื่อมโยง 2" xfId="20674" hidden="1" xr:uid="{00000000-0005-0000-0000-00008A7F0000}"/>
    <cellStyle name="เซลล์ที่มีการเชื่อมโยง 2" xfId="18272" hidden="1" xr:uid="{00000000-0005-0000-0000-00008B7F0000}"/>
    <cellStyle name="เซลล์ที่มีการเชื่อมโยง 2" xfId="19462" hidden="1" xr:uid="{00000000-0005-0000-0000-00008C7F0000}"/>
    <cellStyle name="เซลล์ที่มีการเชื่อมโยง 2" xfId="18102" hidden="1" xr:uid="{00000000-0005-0000-0000-00008D7F0000}"/>
    <cellStyle name="เซลล์ที่มีการเชื่อมโยง 2" xfId="19273" hidden="1" xr:uid="{00000000-0005-0000-0000-00008E7F0000}"/>
    <cellStyle name="เซลล์ที่มีการเชื่อมโยง 2" xfId="20762" hidden="1" xr:uid="{00000000-0005-0000-0000-00008F7F0000}"/>
    <cellStyle name="เซลล์ที่มีการเชื่อมโยง 2" xfId="20792" hidden="1" xr:uid="{00000000-0005-0000-0000-0000907F0000}"/>
    <cellStyle name="เซลล์ที่มีการเชื่อมโยง 2" xfId="18580" hidden="1" xr:uid="{00000000-0005-0000-0000-0000917F0000}"/>
    <cellStyle name="เซลล์ที่มีการเชื่อมโยง 2" xfId="18476" hidden="1" xr:uid="{00000000-0005-0000-0000-0000927F0000}"/>
    <cellStyle name="เซลล์ที่มีการเชื่อมโยง 2" xfId="17931" hidden="1" xr:uid="{00000000-0005-0000-0000-0000937F0000}"/>
    <cellStyle name="เซลล์ที่มีการเชื่อมโยง 2" xfId="20648" hidden="1" xr:uid="{00000000-0005-0000-0000-0000947F0000}"/>
    <cellStyle name="เซลล์ที่มีการเชื่อมโยง 2" xfId="19887" hidden="1" xr:uid="{00000000-0005-0000-0000-0000957F0000}"/>
    <cellStyle name="เซลล์ที่มีการเชื่อมโยง 2" xfId="18073" hidden="1" xr:uid="{00000000-0005-0000-0000-0000967F0000}"/>
    <cellStyle name="เซลล์ที่มีการเชื่อมโยง 2" xfId="20793" hidden="1" xr:uid="{00000000-0005-0000-0000-0000977F0000}"/>
    <cellStyle name="เซลล์ที่มีการเชื่อมโยง 2" xfId="19249" hidden="1" xr:uid="{00000000-0005-0000-0000-0000987F0000}"/>
    <cellStyle name="เซลล์ที่มีการเชื่อมโยง 2" xfId="19467" hidden="1" xr:uid="{00000000-0005-0000-0000-0000997F0000}"/>
    <cellStyle name="เซลล์ที่มีการเชื่อมโยง 2" xfId="19779" hidden="1" xr:uid="{00000000-0005-0000-0000-00009A7F0000}"/>
    <cellStyle name="เซลล์ที่มีการเชื่อมโยง 2" xfId="18128" hidden="1" xr:uid="{00000000-0005-0000-0000-00009B7F0000}"/>
    <cellStyle name="เซลล์ที่มีการเชื่อมโยง 2" xfId="17908" hidden="1" xr:uid="{00000000-0005-0000-0000-00009C7F0000}"/>
    <cellStyle name="เซลล์ที่มีการเชื่อมโยง 2" xfId="19580" hidden="1" xr:uid="{00000000-0005-0000-0000-00009D7F0000}"/>
    <cellStyle name="เซลล์ที่มีการเชื่อมโยง 2" xfId="18773" hidden="1" xr:uid="{00000000-0005-0000-0000-00009E7F0000}"/>
    <cellStyle name="เซลล์ที่มีการเชื่อมโยง 2" xfId="20517" hidden="1" xr:uid="{00000000-0005-0000-0000-00009F7F0000}"/>
    <cellStyle name="เซลล์ที่มีการเชื่อมโยง 2" xfId="18390" hidden="1" xr:uid="{00000000-0005-0000-0000-0000A07F0000}"/>
    <cellStyle name="เซลล์ที่มีการเชื่อมโยง 2" xfId="18909" hidden="1" xr:uid="{00000000-0005-0000-0000-0000A17F0000}"/>
    <cellStyle name="เซลล์ที่มีการเชื่อมโยง 2" xfId="18349" hidden="1" xr:uid="{00000000-0005-0000-0000-0000A27F0000}"/>
    <cellStyle name="เซลล์ที่มีการเชื่อมโยง 2" xfId="18535" hidden="1" xr:uid="{00000000-0005-0000-0000-0000A37F0000}"/>
    <cellStyle name="เซลล์ที่มีการเชื่อมโยง 2" xfId="18020" hidden="1" xr:uid="{00000000-0005-0000-0000-0000A47F0000}"/>
    <cellStyle name="เซลล์ที่มีการเชื่อมโยง 2" xfId="18431" hidden="1" xr:uid="{00000000-0005-0000-0000-0000A57F0000}"/>
    <cellStyle name="เซลล์ที่มีการเชื่อมโยง 2" xfId="18750" hidden="1" xr:uid="{00000000-0005-0000-0000-0000A67F0000}"/>
    <cellStyle name="เซลล์ที่มีการเชื่อมโยง 2" xfId="20795" hidden="1" xr:uid="{00000000-0005-0000-0000-0000A77F0000}"/>
    <cellStyle name="เซลล์ที่มีการเชื่อมโยง 2" xfId="18585" hidden="1" xr:uid="{00000000-0005-0000-0000-0000A87F0000}"/>
    <cellStyle name="เซลล์ที่มีการเชื่อมโยง 2" xfId="17938" hidden="1" xr:uid="{00000000-0005-0000-0000-0000A97F0000}"/>
    <cellStyle name="เซลล์ที่มีการเชื่อมโยง 2" xfId="18126" hidden="1" xr:uid="{00000000-0005-0000-0000-0000AA7F0000}"/>
    <cellStyle name="เซลล์ที่มีการเชื่อมโยง 2" xfId="19446" hidden="1" xr:uid="{00000000-0005-0000-0000-0000AB7F0000}"/>
    <cellStyle name="เซลล์ที่มีการเชื่อมโยง 2" xfId="19015" hidden="1" xr:uid="{00000000-0005-0000-0000-0000AC7F0000}"/>
    <cellStyle name="เซลล์ที่มีการเชื่อมโยง 2" xfId="9560" hidden="1" xr:uid="{00000000-0005-0000-0000-0000AD7F0000}"/>
    <cellStyle name="เซลล์ที่มีการเชื่อมโยง 2" xfId="18427" hidden="1" xr:uid="{00000000-0005-0000-0000-0000AE7F0000}"/>
    <cellStyle name="เซลล์ที่มีการเชื่อมโยง 2" xfId="20788" hidden="1" xr:uid="{00000000-0005-0000-0000-0000AF7F0000}"/>
    <cellStyle name="เซลล์ที่มีการเชื่อมโยง 2" xfId="20703" hidden="1" xr:uid="{00000000-0005-0000-0000-0000B07F0000}"/>
    <cellStyle name="เซลล์ที่มีการเชื่อมโยง 2" xfId="19484" hidden="1" xr:uid="{00000000-0005-0000-0000-0000B17F0000}"/>
    <cellStyle name="เซลล์ที่มีการเชื่อมโยง 2" xfId="18799" hidden="1" xr:uid="{00000000-0005-0000-0000-0000B27F0000}"/>
    <cellStyle name="เซลล์ที่มีการเชื่อมโยง 2" xfId="18160" hidden="1" xr:uid="{00000000-0005-0000-0000-0000B37F0000}"/>
    <cellStyle name="เซลล์ที่มีการเชื่อมโยง 2" xfId="18033" hidden="1" xr:uid="{00000000-0005-0000-0000-0000B47F0000}"/>
    <cellStyle name="เซลล์ที่มีการเชื่อมโยง 2" xfId="18923" hidden="1" xr:uid="{00000000-0005-0000-0000-0000B57F0000}"/>
    <cellStyle name="เซลล์ที่มีการเชื่อมโยง 2" xfId="18370" hidden="1" xr:uid="{00000000-0005-0000-0000-0000B67F0000}"/>
    <cellStyle name="เซลล์ที่มีการเชื่อมโยง 2" xfId="19437" hidden="1" xr:uid="{00000000-0005-0000-0000-0000B77F0000}"/>
    <cellStyle name="เซลล์ที่มีการเชื่อมโยง 2" xfId="19194" hidden="1" xr:uid="{00000000-0005-0000-0000-0000B87F0000}"/>
    <cellStyle name="เซลล์ที่มีการเชื่อมโยง 2" xfId="19154" hidden="1" xr:uid="{00000000-0005-0000-0000-0000B97F0000}"/>
    <cellStyle name="เซลล์ที่มีการเชื่อมโยง 2" xfId="20460" hidden="1" xr:uid="{00000000-0005-0000-0000-0000BA7F0000}"/>
    <cellStyle name="เซลล์ที่มีการเชื่อมโยง 2" xfId="18028" hidden="1" xr:uid="{00000000-0005-0000-0000-0000BB7F0000}"/>
    <cellStyle name="เซลล์ที่มีการเชื่อมโยง 2" xfId="20634" hidden="1" xr:uid="{00000000-0005-0000-0000-0000BC7F0000}"/>
    <cellStyle name="เซลล์ที่มีการเชื่อมโยง 2" xfId="19853" hidden="1" xr:uid="{00000000-0005-0000-0000-0000BD7F0000}"/>
    <cellStyle name="เซลล์ที่มีการเชื่อมโยง 2" xfId="20597" hidden="1" xr:uid="{00000000-0005-0000-0000-0000BE7F0000}"/>
    <cellStyle name="เซลล์ที่มีการเชื่อมโยง 2" xfId="20508" hidden="1" xr:uid="{00000000-0005-0000-0000-0000BF7F0000}"/>
    <cellStyle name="เซลล์ที่มีการเชื่อมโยง 2" xfId="18007" hidden="1" xr:uid="{00000000-0005-0000-0000-0000C07F0000}"/>
    <cellStyle name="เซลล์ที่มีการเชื่อมโยง 2" xfId="20488" hidden="1" xr:uid="{00000000-0005-0000-0000-0000C17F0000}"/>
    <cellStyle name="เซลล์ที่มีการเชื่อมโยง 2" xfId="19315" hidden="1" xr:uid="{00000000-0005-0000-0000-0000C27F0000}"/>
    <cellStyle name="เซลล์ที่มีการเชื่อมโยง 2" xfId="19487" hidden="1" xr:uid="{00000000-0005-0000-0000-0000C37F0000}"/>
    <cellStyle name="เซลล์ที่มีการเชื่อมโยง 2" xfId="20435" hidden="1" xr:uid="{00000000-0005-0000-0000-0000C47F0000}"/>
    <cellStyle name="เซลล์ที่มีการเชื่อมโยง 2" xfId="19008" hidden="1" xr:uid="{00000000-0005-0000-0000-0000C57F0000}"/>
    <cellStyle name="เซลล์ที่มีการเชื่อมโยง 2" xfId="20729" hidden="1" xr:uid="{00000000-0005-0000-0000-0000C67F0000}"/>
    <cellStyle name="เซลล์ที่มีการเชื่อมโยง 2" xfId="17940" hidden="1" xr:uid="{00000000-0005-0000-0000-0000C77F0000}"/>
    <cellStyle name="เซลล์ที่มีการเชื่อมโยง 2" xfId="20727" hidden="1" xr:uid="{00000000-0005-0000-0000-0000C87F0000}"/>
    <cellStyle name="เซลล์ที่มีการเชื่อมโยง 2" xfId="19246" hidden="1" xr:uid="{00000000-0005-0000-0000-0000C97F0000}"/>
    <cellStyle name="เซลล์ที่มีการเชื่อมโยง 2" xfId="20685" hidden="1" xr:uid="{00000000-0005-0000-0000-0000CA7F0000}"/>
    <cellStyle name="เซลล์ที่มีการเชื่อมโยง 2" xfId="20796" hidden="1" xr:uid="{00000000-0005-0000-0000-0000CB7F0000}"/>
    <cellStyle name="เซลล์ที่มีการเชื่อมโยง 2" xfId="19463" hidden="1" xr:uid="{00000000-0005-0000-0000-0000CC7F0000}"/>
    <cellStyle name="เซลล์ที่มีการเชื่อมโยง 2" xfId="19216" hidden="1" xr:uid="{00000000-0005-0000-0000-0000CD7F0000}"/>
    <cellStyle name="เซลล์ที่มีการเชื่อมโยง 2" xfId="18031" hidden="1" xr:uid="{00000000-0005-0000-0000-0000CE7F0000}"/>
    <cellStyle name="เซลล์ที่มีการเชื่อมโยง 2" xfId="20717" hidden="1" xr:uid="{00000000-0005-0000-0000-0000CF7F0000}"/>
    <cellStyle name="เซลล์ที่มีการเชื่อมโยง 2" xfId="18774" hidden="1" xr:uid="{00000000-0005-0000-0000-0000D07F0000}"/>
    <cellStyle name="เซลล์ที่มีการเชื่อมโยง 2" xfId="20719" hidden="1" xr:uid="{00000000-0005-0000-0000-0000D17F0000}"/>
    <cellStyle name="เซลล์ที่มีการเชื่อมโยง 2" xfId="18502" hidden="1" xr:uid="{00000000-0005-0000-0000-0000D27F0000}"/>
    <cellStyle name="เซลล์ที่มีการเชื่อมโยง 2" xfId="18264" hidden="1" xr:uid="{00000000-0005-0000-0000-0000D37F0000}"/>
    <cellStyle name="เซลล์ที่มีการเชื่อมโยง 2" xfId="18464" hidden="1" xr:uid="{00000000-0005-0000-0000-0000D47F0000}"/>
    <cellStyle name="เซลล์ที่มีการเชื่อมโยง 2" xfId="17889" hidden="1" xr:uid="{00000000-0005-0000-0000-0000D57F0000}"/>
    <cellStyle name="เซลล์ที่มีการเชื่อมโยง 2" xfId="20686" hidden="1" xr:uid="{00000000-0005-0000-0000-0000D67F0000}"/>
    <cellStyle name="เซลล์ที่มีการเชื่อมโยง 2" xfId="19158" hidden="1" xr:uid="{00000000-0005-0000-0000-0000D77F0000}"/>
    <cellStyle name="เซลล์ที่มีการเชื่อมโยง 2" xfId="19279" hidden="1" xr:uid="{00000000-0005-0000-0000-0000D87F0000}"/>
    <cellStyle name="เซลล์ที่มีการเชื่อมโยง 2" xfId="19564" hidden="1" xr:uid="{00000000-0005-0000-0000-0000D97F0000}"/>
    <cellStyle name="เซลล์ที่มีการเชื่อมโยง 2" xfId="20557" hidden="1" xr:uid="{00000000-0005-0000-0000-0000DA7F0000}"/>
    <cellStyle name="เซลล์ที่มีการเชื่อมโยง 2" xfId="19522" hidden="1" xr:uid="{00000000-0005-0000-0000-0000DB7F0000}"/>
    <cellStyle name="เซลล์ที่มีการเชื่อมโยง 2" xfId="8694" hidden="1" xr:uid="{00000000-0005-0000-0000-0000DC7F0000}"/>
    <cellStyle name="เซลล์ที่มีการเชื่อมโยง 2" xfId="20661" hidden="1" xr:uid="{00000000-0005-0000-0000-0000DD7F0000}"/>
    <cellStyle name="เซลล์ที่มีการเชื่อมโยง 2" xfId="20533" hidden="1" xr:uid="{00000000-0005-0000-0000-0000DE7F0000}"/>
    <cellStyle name="เซลล์ที่มีการเชื่อมโยง 2" xfId="18261" hidden="1" xr:uid="{00000000-0005-0000-0000-0000DF7F0000}"/>
    <cellStyle name="เซลล์ที่มีการเชื่อมโยง 2" xfId="19288" hidden="1" xr:uid="{00000000-0005-0000-0000-0000E07F0000}"/>
    <cellStyle name="เซลล์ที่มีการเชื่อมโยง 2" xfId="19583" hidden="1" xr:uid="{00000000-0005-0000-0000-0000E17F0000}"/>
    <cellStyle name="เซลล์ที่มีการเชื่อมโยง 2" xfId="19470" hidden="1" xr:uid="{00000000-0005-0000-0000-0000E27F0000}"/>
    <cellStyle name="เซลล์ที่มีการเชื่อมโยง 2" xfId="17895" hidden="1" xr:uid="{00000000-0005-0000-0000-0000E37F0000}"/>
    <cellStyle name="เซลล์ที่มีการเชื่อมโยง 2" xfId="19524" hidden="1" xr:uid="{00000000-0005-0000-0000-0000E47F0000}"/>
    <cellStyle name="เซลล์ที่มีการเชื่อมโยง 2" xfId="19768" hidden="1" xr:uid="{00000000-0005-0000-0000-0000E57F0000}"/>
    <cellStyle name="เซลล์ที่มีการเชื่อมโยง 2" xfId="18955" hidden="1" xr:uid="{00000000-0005-0000-0000-0000E67F0000}"/>
    <cellStyle name="เซลล์ที่มีการเชื่อมโยง 2" xfId="19396" hidden="1" xr:uid="{00000000-0005-0000-0000-0000E77F0000}"/>
    <cellStyle name="เซลล์ที่มีการเชื่อมโยง 2" xfId="20611" hidden="1" xr:uid="{00000000-0005-0000-0000-0000E87F0000}"/>
    <cellStyle name="เซลล์ที่มีการเชื่อมโยง 2" xfId="20501" hidden="1" xr:uid="{00000000-0005-0000-0000-0000E97F0000}"/>
    <cellStyle name="เซลล์ที่มีการเชื่อมโยง 2" xfId="19839" hidden="1" xr:uid="{00000000-0005-0000-0000-0000EA7F0000}"/>
    <cellStyle name="เซลล์ที่มีการเชื่อมโยง 2" xfId="14181" hidden="1" xr:uid="{00000000-0005-0000-0000-0000EB7F0000}"/>
    <cellStyle name="เซลล์ที่มีการเชื่อมโยง 2" xfId="19881" hidden="1" xr:uid="{00000000-0005-0000-0000-0000EC7F0000}"/>
    <cellStyle name="เซลล์ที่มีการเชื่อมโยง 2" xfId="17997" hidden="1" xr:uid="{00000000-0005-0000-0000-0000ED7F0000}"/>
    <cellStyle name="เซลล์ที่มีการเชื่อมโยง 2" xfId="19144" hidden="1" xr:uid="{00000000-0005-0000-0000-0000EE7F0000}"/>
    <cellStyle name="เซลล์ที่มีการเชื่อมโยง 2" xfId="19598" hidden="1" xr:uid="{00000000-0005-0000-0000-0000EF7F0000}"/>
    <cellStyle name="เซลล์ที่มีการเชื่อมโยง 2" xfId="20653" hidden="1" xr:uid="{00000000-0005-0000-0000-0000F07F0000}"/>
    <cellStyle name="เซลล์ที่มีการเชื่อมโยง 2" xfId="19806" hidden="1" xr:uid="{00000000-0005-0000-0000-0000F17F0000}"/>
    <cellStyle name="เซลล์ที่มีการเชื่อมโยง 2" xfId="18313" hidden="1" xr:uid="{00000000-0005-0000-0000-0000F27F0000}"/>
    <cellStyle name="เซลล์ที่มีการเชื่อมโยง 2" xfId="18865" hidden="1" xr:uid="{00000000-0005-0000-0000-0000F37F0000}"/>
    <cellStyle name="เซลล์ที่มีการเชื่อมโยง 2" xfId="20813" hidden="1" xr:uid="{00000000-0005-0000-0000-0000F47F0000}"/>
    <cellStyle name="เซลล์ที่มีการเชื่อมโยง 2" xfId="20814" hidden="1" xr:uid="{00000000-0005-0000-0000-0000F57F0000}"/>
    <cellStyle name="เซลล์ที่มีการเชื่อมโยง 2" xfId="20815" hidden="1" xr:uid="{00000000-0005-0000-0000-0000F67F0000}"/>
    <cellStyle name="เซลล์ที่มีการเชื่อมโยง 2" xfId="20816" hidden="1" xr:uid="{00000000-0005-0000-0000-0000F77F0000}"/>
    <cellStyle name="เซลล์ที่มีการเชื่อมโยง 2" xfId="20817" hidden="1" xr:uid="{00000000-0005-0000-0000-0000F87F0000}"/>
    <cellStyle name="เซลล์ที่มีการเชื่อมโยง 2" xfId="20818" hidden="1" xr:uid="{00000000-0005-0000-0000-0000F97F0000}"/>
    <cellStyle name="เซลล์ที่มีการเชื่อมโยง 2" xfId="20819" hidden="1" xr:uid="{00000000-0005-0000-0000-0000FA7F0000}"/>
    <cellStyle name="เซลล์ที่มีการเชื่อมโยง 2" xfId="20820" hidden="1" xr:uid="{00000000-0005-0000-0000-0000FB7F0000}"/>
    <cellStyle name="เซลล์ที่มีการเชื่อมโยง 2" xfId="20829" hidden="1" xr:uid="{00000000-0005-0000-0000-0000FC7F0000}"/>
    <cellStyle name="เซลล์ที่มีการเชื่อมโยง 2" xfId="20830" hidden="1" xr:uid="{00000000-0005-0000-0000-0000FD7F0000}"/>
    <cellStyle name="เซลล์ที่มีการเชื่อมโยง 2" xfId="20831" hidden="1" xr:uid="{00000000-0005-0000-0000-0000FE7F0000}"/>
    <cellStyle name="เซลล์ที่มีการเชื่อมโยง 2" xfId="20832" hidden="1" xr:uid="{00000000-0005-0000-0000-0000FF7F0000}"/>
    <cellStyle name="เซลล์ที่มีการเชื่อมโยง 2" xfId="18353" hidden="1" xr:uid="{00000000-0005-0000-0000-000000800000}"/>
    <cellStyle name="เซลล์ที่มีการเชื่อมโยง 2" xfId="19892" hidden="1" xr:uid="{00000000-0005-0000-0000-000001800000}"/>
    <cellStyle name="เซลล์ที่มีการเชื่อมโยง 2" xfId="20431" hidden="1" xr:uid="{00000000-0005-0000-0000-000002800000}"/>
    <cellStyle name="เซลล์ที่มีการเชื่อมโยง 2" xfId="19708" hidden="1" xr:uid="{00000000-0005-0000-0000-000003800000}"/>
    <cellStyle name="เซลล์ที่มีการเชื่อมโยง 2" xfId="20650" hidden="1" xr:uid="{00000000-0005-0000-0000-000004800000}"/>
    <cellStyle name="เซลล์ที่มีการเชื่อมโยง 2" xfId="19199" hidden="1" xr:uid="{00000000-0005-0000-0000-000005800000}"/>
    <cellStyle name="เซลล์ที่มีการเชื่อมโยง 2" xfId="20479" hidden="1" xr:uid="{00000000-0005-0000-0000-000006800000}"/>
    <cellStyle name="เซลล์ที่มีการเชื่อมโยง 2" xfId="20794" hidden="1" xr:uid="{00000000-0005-0000-0000-000007800000}"/>
    <cellStyle name="เซลล์ที่มีการเชื่อมโยง 2" xfId="20671" hidden="1" xr:uid="{00000000-0005-0000-0000-000008800000}"/>
    <cellStyle name="เซลล์ที่มีการเชื่อมโยง 2" xfId="19359" hidden="1" xr:uid="{00000000-0005-0000-0000-000009800000}"/>
    <cellStyle name="เซลล์ที่มีการเชื่อมโยง 2" xfId="20721" hidden="1" xr:uid="{00000000-0005-0000-0000-00000A800000}"/>
    <cellStyle name="เซลล์ที่มีการเชื่อมโยง 2" xfId="19781" hidden="1" xr:uid="{00000000-0005-0000-0000-00000B800000}"/>
    <cellStyle name="เซลล์ที่มีการเชื่อมโยง 2" xfId="20732" hidden="1" xr:uid="{00000000-0005-0000-0000-00000C800000}"/>
    <cellStyle name="เซลล์ที่มีการเชื่อมโยง 2" xfId="17894" hidden="1" xr:uid="{00000000-0005-0000-0000-00000D800000}"/>
    <cellStyle name="เซลล์ที่มีการเชื่อมโยง 2" xfId="18199" hidden="1" xr:uid="{00000000-0005-0000-0000-00000E800000}"/>
    <cellStyle name="เซลล์ที่มีการเชื่อมโยง 2" xfId="18982" hidden="1" xr:uid="{00000000-0005-0000-0000-00000F800000}"/>
    <cellStyle name="เซลล์ที่มีการเชื่อมโยง 2" xfId="19551" hidden="1" xr:uid="{00000000-0005-0000-0000-000010800000}"/>
    <cellStyle name="เซลล์ที่มีการเชื่อมโยง 2" xfId="19293" hidden="1" xr:uid="{00000000-0005-0000-0000-000011800000}"/>
    <cellStyle name="เซลล์ที่มีการเชื่อมโยง 2" xfId="19830" hidden="1" xr:uid="{00000000-0005-0000-0000-000012800000}"/>
    <cellStyle name="เซลล์ที่มีการเชื่อมโยง 2" xfId="17948" hidden="1" xr:uid="{00000000-0005-0000-0000-000013800000}"/>
    <cellStyle name="เซลล์ที่มีการเชื่อมโยง 2" xfId="20770" hidden="1" xr:uid="{00000000-0005-0000-0000-000014800000}"/>
    <cellStyle name="เซลล์ที่มีการเชื่อมโยง 2" xfId="20549" hidden="1" xr:uid="{00000000-0005-0000-0000-000015800000}"/>
    <cellStyle name="เซลล์ที่มีการเชื่อมโยง 2" xfId="20715" hidden="1" xr:uid="{00000000-0005-0000-0000-000016800000}"/>
    <cellStyle name="เซลล์ที่มีการเชื่อมโยง 2" xfId="19303" hidden="1" xr:uid="{00000000-0005-0000-0000-000017800000}"/>
    <cellStyle name="เซลล์ที่มีการเชื่อมโยง 2" xfId="20733" hidden="1" xr:uid="{00000000-0005-0000-0000-000018800000}"/>
    <cellStyle name="เซลล์ที่มีการเชื่อมโยง 2" xfId="19649" hidden="1" xr:uid="{00000000-0005-0000-0000-000019800000}"/>
    <cellStyle name="เซลล์ที่มีการเชื่อมโยง 2" xfId="20567" hidden="1" xr:uid="{00000000-0005-0000-0000-00001A800000}"/>
    <cellStyle name="เซลล์ที่มีการเชื่อมโยง 2" xfId="20731" hidden="1" xr:uid="{00000000-0005-0000-0000-00001B800000}"/>
    <cellStyle name="เซลล์ที่มีการเชื่อมโยง 2" xfId="19351" hidden="1" xr:uid="{00000000-0005-0000-0000-00001C800000}"/>
    <cellStyle name="เซลล์ที่มีการเชื่อมโยง 2" xfId="20784" hidden="1" xr:uid="{00000000-0005-0000-0000-00001D800000}"/>
    <cellStyle name="เซลล์ที่มีการเชื่อมโยง 2" xfId="18768" hidden="1" xr:uid="{00000000-0005-0000-0000-00001E800000}"/>
    <cellStyle name="เซลล์ที่มีการเชื่อมโยง 2" xfId="18239" hidden="1" xr:uid="{00000000-0005-0000-0000-00001F800000}"/>
    <cellStyle name="เซลล์ที่มีการเชื่อมโยง 2" xfId="20425" hidden="1" xr:uid="{00000000-0005-0000-0000-000020800000}"/>
    <cellStyle name="เซลล์ที่มีการเชื่อมโยง 2" xfId="18004" hidden="1" xr:uid="{00000000-0005-0000-0000-000021800000}"/>
    <cellStyle name="เซลล์ที่มีการเชื่อมโยง 2" xfId="20423" hidden="1" xr:uid="{00000000-0005-0000-0000-000022800000}"/>
    <cellStyle name="เซลล์ที่มีการเชื่อมโยง 2" xfId="19440" hidden="1" xr:uid="{00000000-0005-0000-0000-000023800000}"/>
    <cellStyle name="เซลล์ที่มีการเชื่อมโยง 2" xfId="19266" hidden="1" xr:uid="{00000000-0005-0000-0000-000024800000}"/>
    <cellStyle name="เซลล์ที่มีการเชื่อมโยง 2" xfId="18338" hidden="1" xr:uid="{00000000-0005-0000-0000-000025800000}"/>
    <cellStyle name="เซลล์ที่มีการเชื่อมโยง 2" xfId="18467" hidden="1" xr:uid="{00000000-0005-0000-0000-000026800000}"/>
    <cellStyle name="เซลล์ที่มีการเชื่อมโยง 2" xfId="18493" hidden="1" xr:uid="{00000000-0005-0000-0000-000027800000}"/>
    <cellStyle name="เซลล์ที่มีการเชื่อมโยง 2" xfId="20711" hidden="1" xr:uid="{00000000-0005-0000-0000-000028800000}"/>
    <cellStyle name="เซลล์ที่มีการเชื่อมโยง 2" xfId="19422" hidden="1" xr:uid="{00000000-0005-0000-0000-000029800000}"/>
    <cellStyle name="เซลล์ที่มีการเชื่อมโยง 2" xfId="19122" hidden="1" xr:uid="{00000000-0005-0000-0000-00002A800000}"/>
    <cellStyle name="เซลล์ที่มีการเชื่อมโยง 2" xfId="19376" hidden="1" xr:uid="{00000000-0005-0000-0000-00002B800000}"/>
    <cellStyle name="เซลล์ที่มีการเชื่อมโยง 2" xfId="18749" hidden="1" xr:uid="{00000000-0005-0000-0000-00002C800000}"/>
    <cellStyle name="เซลล์ที่มีการเชื่อมโยง 2" xfId="18504" hidden="1" xr:uid="{00000000-0005-0000-0000-00002D800000}"/>
    <cellStyle name="เซลล์ที่มีการเชื่อมโยง 2" xfId="18892" hidden="1" xr:uid="{00000000-0005-0000-0000-00002E800000}"/>
    <cellStyle name="เซลล์ที่มีการเชื่อมโยง 2" xfId="19718" hidden="1" xr:uid="{00000000-0005-0000-0000-00002F800000}"/>
    <cellStyle name="เซลล์ที่มีการเชื่อมโยง 2" xfId="20613" hidden="1" xr:uid="{00000000-0005-0000-0000-000030800000}"/>
    <cellStyle name="เซลล์ที่มีการเชื่อมโยง 2" xfId="20809" hidden="1" xr:uid="{00000000-0005-0000-0000-000031800000}"/>
    <cellStyle name="เซลล์ที่มีการเชื่อมโยง 2" xfId="19085" hidden="1" xr:uid="{00000000-0005-0000-0000-000032800000}"/>
    <cellStyle name="เซลล์ที่มีการเชื่อมโยง 2" xfId="18368" hidden="1" xr:uid="{00000000-0005-0000-0000-000033800000}"/>
    <cellStyle name="เซลล์ที่มีการเชื่อมโยง 2" xfId="19838" hidden="1" xr:uid="{00000000-0005-0000-0000-000034800000}"/>
    <cellStyle name="เซลล์ที่มีการเชื่อมโยง 2" xfId="18187" hidden="1" xr:uid="{00000000-0005-0000-0000-000035800000}"/>
    <cellStyle name="เซลล์ที่มีการเชื่อมโยง 2" xfId="19262" hidden="1" xr:uid="{00000000-0005-0000-0000-000036800000}"/>
    <cellStyle name="เซลล์ที่มีการเชื่อมโยง 2" xfId="18940" hidden="1" xr:uid="{00000000-0005-0000-0000-000037800000}"/>
    <cellStyle name="เซลล์ที่มีการเชื่อมโยง 2" xfId="18653" hidden="1" xr:uid="{00000000-0005-0000-0000-000038800000}"/>
    <cellStyle name="เซลล์ที่มีการเชื่อมโยง 2" xfId="20826" hidden="1" xr:uid="{00000000-0005-0000-0000-000039800000}"/>
    <cellStyle name="เซลล์ที่มีการเชื่อมโยง 2" xfId="18599" hidden="1" xr:uid="{00000000-0005-0000-0000-00003A800000}"/>
    <cellStyle name="เซลล์ที่มีการเชื่อมโยง 2" xfId="17989" hidden="1" xr:uid="{00000000-0005-0000-0000-00003B800000}"/>
    <cellStyle name="เซลล์ที่มีการเชื่อมโยง 2" xfId="19540" hidden="1" xr:uid="{00000000-0005-0000-0000-00003C800000}"/>
    <cellStyle name="เซลล์ที่มีการเชื่อมโยง 2" xfId="17853" hidden="1" xr:uid="{00000000-0005-0000-0000-00003D800000}"/>
    <cellStyle name="เซลล์ที่มีการเชื่อมโยง 2" xfId="20779" hidden="1" xr:uid="{00000000-0005-0000-0000-00003E800000}"/>
    <cellStyle name="เซลล์ที่มีการเชื่อมโยง 2" xfId="20823" hidden="1" xr:uid="{00000000-0005-0000-0000-00003F800000}"/>
    <cellStyle name="เซลล์ที่มีการเชื่อมโยง 2" xfId="18106" hidden="1" xr:uid="{00000000-0005-0000-0000-000040800000}"/>
    <cellStyle name="เซลล์ที่มีการเชื่อมโยง 2" xfId="19021" hidden="1" xr:uid="{00000000-0005-0000-0000-000041800000}"/>
    <cellStyle name="เซลล์ที่มีการเชื่อมโยง 2" xfId="20805" hidden="1" xr:uid="{00000000-0005-0000-0000-000042800000}"/>
    <cellStyle name="เซลล์ที่มีการเชื่อมโยง 2" xfId="19170" hidden="1" xr:uid="{00000000-0005-0000-0000-000043800000}"/>
    <cellStyle name="เซลล์ที่มีการเชื่อมโยง 2" xfId="20633" hidden="1" xr:uid="{00000000-0005-0000-0000-000044800000}"/>
    <cellStyle name="เซลล์ที่มีการเชื่อมโยง 2" xfId="18883" hidden="1" xr:uid="{00000000-0005-0000-0000-000045800000}"/>
    <cellStyle name="เซลล์ที่มีการเชื่อมโยง 2" xfId="19227" hidden="1" xr:uid="{00000000-0005-0000-0000-000046800000}"/>
    <cellStyle name="เซลล์ที่มีการเชื่อมโยง 2" xfId="18114" hidden="1" xr:uid="{00000000-0005-0000-0000-000047800000}"/>
    <cellStyle name="เซลล์ที่มีการเชื่อมโยง 2" xfId="14527" hidden="1" xr:uid="{00000000-0005-0000-0000-000048800000}"/>
    <cellStyle name="เซลล์ที่มีการเชื่อมโยง 2" xfId="20824" hidden="1" xr:uid="{00000000-0005-0000-0000-000049800000}"/>
    <cellStyle name="เซลล์ที่มีการเชื่อมโยง 2" xfId="18618" hidden="1" xr:uid="{00000000-0005-0000-0000-00004A800000}"/>
    <cellStyle name="เซลล์ที่มีการเชื่อมโยง 2" xfId="20679" hidden="1" xr:uid="{00000000-0005-0000-0000-00004B800000}"/>
    <cellStyle name="เซลล์ที่มีการเชื่อมโยง 2" xfId="19837" hidden="1" xr:uid="{00000000-0005-0000-0000-00004C800000}"/>
    <cellStyle name="เซลล์ที่มีการเชื่อมโยง 2" xfId="19895" hidden="1" xr:uid="{00000000-0005-0000-0000-00004D800000}"/>
    <cellStyle name="เซลล์ที่มีการเชื่อมโยง 2" xfId="17875" hidden="1" xr:uid="{00000000-0005-0000-0000-00004E800000}"/>
    <cellStyle name="เซลล์ที่มีการเชื่อมโยง 2" xfId="20534" hidden="1" xr:uid="{00000000-0005-0000-0000-00004F800000}"/>
    <cellStyle name="เซลล์ที่มีการเชื่อมโยง 2" xfId="19507" hidden="1" xr:uid="{00000000-0005-0000-0000-000050800000}"/>
    <cellStyle name="เซลล์ที่มีการเชื่อมโยง 2" xfId="20760" hidden="1" xr:uid="{00000000-0005-0000-0000-000051800000}"/>
    <cellStyle name="เซลล์ที่มีการเชื่อมโยง 2" xfId="19523" hidden="1" xr:uid="{00000000-0005-0000-0000-000052800000}"/>
    <cellStyle name="เซลล์ที่มีการเชื่อมโยง 2" xfId="18810" hidden="1" xr:uid="{00000000-0005-0000-0000-000053800000}"/>
    <cellStyle name="เซลล์ที่มีการเชื่อมโยง 2" xfId="18571" hidden="1" xr:uid="{00000000-0005-0000-0000-000054800000}"/>
    <cellStyle name="เซลล์ที่มีการเชื่อมโยง 2" xfId="20822" hidden="1" xr:uid="{00000000-0005-0000-0000-000055800000}"/>
    <cellStyle name="เซลล์ที่มีการเชื่อมโยง 2" xfId="18412" hidden="1" xr:uid="{00000000-0005-0000-0000-000056800000}"/>
    <cellStyle name="เซลล์ที่มีการเชื่อมโยง 2" xfId="18995" hidden="1" xr:uid="{00000000-0005-0000-0000-000057800000}"/>
    <cellStyle name="เซลล์ที่มีการเชื่อมโยง 2" xfId="18634" hidden="1" xr:uid="{00000000-0005-0000-0000-000058800000}"/>
    <cellStyle name="เซลล์ที่มีการเชื่อมโยง 2" xfId="18642" hidden="1" xr:uid="{00000000-0005-0000-0000-000059800000}"/>
    <cellStyle name="เซลล์ที่มีการเชื่อมโยง 2" xfId="20807" hidden="1" xr:uid="{00000000-0005-0000-0000-00005A800000}"/>
    <cellStyle name="เซลล์ที่มีการเชื่อมโยง 2" xfId="19349" hidden="1" xr:uid="{00000000-0005-0000-0000-00005B800000}"/>
    <cellStyle name="เซลล์ที่มีการเชื่อมโยง 2" xfId="17945" hidden="1" xr:uid="{00000000-0005-0000-0000-00005C800000}"/>
    <cellStyle name="เซลล์ที่มีการเชื่อมโยง 2" xfId="20751" hidden="1" xr:uid="{00000000-0005-0000-0000-00005D800000}"/>
    <cellStyle name="เซลล์ที่มีการเชื่อมโยง 2" xfId="20771" hidden="1" xr:uid="{00000000-0005-0000-0000-00005E800000}"/>
    <cellStyle name="เซลล์ที่มีการเชื่อมโยง 2" xfId="20774" hidden="1" xr:uid="{00000000-0005-0000-0000-00005F800000}"/>
    <cellStyle name="เซลล์ที่มีการเชื่อมโยง 2" xfId="19650" hidden="1" xr:uid="{00000000-0005-0000-0000-000060800000}"/>
    <cellStyle name="เซลล์ที่มีการเชื่อมโยง 2" xfId="17941" hidden="1" xr:uid="{00000000-0005-0000-0000-000061800000}"/>
    <cellStyle name="เซลล์ที่มีการเชื่อมโยง 2" xfId="18694" hidden="1" xr:uid="{00000000-0005-0000-0000-000062800000}"/>
    <cellStyle name="เซลล์ที่มีการเชื่อมโยง 2" xfId="18443" hidden="1" xr:uid="{00000000-0005-0000-0000-000063800000}"/>
    <cellStyle name="เซลล์ที่มีการเชื่อมโยง 2" xfId="20798" hidden="1" xr:uid="{00000000-0005-0000-0000-000064800000}"/>
    <cellStyle name="เซลล์ที่มีการเชื่อมโยง 2" xfId="18013" hidden="1" xr:uid="{00000000-0005-0000-0000-000065800000}"/>
    <cellStyle name="เซลล์ที่มีการเชื่อมโยง 2" xfId="19064" hidden="1" xr:uid="{00000000-0005-0000-0000-000066800000}"/>
    <cellStyle name="เซลล์ที่มีการเชื่อมโยง 2" xfId="18286" hidden="1" xr:uid="{00000000-0005-0000-0000-000067800000}"/>
    <cellStyle name="เซลล์ที่มีการเชื่อมโยง 2" xfId="18094" hidden="1" xr:uid="{00000000-0005-0000-0000-000068800000}"/>
    <cellStyle name="เซลล์ที่มีการเชื่อมโยง 2" xfId="18544" hidden="1" xr:uid="{00000000-0005-0000-0000-000069800000}"/>
    <cellStyle name="เซลล์ที่มีการเชื่อมโยง 2" xfId="20810" hidden="1" xr:uid="{00000000-0005-0000-0000-00006A800000}"/>
    <cellStyle name="เซลล์ที่มีการเชื่อมโยง 2" xfId="19090" hidden="1" xr:uid="{00000000-0005-0000-0000-00006B800000}"/>
    <cellStyle name="เซลล์ที่มีการเชื่อมโยง 2" xfId="20521" hidden="1" xr:uid="{00000000-0005-0000-0000-00006C800000}"/>
    <cellStyle name="เซลล์ที่มีการเชื่อมโยง 2" xfId="20678" hidden="1" xr:uid="{00000000-0005-0000-0000-00006D800000}"/>
    <cellStyle name="เซลล์ที่มีการเชื่อมโยง 2" xfId="18592" hidden="1" xr:uid="{00000000-0005-0000-0000-00006E800000}"/>
    <cellStyle name="เซลล์ที่มีการเชื่อมโยง 2" xfId="17858" hidden="1" xr:uid="{00000000-0005-0000-0000-00006F800000}"/>
    <cellStyle name="เซลล์ที่มีการเชื่อมโยง 2" xfId="18487" hidden="1" xr:uid="{00000000-0005-0000-0000-000070800000}"/>
    <cellStyle name="เซลล์ที่มีการเชื่อมโยง 2" xfId="18823" hidden="1" xr:uid="{00000000-0005-0000-0000-000071800000}"/>
    <cellStyle name="เซลล์ที่มีการเชื่อมโยง 2" xfId="18214" hidden="1" xr:uid="{00000000-0005-0000-0000-000072800000}"/>
    <cellStyle name="เซลล์ที่มีการเชื่อมโยง 2" xfId="18665" hidden="1" xr:uid="{00000000-0005-0000-0000-000073800000}"/>
    <cellStyle name="เซลล์ที่มีการเชื่อมโยง 2" xfId="19232" hidden="1" xr:uid="{00000000-0005-0000-0000-000074800000}"/>
    <cellStyle name="เซลล์ที่มีการเชื่อมโยง 2" xfId="20714" hidden="1" xr:uid="{00000000-0005-0000-0000-000075800000}"/>
    <cellStyle name="เซลล์ที่มีการเชื่อมโยง 2" xfId="20505" hidden="1" xr:uid="{00000000-0005-0000-0000-000076800000}"/>
    <cellStyle name="เซลล์ที่มีการเชื่อมโยง 2" xfId="19600" hidden="1" xr:uid="{00000000-0005-0000-0000-000077800000}"/>
    <cellStyle name="เซลล์ที่มีการเชื่อมโยง 2" xfId="20592" hidden="1" xr:uid="{00000000-0005-0000-0000-000078800000}"/>
    <cellStyle name="เซลล์ที่มีการเชื่อมโยง 2" xfId="19702" hidden="1" xr:uid="{00000000-0005-0000-0000-000079800000}"/>
    <cellStyle name="เซลล์ที่มีการเชื่อมโยง 2" xfId="20704" hidden="1" xr:uid="{00000000-0005-0000-0000-00007A800000}"/>
    <cellStyle name="เซลล์ที่มีการเชื่อมโยง 2" xfId="17899" hidden="1" xr:uid="{00000000-0005-0000-0000-00007B800000}"/>
    <cellStyle name="เซลล์ที่มีการเชื่อมโยง 2" xfId="18615" hidden="1" xr:uid="{00000000-0005-0000-0000-00007C800000}"/>
    <cellStyle name="เซลล์ที่มีการเชื่อมโยง 2" xfId="18775" hidden="1" xr:uid="{00000000-0005-0000-0000-00007D800000}"/>
    <cellStyle name="เซลล์ที่มีการเชื่อมโยง 2" xfId="18424" hidden="1" xr:uid="{00000000-0005-0000-0000-00007E800000}"/>
    <cellStyle name="เซลล์ที่มีการเชื่อมโยง 2" xfId="18507" hidden="1" xr:uid="{00000000-0005-0000-0000-00007F800000}"/>
    <cellStyle name="เซลล์ที่มีการเชื่อมโยง 2" xfId="19734" hidden="1" xr:uid="{00000000-0005-0000-0000-000080800000}"/>
    <cellStyle name="เซลล์ที่มีการเชื่อมโยง 2" xfId="18777" hidden="1" xr:uid="{00000000-0005-0000-0000-000081800000}"/>
    <cellStyle name="เซลล์ที่มีการเชื่อมโยง 2" xfId="20618" hidden="1" xr:uid="{00000000-0005-0000-0000-000082800000}"/>
    <cellStyle name="เซลล์ที่มีการเชื่อมโยง 2" xfId="20775" hidden="1" xr:uid="{00000000-0005-0000-0000-000083800000}"/>
    <cellStyle name="เซลล์ที่มีการเชื่อมโยง 2" xfId="18456" hidden="1" xr:uid="{00000000-0005-0000-0000-000084800000}"/>
    <cellStyle name="เซลล์ที่มีการเชื่อมโยง 2" xfId="20759" hidden="1" xr:uid="{00000000-0005-0000-0000-000085800000}"/>
    <cellStyle name="เซลล์ที่มีการเชื่อมโยง 2" xfId="18817" hidden="1" xr:uid="{00000000-0005-0000-0000-000086800000}"/>
    <cellStyle name="เซลล์ที่มีการเชื่อมโยง 2" xfId="20498" hidden="1" xr:uid="{00000000-0005-0000-0000-000087800000}"/>
    <cellStyle name="เซลล์ที่มีการเชื่อมโยง 2" xfId="19331" hidden="1" xr:uid="{00000000-0005-0000-0000-000088800000}"/>
    <cellStyle name="เซลล์ที่มีการเชื่อมโยง 2" xfId="20785" hidden="1" xr:uid="{00000000-0005-0000-0000-000089800000}"/>
    <cellStyle name="เซลล์ที่มีการเชื่อมโยง 2" xfId="20623" hidden="1" xr:uid="{00000000-0005-0000-0000-00008A800000}"/>
    <cellStyle name="เซลล์ที่มีการเชื่อมโยง 2" xfId="18547" hidden="1" xr:uid="{00000000-0005-0000-0000-00008B800000}"/>
    <cellStyle name="เซลล์ที่มีการเชื่อมโยง 2" xfId="19017" hidden="1" xr:uid="{00000000-0005-0000-0000-00008C800000}"/>
    <cellStyle name="เซลล์ที่มีการเชื่อมโยง 2" xfId="18828" hidden="1" xr:uid="{00000000-0005-0000-0000-00008D800000}"/>
    <cellStyle name="เซลล์ที่มีการเชื่อมโยง 2" xfId="19642" hidden="1" xr:uid="{00000000-0005-0000-0000-00008E800000}"/>
    <cellStyle name="เซลล์ที่มีการเชื่อมโยง 2" xfId="19493" hidden="1" xr:uid="{00000000-0005-0000-0000-00008F800000}"/>
    <cellStyle name="เซลล์ที่มีการเชื่อมโยง 2" xfId="19474" hidden="1" xr:uid="{00000000-0005-0000-0000-000090800000}"/>
    <cellStyle name="เซลล์ที่มีการเชื่อมโยง 2" xfId="19648" hidden="1" xr:uid="{00000000-0005-0000-0000-000091800000}"/>
    <cellStyle name="เซลล์ที่มีการเชื่อมโยง 2" xfId="17992" hidden="1" xr:uid="{00000000-0005-0000-0000-000092800000}"/>
    <cellStyle name="เซลล์ที่มีการเชื่อมโยง 2" xfId="20769" hidden="1" xr:uid="{00000000-0005-0000-0000-000093800000}"/>
    <cellStyle name="เซลล์ที่มีการเชื่อมโยง 2" xfId="20825" hidden="1" xr:uid="{00000000-0005-0000-0000-000094800000}"/>
    <cellStyle name="เซลล์ที่มีการเชื่อมโยง 2" xfId="20811" hidden="1" xr:uid="{00000000-0005-0000-0000-000095800000}"/>
    <cellStyle name="เซลล์ที่มีการเชื่อมโยง 2" xfId="18516" hidden="1" xr:uid="{00000000-0005-0000-0000-000096800000}"/>
    <cellStyle name="เซลล์ที่มีการเชื่อมโยง 2" xfId="20768" hidden="1" xr:uid="{00000000-0005-0000-0000-000097800000}"/>
    <cellStyle name="เซลล์ที่มีการเชื่อมโยง 2" xfId="20755" hidden="1" xr:uid="{00000000-0005-0000-0000-000098800000}"/>
    <cellStyle name="เซลล์ที่มีการเชื่อมโยง 2" xfId="19285" hidden="1" xr:uid="{00000000-0005-0000-0000-000099800000}"/>
    <cellStyle name="เซลล์ที่มีการเชื่อมโยง 2" xfId="20767" hidden="1" xr:uid="{00000000-0005-0000-0000-00009A800000}"/>
    <cellStyle name="เซลล์ที่มีการเชื่อมโยง 2" xfId="20620" hidden="1" xr:uid="{00000000-0005-0000-0000-00009B800000}"/>
    <cellStyle name="เซลล์ที่มีการเชื่อมโยง 2" xfId="17925" hidden="1" xr:uid="{00000000-0005-0000-0000-00009C800000}"/>
    <cellStyle name="เซลล์ที่มีการเชื่อมโยง 2" xfId="18422" hidden="1" xr:uid="{00000000-0005-0000-0000-00009D800000}"/>
    <cellStyle name="เซลล์ที่มีการเชื่อมโยง 2" xfId="19505" hidden="1" xr:uid="{00000000-0005-0000-0000-00009E800000}"/>
    <cellStyle name="เซลล์ที่มีการเชื่อมโยง 2" xfId="20713" hidden="1" xr:uid="{00000000-0005-0000-0000-00009F800000}"/>
    <cellStyle name="เซลล์ที่มีการเชื่อมโยง 2" xfId="19882" hidden="1" xr:uid="{00000000-0005-0000-0000-0000A0800000}"/>
    <cellStyle name="เซลล์ที่มีการเชื่อมโยง 2" xfId="20622" hidden="1" xr:uid="{00000000-0005-0000-0000-0000A1800000}"/>
    <cellStyle name="เซลล์ที่มีการเชื่อมโยง 2" xfId="19132" hidden="1" xr:uid="{00000000-0005-0000-0000-0000A2800000}"/>
    <cellStyle name="เซลล์ที่มีการเชื่อมโยง 2" xfId="19896" hidden="1" xr:uid="{00000000-0005-0000-0000-0000A3800000}"/>
    <cellStyle name="เซลล์ที่มีการเชื่อมโยง 2" xfId="20837" hidden="1" xr:uid="{00000000-0005-0000-0000-0000A4800000}"/>
    <cellStyle name="เซลล์ที่มีการเชื่อมโยง 2" xfId="20838" hidden="1" xr:uid="{00000000-0005-0000-0000-0000A5800000}"/>
    <cellStyle name="เซลล์ที่มีการเชื่อมโยง 2" xfId="20839" hidden="1" xr:uid="{00000000-0005-0000-0000-0000A6800000}"/>
    <cellStyle name="เซลล์ที่มีการเชื่อมโยง 2" xfId="20840" hidden="1" xr:uid="{00000000-0005-0000-0000-0000A7800000}"/>
    <cellStyle name="เซลล์ที่มีการเชื่อมโยง 2" xfId="20841" hidden="1" xr:uid="{00000000-0005-0000-0000-0000A8800000}"/>
    <cellStyle name="เซลล์ที่มีการเชื่อมโยง 2" xfId="20842" hidden="1" xr:uid="{00000000-0005-0000-0000-0000A9800000}"/>
    <cellStyle name="เซลล์ที่มีการเชื่อมโยง 2" xfId="20843" hidden="1" xr:uid="{00000000-0005-0000-0000-0000AA800000}"/>
    <cellStyle name="เซลล์ที่มีการเชื่อมโยง 2" xfId="20844" hidden="1" xr:uid="{00000000-0005-0000-0000-0000AB800000}"/>
    <cellStyle name="เซลล์ที่มีการเชื่อมโยง 2" xfId="20850" hidden="1" xr:uid="{00000000-0005-0000-0000-0000AC800000}"/>
    <cellStyle name="เซลล์ที่มีการเชื่อมโยง 2" xfId="20851" hidden="1" xr:uid="{00000000-0005-0000-0000-0000AD800000}"/>
    <cellStyle name="เซลล์ที่มีการเชื่อมโยง 2" xfId="20852" hidden="1" xr:uid="{00000000-0005-0000-0000-0000AE800000}"/>
    <cellStyle name="เซลล์ที่มีการเชื่อมโยง 2" xfId="20853" hidden="1" xr:uid="{00000000-0005-0000-0000-0000AF800000}"/>
    <cellStyle name="เซลล์ที่มีการเชื่อมโยง 2" xfId="20797" hidden="1" xr:uid="{00000000-0005-0000-0000-0000B0800000}"/>
    <cellStyle name="เซลล์ที่มีการเชื่อมโยง 2" xfId="18058" hidden="1" xr:uid="{00000000-0005-0000-0000-0000B1800000}"/>
    <cellStyle name="เซลล์ที่มีการเชื่อมโยง 2" xfId="20761" hidden="1" xr:uid="{00000000-0005-0000-0000-0000B2800000}"/>
    <cellStyle name="เซลล์ที่มีการเชื่อมโยง 2" xfId="20756" hidden="1" xr:uid="{00000000-0005-0000-0000-0000B3800000}"/>
    <cellStyle name="เซลล์ที่มีการเชื่อมโยง 2" xfId="19205" hidden="1" xr:uid="{00000000-0005-0000-0000-0000B4800000}"/>
    <cellStyle name="เซลล์ที่มีการเชื่อมโยง 2" xfId="19435" hidden="1" xr:uid="{00000000-0005-0000-0000-0000B5800000}"/>
    <cellStyle name="เซลล์ที่มีการเชื่อมโยง 2" xfId="20492" hidden="1" xr:uid="{00000000-0005-0000-0000-0000B6800000}"/>
    <cellStyle name="เซลล์ที่มีการเชื่อมโยง 2" xfId="18118" hidden="1" xr:uid="{00000000-0005-0000-0000-0000B7800000}"/>
    <cellStyle name="เซลล์ที่มีการเชื่อมโยง 2" xfId="19643" hidden="1" xr:uid="{00000000-0005-0000-0000-0000B8800000}"/>
    <cellStyle name="เซลล์ที่มีการเชื่อมโยง 2" xfId="19555" hidden="1" xr:uid="{00000000-0005-0000-0000-0000B9800000}"/>
    <cellStyle name="เซลล์ที่มีการเชื่อมโยง 2" xfId="20649" hidden="1" xr:uid="{00000000-0005-0000-0000-0000BA800000}"/>
    <cellStyle name="เซลล์ที่มีการเชื่อมโยง 2" xfId="18523" hidden="1" xr:uid="{00000000-0005-0000-0000-0000BB800000}"/>
    <cellStyle name="เซลล์ที่มีการเชื่อมโยง 2" xfId="18759" hidden="1" xr:uid="{00000000-0005-0000-0000-0000BC800000}"/>
    <cellStyle name="เซลล์ที่มีการเชื่อมโยง 2" xfId="20681" hidden="1" xr:uid="{00000000-0005-0000-0000-0000BD800000}"/>
    <cellStyle name="เซลล์ที่มีการเชื่อมโยง 2" xfId="18038" hidden="1" xr:uid="{00000000-0005-0000-0000-0000BE800000}"/>
    <cellStyle name="เซลล์ที่มีการเชื่อมโยง 2" xfId="20646" hidden="1" xr:uid="{00000000-0005-0000-0000-0000BF800000}"/>
    <cellStyle name="เซลล์ที่มีการเชื่อมโยง 2" xfId="19783" hidden="1" xr:uid="{00000000-0005-0000-0000-0000C0800000}"/>
    <cellStyle name="เซลล์ที่มีการเชื่อมโยง 2" xfId="18399" hidden="1" xr:uid="{00000000-0005-0000-0000-0000C1800000}"/>
    <cellStyle name="เซลล์ที่มีการเชื่อมโยง 2" xfId="18732" hidden="1" xr:uid="{00000000-0005-0000-0000-0000C2800000}"/>
    <cellStyle name="เซลล์ที่มีการเชื่อมโยง 2" xfId="18961" hidden="1" xr:uid="{00000000-0005-0000-0000-0000C3800000}"/>
    <cellStyle name="เซลล์ที่มีการเชื่อมโยง 2" xfId="17964" hidden="1" xr:uid="{00000000-0005-0000-0000-0000C4800000}"/>
    <cellStyle name="เซลล์ที่มีการเชื่อมโยง 2" xfId="20753" hidden="1" xr:uid="{00000000-0005-0000-0000-0000C5800000}"/>
    <cellStyle name="เซลล์ที่มีการเชื่อมโยง 2" xfId="18965" hidden="1" xr:uid="{00000000-0005-0000-0000-0000C6800000}"/>
    <cellStyle name="เซลล์ที่มีการเชื่อมโยง 2" xfId="18532" hidden="1" xr:uid="{00000000-0005-0000-0000-0000C7800000}"/>
    <cellStyle name="เซลล์ที่มีการเชื่อมโยง 2" xfId="20827" hidden="1" xr:uid="{00000000-0005-0000-0000-0000C8800000}"/>
    <cellStyle name="เซลล์ที่มีการเชื่อมโยง 2" xfId="19302" hidden="1" xr:uid="{00000000-0005-0000-0000-0000C9800000}"/>
    <cellStyle name="เซลล์ที่มีการเชื่อมโยง 2" xfId="19894" hidden="1" xr:uid="{00000000-0005-0000-0000-0000CA800000}"/>
    <cellStyle name="เซลล์ที่มีการเชื่อมโยง 2" xfId="18907" hidden="1" xr:uid="{00000000-0005-0000-0000-0000CB800000}"/>
    <cellStyle name="เซลล์ที่มีการเชื่อมโยง 2" xfId="19637" hidden="1" xr:uid="{00000000-0005-0000-0000-0000CC800000}"/>
    <cellStyle name="เซลล์ที่มีการเชื่อมโยง 2" xfId="18350" hidden="1" xr:uid="{00000000-0005-0000-0000-0000CD800000}"/>
    <cellStyle name="เซลล์ที่มีการเชื่อมโยง 2" xfId="19352" hidden="1" xr:uid="{00000000-0005-0000-0000-0000CE800000}"/>
    <cellStyle name="เซลล์ที่มีการเชื่อมโยง 2" xfId="20512" hidden="1" xr:uid="{00000000-0005-0000-0000-0000CF800000}"/>
    <cellStyle name="เซลล์ที่มีการเชื่อมโยง 2" xfId="19559" hidden="1" xr:uid="{00000000-0005-0000-0000-0000D0800000}"/>
    <cellStyle name="เซลล์ที่มีการเชื่อมโยง 2" xfId="20443" hidden="1" xr:uid="{00000000-0005-0000-0000-0000D1800000}"/>
    <cellStyle name="เซลล์ที่มีการเชื่อมโยง 2" xfId="20663" hidden="1" xr:uid="{00000000-0005-0000-0000-0000D2800000}"/>
    <cellStyle name="เซลล์ที่มีการเชื่อมโยง 2" xfId="20524" hidden="1" xr:uid="{00000000-0005-0000-0000-0000D3800000}"/>
    <cellStyle name="เซลล์ที่มีการเชื่อมโยง 2" xfId="19254" hidden="1" xr:uid="{00000000-0005-0000-0000-0000D4800000}"/>
    <cellStyle name="เซลล์ที่มีการเชื่อมโยง 2" xfId="18723" hidden="1" xr:uid="{00000000-0005-0000-0000-0000D5800000}"/>
    <cellStyle name="เซลล์ที่มีการเชื่อมโยง 2" xfId="20513" hidden="1" xr:uid="{00000000-0005-0000-0000-0000D6800000}"/>
    <cellStyle name="เซลล์ที่มีการเชื่อมโยง 2" xfId="19217" hidden="1" xr:uid="{00000000-0005-0000-0000-0000D7800000}"/>
    <cellStyle name="เซลล์ที่มีการเชื่อมโยง 2" xfId="18794" hidden="1" xr:uid="{00000000-0005-0000-0000-0000D8800000}"/>
    <cellStyle name="เซลล์ที่มีการเชื่อมโยง 2" xfId="20565" hidden="1" xr:uid="{00000000-0005-0000-0000-0000D9800000}"/>
    <cellStyle name="เซลล์ที่มีการเชื่อมโยง 2" xfId="19357" hidden="1" xr:uid="{00000000-0005-0000-0000-0000DA800000}"/>
    <cellStyle name="เซลล์ที่มีการเชื่อมโยง 2" xfId="20562" hidden="1" xr:uid="{00000000-0005-0000-0000-0000DB800000}"/>
    <cellStyle name="เซลล์ที่มีการเชื่อมโยง 2" xfId="19618" hidden="1" xr:uid="{00000000-0005-0000-0000-0000DC800000}"/>
    <cellStyle name="เซลล์ที่มีการเชื่อมโยง 2" xfId="19427" hidden="1" xr:uid="{00000000-0005-0000-0000-0000DD800000}"/>
    <cellStyle name="เซลล์ที่มีการเชื่อมโยง 2" xfId="19562" hidden="1" xr:uid="{00000000-0005-0000-0000-0000DE800000}"/>
    <cellStyle name="เซลล์ที่มีการเชื่อมโยง 2" xfId="20680" hidden="1" xr:uid="{00000000-0005-0000-0000-0000DF800000}"/>
    <cellStyle name="เซลล์ที่มีการเชื่อมโยง 2" xfId="19068" hidden="1" xr:uid="{00000000-0005-0000-0000-0000E0800000}"/>
    <cellStyle name="เซลล์ที่มีการเชื่อมโยง 2" xfId="20834" hidden="1" xr:uid="{00000000-0005-0000-0000-0000E1800000}"/>
    <cellStyle name="เซลล์ที่มีการเชื่อมโยง 2" xfId="20821" hidden="1" xr:uid="{00000000-0005-0000-0000-0000E2800000}"/>
    <cellStyle name="เซลล์ที่มีการเชื่อมโยง 2" xfId="20735" hidden="1" xr:uid="{00000000-0005-0000-0000-0000E3800000}"/>
    <cellStyle name="เซลล์ที่มีการเชื่อมโยง 2" xfId="18469" hidden="1" xr:uid="{00000000-0005-0000-0000-0000E4800000}"/>
    <cellStyle name="เซลล์ที่มีการเชื่อมโยง 2" xfId="20617" hidden="1" xr:uid="{00000000-0005-0000-0000-0000E5800000}"/>
    <cellStyle name="เซลล์ที่มีการเชื่อมโยง 2" xfId="19503" hidden="1" xr:uid="{00000000-0005-0000-0000-0000E6800000}"/>
    <cellStyle name="เซลล์ที่มีการเชื่อมโยง 2" xfId="19811" hidden="1" xr:uid="{00000000-0005-0000-0000-0000E7800000}"/>
    <cellStyle name="เซลล์ที่มีการเชื่อมโยง 2" xfId="17999" hidden="1" xr:uid="{00000000-0005-0000-0000-0000E8800000}"/>
    <cellStyle name="เซลล์ที่มีการเชื่อมโยง 2" xfId="20849" hidden="1" xr:uid="{00000000-0005-0000-0000-0000E9800000}"/>
    <cellStyle name="เซลล์ที่มีการเชื่อมโยง 2" xfId="19630" hidden="1" xr:uid="{00000000-0005-0000-0000-0000EA800000}"/>
    <cellStyle name="เซลล์ที่มีการเชื่อมโยง 2" xfId="19261" hidden="1" xr:uid="{00000000-0005-0000-0000-0000EB800000}"/>
    <cellStyle name="เซลล์ที่มีการเชื่อมโยง 2" xfId="20772" hidden="1" xr:uid="{00000000-0005-0000-0000-0000EC800000}"/>
    <cellStyle name="เซลล์ที่มีการเชื่อมโยง 2" xfId="20589" hidden="1" xr:uid="{00000000-0005-0000-0000-0000ED800000}"/>
    <cellStyle name="เซลล์ที่มีการเชื่อมโยง 2" xfId="18076" hidden="1" xr:uid="{00000000-0005-0000-0000-0000EE800000}"/>
    <cellStyle name="เซลล์ที่มีการเชื่อมโยง 2" xfId="20846" hidden="1" xr:uid="{00000000-0005-0000-0000-0000EF800000}"/>
    <cellStyle name="เซลล์ที่มีการเชื่อมโยง 2" xfId="18200" hidden="1" xr:uid="{00000000-0005-0000-0000-0000F0800000}"/>
    <cellStyle name="เซลล์ที่มีการเชื่อมโยง 2" xfId="20709" hidden="1" xr:uid="{00000000-0005-0000-0000-0000F1800000}"/>
    <cellStyle name="เซลล์ที่มีการเชื่อมโยง 2" xfId="19777" hidden="1" xr:uid="{00000000-0005-0000-0000-0000F2800000}"/>
    <cellStyle name="เซลล์ที่มีการเชื่อมโยง 2" xfId="18770" hidden="1" xr:uid="{00000000-0005-0000-0000-0000F3800000}"/>
    <cellStyle name="เซลล์ที่มีการเชื่อมโยง 2" xfId="18195" hidden="1" xr:uid="{00000000-0005-0000-0000-0000F4800000}"/>
    <cellStyle name="เซลล์ที่มีการเชื่อมโยง 2" xfId="18491" hidden="1" xr:uid="{00000000-0005-0000-0000-0000F5800000}"/>
    <cellStyle name="เซลล์ที่มีการเชื่อมโยง 2" xfId="19663" hidden="1" xr:uid="{00000000-0005-0000-0000-0000F6800000}"/>
    <cellStyle name="เซลล์ที่มีการเชื่อมโยง 2" xfId="19610" hidden="1" xr:uid="{00000000-0005-0000-0000-0000F7800000}"/>
    <cellStyle name="เซลล์ที่มีการเชื่อมโยง 2" xfId="20677" hidden="1" xr:uid="{00000000-0005-0000-0000-0000F8800000}"/>
    <cellStyle name="เซลล์ที่มีการเชื่อมโยง 2" xfId="20847" hidden="1" xr:uid="{00000000-0005-0000-0000-0000F9800000}"/>
    <cellStyle name="เซลล์ที่มีการเชื่อมโยง 2" xfId="20749" hidden="1" xr:uid="{00000000-0005-0000-0000-0000FA800000}"/>
    <cellStyle name="เซลล์ที่มีการเชื่อมโยง 2" xfId="19646" hidden="1" xr:uid="{00000000-0005-0000-0000-0000FB800000}"/>
    <cellStyle name="เซลล์ที่มีการเชื่อมโยง 2" xfId="19226" hidden="1" xr:uid="{00000000-0005-0000-0000-0000FC800000}"/>
    <cellStyle name="เซลล์ที่มีการเชื่อมโยง 2" xfId="18497" hidden="1" xr:uid="{00000000-0005-0000-0000-0000FD800000}"/>
    <cellStyle name="เซลล์ที่มีการเชื่อมโยง 2" xfId="20804" hidden="1" xr:uid="{00000000-0005-0000-0000-0000FE800000}"/>
    <cellStyle name="เซลล์ที่มีการเชื่อมโยง 2" xfId="19891" hidden="1" xr:uid="{00000000-0005-0000-0000-0000FF800000}"/>
    <cellStyle name="เซลล์ที่มีการเชื่อมโยง 2" xfId="20696" hidden="1" xr:uid="{00000000-0005-0000-0000-000000810000}"/>
    <cellStyle name="เซลล์ที่มีการเชื่อมโยง 2" xfId="17946" hidden="1" xr:uid="{00000000-0005-0000-0000-000001810000}"/>
    <cellStyle name="เซลล์ที่มีการเชื่อมโยง 2" xfId="20777" hidden="1" xr:uid="{00000000-0005-0000-0000-000002810000}"/>
    <cellStyle name="เซลล์ที่มีการเชื่อมโยง 2" xfId="18552" hidden="1" xr:uid="{00000000-0005-0000-0000-000003810000}"/>
    <cellStyle name="เซลล์ที่มีการเชื่อมโยง 2" xfId="20494" hidden="1" xr:uid="{00000000-0005-0000-0000-000004810000}"/>
    <cellStyle name="เซลล์ที่มีการเชื่อมโยง 2" xfId="20845" hidden="1" xr:uid="{00000000-0005-0000-0000-000005810000}"/>
    <cellStyle name="เซลล์ที่มีการเชื่อมโยง 2" xfId="20791" hidden="1" xr:uid="{00000000-0005-0000-0000-000006810000}"/>
    <cellStyle name="เซลล์ที่มีการเชื่อมโยง 2" xfId="20429" hidden="1" xr:uid="{00000000-0005-0000-0000-000007810000}"/>
    <cellStyle name="เซลล์ที่มีการเชื่อมโยง 2" xfId="18403" hidden="1" xr:uid="{00000000-0005-0000-0000-000008810000}"/>
    <cellStyle name="เซลล์ที่มีการเชื่อมโยง 2" xfId="18017" hidden="1" xr:uid="{00000000-0005-0000-0000-000009810000}"/>
    <cellStyle name="เซลล์ที่มีการเชื่อมโยง 2" xfId="20833" hidden="1" xr:uid="{00000000-0005-0000-0000-00000A810000}"/>
    <cellStyle name="เซลล์ที่มีการเชื่อมโยง 2" xfId="20438" hidden="1" xr:uid="{00000000-0005-0000-0000-00000B810000}"/>
    <cellStyle name="เซลล์ที่มีการเชื่อมโยง 2" xfId="19373" hidden="1" xr:uid="{00000000-0005-0000-0000-00000C810000}"/>
    <cellStyle name="เซลล์ที่มีการเชื่อมโยง 2" xfId="15703" hidden="1" xr:uid="{00000000-0005-0000-0000-00000D810000}"/>
    <cellStyle name="เซลล์ที่มีการเชื่อมโยง 2" xfId="18243" hidden="1" xr:uid="{00000000-0005-0000-0000-00000E810000}"/>
    <cellStyle name="เซลล์ที่มีการเชื่อมโยง 2" xfId="19871" hidden="1" xr:uid="{00000000-0005-0000-0000-00000F810000}"/>
    <cellStyle name="เซลล์ที่มีการเชื่อมโยง 2" xfId="17963" hidden="1" xr:uid="{00000000-0005-0000-0000-000010810000}"/>
    <cellStyle name="เซลล์ที่มีการเชื่อมโยง 2" xfId="20655" hidden="1" xr:uid="{00000000-0005-0000-0000-000011810000}"/>
    <cellStyle name="เซลล์ที่มีการเชื่อมโยง 2" xfId="19790" hidden="1" xr:uid="{00000000-0005-0000-0000-000012810000}"/>
    <cellStyle name="เซลล์ที่มีการเชื่อมโยง 2" xfId="18040" hidden="1" xr:uid="{00000000-0005-0000-0000-000013810000}"/>
    <cellStyle name="เซลล์ที่มีการเชื่อมโยง 2" xfId="18529" hidden="1" xr:uid="{00000000-0005-0000-0000-000014810000}"/>
    <cellStyle name="เซลล์ที่มีการเชื่อมโยง 2" xfId="20453" hidden="1" xr:uid="{00000000-0005-0000-0000-000015810000}"/>
    <cellStyle name="เซลล์ที่มีการเชื่อมโยง 2" xfId="19040" hidden="1" xr:uid="{00000000-0005-0000-0000-000016810000}"/>
    <cellStyle name="เซลล์ที่มีการเชื่อมโยง 2" xfId="20758" hidden="1" xr:uid="{00000000-0005-0000-0000-000017810000}"/>
    <cellStyle name="เซลล์ที่มีการเชื่อมโยง 2" xfId="18402" hidden="1" xr:uid="{00000000-0005-0000-0000-000018810000}"/>
    <cellStyle name="เซลล์ที่มีการเชื่อมโยง 2" xfId="20454" hidden="1" xr:uid="{00000000-0005-0000-0000-000019810000}"/>
    <cellStyle name="เซลล์ที่มีการเชื่อมโยง 2" xfId="20835" hidden="1" xr:uid="{00000000-0005-0000-0000-00001A810000}"/>
    <cellStyle name="เซลล์ที่มีการเชื่อมโยง 2" xfId="18156" hidden="1" xr:uid="{00000000-0005-0000-0000-00001B810000}"/>
    <cellStyle name="เซลล์ที่มีการเชื่อมโยง 2" xfId="19244" hidden="1" xr:uid="{00000000-0005-0000-0000-00001C810000}"/>
    <cellStyle name="เซลล์ที่มีการเชื่อมโยง 2" xfId="20553" hidden="1" xr:uid="{00000000-0005-0000-0000-00001D810000}"/>
    <cellStyle name="เซลล์ที่มีการเชื่อมโยง 2" xfId="18612" hidden="1" xr:uid="{00000000-0005-0000-0000-00001E810000}"/>
    <cellStyle name="เซลล์ที่มีการเชื่อมโยง 2" xfId="20736" hidden="1" xr:uid="{00000000-0005-0000-0000-00001F810000}"/>
    <cellStyle name="เซลล์ที่มีการเชื่อมโยง 2" xfId="18136" hidden="1" xr:uid="{00000000-0005-0000-0000-000020810000}"/>
    <cellStyle name="เซลล์ที่มีการเชื่อมโยง 2" xfId="18234" hidden="1" xr:uid="{00000000-0005-0000-0000-000021810000}"/>
    <cellStyle name="เซลล์ที่มีการเชื่อมโยง 2" xfId="19886" hidden="1" xr:uid="{00000000-0005-0000-0000-000022810000}"/>
    <cellStyle name="เซลล์ที่มีการเชื่อมโยง 2" xfId="20608" hidden="1" xr:uid="{00000000-0005-0000-0000-000023810000}"/>
    <cellStyle name="เซลล์ที่มีการเชื่อมโยง 2" xfId="20808" hidden="1" xr:uid="{00000000-0005-0000-0000-000024810000}"/>
    <cellStyle name="เซลล์ที่มีการเชื่อมโยง 2" xfId="18433" hidden="1" xr:uid="{00000000-0005-0000-0000-000025810000}"/>
    <cellStyle name="เซลล์ที่มีการเชื่อมโยง 2" xfId="20598" hidden="1" xr:uid="{00000000-0005-0000-0000-000026810000}"/>
    <cellStyle name="เซลล์ที่มีการเชื่อมโยง 2" xfId="19692" hidden="1" xr:uid="{00000000-0005-0000-0000-000027810000}"/>
    <cellStyle name="เซลล์ที่มีการเชื่อมโยง 2" xfId="20754" hidden="1" xr:uid="{00000000-0005-0000-0000-000028810000}"/>
    <cellStyle name="เซลล์ที่มีการเชื่อมโยง 2" xfId="19318" hidden="1" xr:uid="{00000000-0005-0000-0000-000029810000}"/>
    <cellStyle name="เซลล์ที่มีการเชื่อมโยง 2" xfId="18893" hidden="1" xr:uid="{00000000-0005-0000-0000-00002A810000}"/>
    <cellStyle name="เซลล์ที่มีการเชื่อมโยง 2" xfId="17888" hidden="1" xr:uid="{00000000-0005-0000-0000-00002B810000}"/>
    <cellStyle name="เซลล์ที่มีการเชื่อมโยง 2" xfId="20684" hidden="1" xr:uid="{00000000-0005-0000-0000-00002C810000}"/>
    <cellStyle name="เซลล์ที่มีการเชื่อมโยง 2" xfId="19202" hidden="1" xr:uid="{00000000-0005-0000-0000-00002D810000}"/>
    <cellStyle name="เซลล์ที่มีการเชื่อมโยง 2" xfId="20699" hidden="1" xr:uid="{00000000-0005-0000-0000-00002E810000}"/>
    <cellStyle name="เซลล์ที่มีการเชื่อมโยง 2" xfId="20506" hidden="1" xr:uid="{00000000-0005-0000-0000-00002F810000}"/>
    <cellStyle name="เซลล์ที่มีการเชื่อมโยง 2" xfId="18872" hidden="1" xr:uid="{00000000-0005-0000-0000-000030810000}"/>
    <cellStyle name="เซลล์ที่มีการเชื่อมโยง 2" xfId="18935" hidden="1" xr:uid="{00000000-0005-0000-0000-000031810000}"/>
    <cellStyle name="เซลล์ที่มีการเชื่อมโยง 2" xfId="20641" hidden="1" xr:uid="{00000000-0005-0000-0000-000032810000}"/>
    <cellStyle name="เซลล์ที่มีการเชื่อมโยง 2" xfId="20569" hidden="1" xr:uid="{00000000-0005-0000-0000-000033810000}"/>
    <cellStyle name="เซลล์ที่มีการเชื่อมโยง 2" xfId="20647" hidden="1" xr:uid="{00000000-0005-0000-0000-000034810000}"/>
    <cellStyle name="เซลล์ที่มีการเชื่อมโยง 2" xfId="18445" hidden="1" xr:uid="{00000000-0005-0000-0000-000035810000}"/>
    <cellStyle name="เซลล์ที่มีการเชื่อมโยง 2" xfId="20528" hidden="1" xr:uid="{00000000-0005-0000-0000-000036810000}"/>
    <cellStyle name="เซลล์ที่มีการเชื่อมโยง 2" xfId="18407" hidden="1" xr:uid="{00000000-0005-0000-0000-000037810000}"/>
    <cellStyle name="เซลล์ที่มีการเชื่อมโยง 2" xfId="18656" hidden="1" xr:uid="{00000000-0005-0000-0000-000038810000}"/>
    <cellStyle name="เซลล์ที่มีการเชื่อมโยง 2" xfId="19730" hidden="1" xr:uid="{00000000-0005-0000-0000-000039810000}"/>
    <cellStyle name="เซลล์ที่มีการเชื่อมโยง 2" xfId="18747" hidden="1" xr:uid="{00000000-0005-0000-0000-00003A810000}"/>
    <cellStyle name="เซลล์ที่มีการเชื่อมโยง 2" xfId="18521" hidden="1" xr:uid="{00000000-0005-0000-0000-00003B810000}"/>
    <cellStyle name="เซลล์ที่มีการเชื่อมโยง 2" xfId="20730" hidden="1" xr:uid="{00000000-0005-0000-0000-00003C810000}"/>
    <cellStyle name="เซลล์ที่มีการเชื่อมโยง 2" xfId="20558" hidden="1" xr:uid="{00000000-0005-0000-0000-00003D810000}"/>
    <cellStyle name="เซลล์ที่มีการเชื่อมโยง 2" xfId="18608" hidden="1" xr:uid="{00000000-0005-0000-0000-00003E810000}"/>
    <cellStyle name="เซลล์ที่มีการเชื่อมโยง 2" xfId="19665" hidden="1" xr:uid="{00000000-0005-0000-0000-00003F810000}"/>
    <cellStyle name="เซลล์ที่มีการเชื่อมโยง 2" xfId="18711" hidden="1" xr:uid="{00000000-0005-0000-0000-000040810000}"/>
    <cellStyle name="เซลล์ที่มีการเชื่อมโยง 2" xfId="18748" hidden="1" xr:uid="{00000000-0005-0000-0000-000041810000}"/>
    <cellStyle name="เซลล์ที่มีการเชื่อมโยง 2" xfId="19775" hidden="1" xr:uid="{00000000-0005-0000-0000-000042810000}"/>
    <cellStyle name="เซลล์ที่มีการเชื่อมโยง 2" xfId="18053" hidden="1" xr:uid="{00000000-0005-0000-0000-000043810000}"/>
    <cellStyle name="เซลล์ที่มีการเชื่อมโยง 2" xfId="20848" hidden="1" xr:uid="{00000000-0005-0000-0000-000044810000}"/>
    <cellStyle name="เซลล์ที่มีการเชื่อมโยง 2" xfId="20836" hidden="1" xr:uid="{00000000-0005-0000-0000-000045810000}"/>
    <cellStyle name="เซลล์ที่มีการเชื่อมโยง 2" xfId="18336" hidden="1" xr:uid="{00000000-0005-0000-0000-000046810000}"/>
    <cellStyle name="เซลล์ที่มีการเชื่อมโยง 2" xfId="19723" hidden="1" xr:uid="{00000000-0005-0000-0000-000047810000}"/>
    <cellStyle name="เซลล์ที่มีการเชื่อมโยง 2" xfId="20654" hidden="1" xr:uid="{00000000-0005-0000-0000-000048810000}"/>
    <cellStyle name="เซลล์ที่มีการเชื่อมโยง 2" xfId="18394" hidden="1" xr:uid="{00000000-0005-0000-0000-000049810000}"/>
    <cellStyle name="เซลล์ที่มีการเชื่อมโยง 2" xfId="20778" hidden="1" xr:uid="{00000000-0005-0000-0000-00004A810000}"/>
    <cellStyle name="เซลล์ที่มีการเชื่อมโยง 2" xfId="19746" hidden="1" xr:uid="{00000000-0005-0000-0000-00004B810000}"/>
    <cellStyle name="เซลล์ที่มีการเชื่อมโยง 2" xfId="20519" hidden="1" xr:uid="{00000000-0005-0000-0000-00004C810000}"/>
    <cellStyle name="เซลล์ที่มีการเชื่อมโยง 2" xfId="18061" hidden="1" xr:uid="{00000000-0005-0000-0000-00004D810000}"/>
    <cellStyle name="เซลล์ที่มีการเชื่อมโยง 2" xfId="20586" hidden="1" xr:uid="{00000000-0005-0000-0000-00004E810000}"/>
    <cellStyle name="เซลล์ที่มีการเชื่อมโยง 2" xfId="20489" hidden="1" xr:uid="{00000000-0005-0000-0000-00004F810000}"/>
    <cellStyle name="เซลล์ที่มีการเชื่อมโยง 2" xfId="18043" hidden="1" xr:uid="{00000000-0005-0000-0000-000050810000}"/>
    <cellStyle name="เซลล์ที่มีการเชื่อมโยง 2" xfId="17918" hidden="1" xr:uid="{00000000-0005-0000-0000-000051810000}"/>
    <cellStyle name="เซลล์ที่มีการเชื่อมโยง 2" xfId="18364" hidden="1" xr:uid="{00000000-0005-0000-0000-000052810000}"/>
    <cellStyle name="เซลล์ที่มีการเชื่อมโยง 2" xfId="19165" hidden="1" xr:uid="{00000000-0005-0000-0000-000053810000}"/>
    <cellStyle name="เซลล์ที่มีการเชื่อมโยง 2" xfId="20854" hidden="1" xr:uid="{00000000-0005-0000-0000-000054810000}"/>
    <cellStyle name="เซลล์ที่มีการเชื่อมโยง 2" xfId="20855" hidden="1" xr:uid="{00000000-0005-0000-0000-000055810000}"/>
    <cellStyle name="เซลล์ที่มีการเชื่อมโยง 2" xfId="20856" hidden="1" xr:uid="{00000000-0005-0000-0000-000056810000}"/>
    <cellStyle name="เซลล์ที่มีการเชื่อมโยง 2" xfId="20857" hidden="1" xr:uid="{00000000-0005-0000-0000-000057810000}"/>
    <cellStyle name="เซลล์ที่มีการเชื่อมโยง 2" xfId="20858" hidden="1" xr:uid="{00000000-0005-0000-0000-000058810000}"/>
    <cellStyle name="เซลล์ที่มีการเชื่อมโยง 2" xfId="20859" hidden="1" xr:uid="{00000000-0005-0000-0000-000059810000}"/>
    <cellStyle name="เซลล์ที่มีการเชื่อมโยง 2" xfId="20860" hidden="1" xr:uid="{00000000-0005-0000-0000-00005A810000}"/>
    <cellStyle name="เซลล์ที่มีการเชื่อมโยง 2" xfId="20861" hidden="1" xr:uid="{00000000-0005-0000-0000-00005B810000}"/>
    <cellStyle name="เซลล์ที่มีการเชื่อมโยง 2" xfId="20862" hidden="1" xr:uid="{00000000-0005-0000-0000-00005C810000}"/>
    <cellStyle name="เซลล์ที่มีการเชื่อมโยง 2" xfId="20863" hidden="1" xr:uid="{00000000-0005-0000-0000-00005D810000}"/>
    <cellStyle name="เซลล์ที่มีการเชื่อมโยง 2" xfId="20864" hidden="1" xr:uid="{00000000-0005-0000-0000-00005E810000}"/>
    <cellStyle name="เซลล์ที่มีการเชื่อมโยง 2" xfId="20865" hidden="1" xr:uid="{00000000-0005-0000-0000-00005F810000}"/>
    <cellStyle name="เซลล์ที่มีการเชื่อมโยง 2" xfId="9316" hidden="1" xr:uid="{00000000-0005-0000-0000-000060810000}"/>
    <cellStyle name="เซลล์ที่มีการเชื่อมโยง 2" xfId="15199" hidden="1" xr:uid="{00000000-0005-0000-0000-000061810000}"/>
    <cellStyle name="เซลล์ที่มีการเชื่อมโยง 2" xfId="14465" hidden="1" xr:uid="{00000000-0005-0000-0000-000062810000}"/>
    <cellStyle name="เซลล์ที่มีการเชื่อมโยง 2" xfId="8602" hidden="1" xr:uid="{00000000-0005-0000-0000-000063810000}"/>
    <cellStyle name="เซลล์ที่มีการเชื่อมโยง 2" xfId="12951" hidden="1" xr:uid="{00000000-0005-0000-0000-000064810000}"/>
    <cellStyle name="เซลล์ที่มีการเชื่อมโยง 2" xfId="14303" hidden="1" xr:uid="{00000000-0005-0000-0000-000065810000}"/>
    <cellStyle name="เซลล์ที่มีการเชื่อมโยง 2" xfId="13385" hidden="1" xr:uid="{00000000-0005-0000-0000-000066810000}"/>
    <cellStyle name="เซลล์ที่มีการเชื่อมโยง 2" xfId="8665" hidden="1" xr:uid="{00000000-0005-0000-0000-000067810000}"/>
    <cellStyle name="เซลล์ที่มีการเชื่อมโยง 2" xfId="20870" hidden="1" xr:uid="{00000000-0005-0000-0000-000068810000}"/>
    <cellStyle name="เซลล์ที่มีการเชื่อมโยง 2" xfId="20877" hidden="1" xr:uid="{00000000-0005-0000-0000-000069810000}"/>
    <cellStyle name="เซลล์ที่มีการเชื่อมโยง 2" xfId="20881" hidden="1" xr:uid="{00000000-0005-0000-0000-00006A810000}"/>
    <cellStyle name="เซลล์ที่มีการเชื่อมโยง 2" xfId="20882" hidden="1" xr:uid="{00000000-0005-0000-0000-00006B810000}"/>
    <cellStyle name="เซลล์ที่มีการเชื่อมโยง 2" xfId="20930" hidden="1" xr:uid="{00000000-0005-0000-0000-00006C810000}"/>
    <cellStyle name="เซลล์ที่มีการเชื่อมโยง 2" xfId="20934" hidden="1" xr:uid="{00000000-0005-0000-0000-00006D810000}"/>
    <cellStyle name="เซลล์ที่มีการเชื่อมโยง 2" xfId="20938" hidden="1" xr:uid="{00000000-0005-0000-0000-00006E810000}"/>
    <cellStyle name="เซลล์ที่มีการเชื่อมโยง 2" xfId="20939" hidden="1" xr:uid="{00000000-0005-0000-0000-00006F810000}"/>
    <cellStyle name="เซลล์ที่มีการเชื่อมโยง 2" xfId="21924" hidden="1" xr:uid="{00000000-0005-0000-0000-000070810000}"/>
    <cellStyle name="เซลล์ที่มีการเชื่อมโยง 2" xfId="21933" hidden="1" xr:uid="{00000000-0005-0000-0000-000071810000}"/>
    <cellStyle name="เซลล์ที่มีการเชื่อมโยง 2" xfId="21936" hidden="1" xr:uid="{00000000-0005-0000-0000-000072810000}"/>
    <cellStyle name="เซลล์ที่มีการเชื่อมโยง 2" xfId="21937" hidden="1" xr:uid="{00000000-0005-0000-0000-000073810000}"/>
    <cellStyle name="เซลล์ที่มีการเชื่อมโยง 2" xfId="22004" hidden="1" xr:uid="{00000000-0005-0000-0000-000074810000}"/>
    <cellStyle name="เซลล์ที่มีการเชื่อมโยง 2" xfId="22008" hidden="1" xr:uid="{00000000-0005-0000-0000-000075810000}"/>
    <cellStyle name="เซลล์ที่มีการเชื่อมโยง 2" xfId="22010" hidden="1" xr:uid="{00000000-0005-0000-0000-000076810000}"/>
    <cellStyle name="เซลล์ที่มีการเชื่อมโยง 2" xfId="22011" hidden="1" xr:uid="{00000000-0005-0000-0000-000077810000}"/>
    <cellStyle name="เซลล์ที่มีการเชื่อมโยง 2" xfId="22037" hidden="1" xr:uid="{00000000-0005-0000-0000-000078810000}"/>
    <cellStyle name="เซลล์ที่มีการเชื่อมโยง 2" xfId="22043" hidden="1" xr:uid="{00000000-0005-0000-0000-000079810000}"/>
    <cellStyle name="เซลล์ที่มีการเชื่อมโยง 2" xfId="22046" hidden="1" xr:uid="{00000000-0005-0000-0000-00007A810000}"/>
    <cellStyle name="เซลล์ที่มีการเชื่อมโยง 2" xfId="22047" hidden="1" xr:uid="{00000000-0005-0000-0000-00007B810000}"/>
    <cellStyle name="เซลล์ที่มีการเชื่อมโยง 2" xfId="22091" hidden="1" xr:uid="{00000000-0005-0000-0000-00007C810000}"/>
    <cellStyle name="เซลล์ที่มีการเชื่อมโยง 2" xfId="22094" hidden="1" xr:uid="{00000000-0005-0000-0000-00007D810000}"/>
    <cellStyle name="เซลล์ที่มีการเชื่อมโยง 2" xfId="22098" hidden="1" xr:uid="{00000000-0005-0000-0000-00007E810000}"/>
    <cellStyle name="เซลล์ที่มีการเชื่อมโยง 2" xfId="22099" hidden="1" xr:uid="{00000000-0005-0000-0000-00007F810000}"/>
    <cellStyle name="เซลล์ที่มีการเชื่อมโยง 2" xfId="22290" hidden="1" xr:uid="{00000000-0005-0000-0000-000080810000}"/>
    <cellStyle name="เซลล์ที่มีการเชื่อมโยง 2" xfId="22297" hidden="1" xr:uid="{00000000-0005-0000-0000-000081810000}"/>
    <cellStyle name="เซลล์ที่มีการเชื่อมโยง 2" xfId="22301" hidden="1" xr:uid="{00000000-0005-0000-0000-000082810000}"/>
    <cellStyle name="เซลล์ที่มีการเชื่อมโยง 2" xfId="22302" hidden="1" xr:uid="{00000000-0005-0000-0000-000083810000}"/>
    <cellStyle name="เซลล์ที่มีการเชื่อมโยง 2" xfId="22365" hidden="1" xr:uid="{00000000-0005-0000-0000-000084810000}"/>
    <cellStyle name="เซลล์ที่มีการเชื่อมโยง 2" xfId="22369" hidden="1" xr:uid="{00000000-0005-0000-0000-000085810000}"/>
    <cellStyle name="เซลล์ที่มีการเชื่อมโยง 2" xfId="22372" hidden="1" xr:uid="{00000000-0005-0000-0000-000086810000}"/>
    <cellStyle name="เซลล์ที่มีการเชื่อมโยง 2" xfId="22373" hidden="1" xr:uid="{00000000-0005-0000-0000-000087810000}"/>
    <cellStyle name="เซลล์ที่มีการเชื่อมโยง 2" xfId="22398" hidden="1" xr:uid="{00000000-0005-0000-0000-000088810000}"/>
    <cellStyle name="เซลล์ที่มีการเชื่อมโยง 2" xfId="22404" hidden="1" xr:uid="{00000000-0005-0000-0000-000089810000}"/>
    <cellStyle name="เซลล์ที่มีการเชื่อมโยง 2" xfId="22407" hidden="1" xr:uid="{00000000-0005-0000-0000-00008A810000}"/>
    <cellStyle name="เซลล์ที่มีการเชื่อมโยง 2" xfId="22408" hidden="1" xr:uid="{00000000-0005-0000-0000-00008B810000}"/>
    <cellStyle name="เซลล์ที่มีการเชื่อมโยง 2" xfId="22452" hidden="1" xr:uid="{00000000-0005-0000-0000-00008C810000}"/>
    <cellStyle name="เซลล์ที่มีการเชื่อมโยง 2" xfId="22454" hidden="1" xr:uid="{00000000-0005-0000-0000-00008D810000}"/>
    <cellStyle name="เซลล์ที่มีการเชื่อมโยง 2" xfId="22457" hidden="1" xr:uid="{00000000-0005-0000-0000-00008E810000}"/>
    <cellStyle name="เซลล์ที่มีการเชื่อมโยง 2" xfId="22458" hidden="1" xr:uid="{00000000-0005-0000-0000-00008F810000}"/>
    <cellStyle name="เซลล์ที่มีการเชื่อมโยง 2" xfId="22635" hidden="1" xr:uid="{00000000-0005-0000-0000-000090810000}"/>
    <cellStyle name="เซลล์ที่มีการเชื่อมโยง 2" xfId="22642" hidden="1" xr:uid="{00000000-0005-0000-0000-000091810000}"/>
    <cellStyle name="เซลล์ที่มีการเชื่อมโยง 2" xfId="22646" hidden="1" xr:uid="{00000000-0005-0000-0000-000092810000}"/>
    <cellStyle name="เซลล์ที่มีการเชื่อมโยง 2" xfId="22647" hidden="1" xr:uid="{00000000-0005-0000-0000-000093810000}"/>
    <cellStyle name="เซลล์ที่มีการเชื่อมโยง 2" xfId="22706" hidden="1" xr:uid="{00000000-0005-0000-0000-000094810000}"/>
    <cellStyle name="เซลล์ที่มีการเชื่อมโยง 2" xfId="22710" hidden="1" xr:uid="{00000000-0005-0000-0000-000095810000}"/>
    <cellStyle name="เซลล์ที่มีการเชื่อมโยง 2" xfId="22713" hidden="1" xr:uid="{00000000-0005-0000-0000-000096810000}"/>
    <cellStyle name="เซลล์ที่มีการเชื่อมโยง 2" xfId="22714" hidden="1" xr:uid="{00000000-0005-0000-0000-000097810000}"/>
    <cellStyle name="เซลล์ที่มีการเชื่อมโยง 2" xfId="22737" hidden="1" xr:uid="{00000000-0005-0000-0000-000098810000}"/>
    <cellStyle name="เซลล์ที่มีการเชื่อมโยง 2" xfId="22743" hidden="1" xr:uid="{00000000-0005-0000-0000-000099810000}"/>
    <cellStyle name="เซลล์ที่มีการเชื่อมโยง 2" xfId="22746" hidden="1" xr:uid="{00000000-0005-0000-0000-00009A810000}"/>
    <cellStyle name="เซลล์ที่มีการเชื่อมโยง 2" xfId="22747" hidden="1" xr:uid="{00000000-0005-0000-0000-00009B810000}"/>
    <cellStyle name="เซลล์ที่มีการเชื่อมโยง 2" xfId="22789" hidden="1" xr:uid="{00000000-0005-0000-0000-00009C810000}"/>
    <cellStyle name="เซลล์ที่มีการเชื่อมโยง 2" xfId="22791" hidden="1" xr:uid="{00000000-0005-0000-0000-00009D810000}"/>
    <cellStyle name="เซลล์ที่มีการเชื่อมโยง 2" xfId="22795" hidden="1" xr:uid="{00000000-0005-0000-0000-00009E810000}"/>
    <cellStyle name="เซลล์ที่มีการเชื่อมโยง 2" xfId="22796" hidden="1" xr:uid="{00000000-0005-0000-0000-00009F810000}"/>
    <cellStyle name="เซลล์ที่มีการเชื่อมโยง 2" xfId="22967" hidden="1" xr:uid="{00000000-0005-0000-0000-0000A0810000}"/>
    <cellStyle name="เซลล์ที่มีการเชื่อมโยง 2" xfId="22973" hidden="1" xr:uid="{00000000-0005-0000-0000-0000A1810000}"/>
    <cellStyle name="เซลล์ที่มีการเชื่อมโยง 2" xfId="22977" hidden="1" xr:uid="{00000000-0005-0000-0000-0000A2810000}"/>
    <cellStyle name="เซลล์ที่มีการเชื่อมโยง 2" xfId="22978" hidden="1" xr:uid="{00000000-0005-0000-0000-0000A3810000}"/>
    <cellStyle name="เซลล์ที่มีการเชื่อมโยง 2" xfId="23034" hidden="1" xr:uid="{00000000-0005-0000-0000-0000A4810000}"/>
    <cellStyle name="เซลล์ที่มีการเชื่อมโยง 2" xfId="23038" hidden="1" xr:uid="{00000000-0005-0000-0000-0000A5810000}"/>
    <cellStyle name="เซลล์ที่มีการเชื่อมโยง 2" xfId="23041" hidden="1" xr:uid="{00000000-0005-0000-0000-0000A6810000}"/>
    <cellStyle name="เซลล์ที่มีการเชื่อมโยง 2" xfId="23042" hidden="1" xr:uid="{00000000-0005-0000-0000-0000A7810000}"/>
    <cellStyle name="เซลล์ที่มีการเชื่อมโยง 2" xfId="23062" hidden="1" xr:uid="{00000000-0005-0000-0000-0000A8810000}"/>
    <cellStyle name="เซลล์ที่มีการเชื่อมโยง 2" xfId="23067" hidden="1" xr:uid="{00000000-0005-0000-0000-0000A9810000}"/>
    <cellStyle name="เซลล์ที่มีการเชื่อมโยง 2" xfId="23070" hidden="1" xr:uid="{00000000-0005-0000-0000-0000AA810000}"/>
    <cellStyle name="เซลล์ที่มีการเชื่อมโยง 2" xfId="23071" hidden="1" xr:uid="{00000000-0005-0000-0000-0000AB810000}"/>
    <cellStyle name="เซลล์ที่มีการเชื่อมโยง 2" xfId="23111" hidden="1" xr:uid="{00000000-0005-0000-0000-0000AC810000}"/>
    <cellStyle name="เซลล์ที่มีการเชื่อมโยง 2" xfId="23114" hidden="1" xr:uid="{00000000-0005-0000-0000-0000AD810000}"/>
    <cellStyle name="เซลล์ที่มีการเชื่อมโยง 2" xfId="23117" hidden="1" xr:uid="{00000000-0005-0000-0000-0000AE810000}"/>
    <cellStyle name="เซลล์ที่มีการเชื่อมโยง 2" xfId="23118" hidden="1" xr:uid="{00000000-0005-0000-0000-0000AF810000}"/>
    <cellStyle name="เซลล์ที่มีการเชื่อมโยง 2" xfId="23271" hidden="1" xr:uid="{00000000-0005-0000-0000-0000B0810000}"/>
    <cellStyle name="เซลล์ที่มีการเชื่อมโยง 2" xfId="23277" hidden="1" xr:uid="{00000000-0005-0000-0000-0000B1810000}"/>
    <cellStyle name="เซลล์ที่มีการเชื่อมโยง 2" xfId="23281" hidden="1" xr:uid="{00000000-0005-0000-0000-0000B2810000}"/>
    <cellStyle name="เซลล์ที่มีการเชื่อมโยง 2" xfId="23282" hidden="1" xr:uid="{00000000-0005-0000-0000-0000B3810000}"/>
    <cellStyle name="เซลล์ที่มีการเชื่อมโยง 2" xfId="23337" hidden="1" xr:uid="{00000000-0005-0000-0000-0000B4810000}"/>
    <cellStyle name="เซลล์ที่มีการเชื่อมโยง 2" xfId="23340" hidden="1" xr:uid="{00000000-0005-0000-0000-0000B5810000}"/>
    <cellStyle name="เซลล์ที่มีการเชื่อมโยง 2" xfId="23343" hidden="1" xr:uid="{00000000-0005-0000-0000-0000B6810000}"/>
    <cellStyle name="เซลล์ที่มีการเชื่อมโยง 2" xfId="23344" hidden="1" xr:uid="{00000000-0005-0000-0000-0000B7810000}"/>
    <cellStyle name="เซลล์ที่มีการเชื่อมโยง 2" xfId="23363" hidden="1" xr:uid="{00000000-0005-0000-0000-0000B8810000}"/>
    <cellStyle name="เซลล์ที่มีการเชื่อมโยง 2" xfId="23367" hidden="1" xr:uid="{00000000-0005-0000-0000-0000B9810000}"/>
    <cellStyle name="เซลล์ที่มีการเชื่อมโยง 2" xfId="23370" hidden="1" xr:uid="{00000000-0005-0000-0000-0000BA810000}"/>
    <cellStyle name="เซลล์ที่มีการเชื่อมโยง 2" xfId="23371" hidden="1" xr:uid="{00000000-0005-0000-0000-0000BB810000}"/>
    <cellStyle name="เซลล์ที่มีการเชื่อมโยง 2" xfId="23405" hidden="1" xr:uid="{00000000-0005-0000-0000-0000BC810000}"/>
    <cellStyle name="เซลล์ที่มีการเชื่อมโยง 2" xfId="23407" hidden="1" xr:uid="{00000000-0005-0000-0000-0000BD810000}"/>
    <cellStyle name="เซลล์ที่มีการเชื่อมโยง 2" xfId="23410" hidden="1" xr:uid="{00000000-0005-0000-0000-0000BE810000}"/>
    <cellStyle name="เซลล์ที่มีการเชื่อมโยง 2" xfId="23411" hidden="1" xr:uid="{00000000-0005-0000-0000-0000BF810000}"/>
    <cellStyle name="เซลล์ที่มีการเชื่อมโยง 2" xfId="23561" hidden="1" xr:uid="{00000000-0005-0000-0000-0000C0810000}"/>
    <cellStyle name="เซลล์ที่มีการเชื่อมโยง 2" xfId="23567" hidden="1" xr:uid="{00000000-0005-0000-0000-0000C1810000}"/>
    <cellStyle name="เซลล์ที่มีการเชื่อมโยง 2" xfId="23571" hidden="1" xr:uid="{00000000-0005-0000-0000-0000C2810000}"/>
    <cellStyle name="เซลล์ที่มีการเชื่อมโยง 2" xfId="23572" hidden="1" xr:uid="{00000000-0005-0000-0000-0000C3810000}"/>
    <cellStyle name="เซลล์ที่มีการเชื่อมโยง 2" xfId="23619" hidden="1" xr:uid="{00000000-0005-0000-0000-0000C4810000}"/>
    <cellStyle name="เซลล์ที่มีการเชื่อมโยง 2" xfId="23620" hidden="1" xr:uid="{00000000-0005-0000-0000-0000C5810000}"/>
    <cellStyle name="เซลล์ที่มีการเชื่อมโยง 2" xfId="23622" hidden="1" xr:uid="{00000000-0005-0000-0000-0000C6810000}"/>
    <cellStyle name="เซลล์ที่มีการเชื่อมโยง 2" xfId="23623" hidden="1" xr:uid="{00000000-0005-0000-0000-0000C7810000}"/>
    <cellStyle name="เซลล์ที่มีการเชื่อมโยง 2" xfId="23637" hidden="1" xr:uid="{00000000-0005-0000-0000-0000C8810000}"/>
    <cellStyle name="เซลล์ที่มีการเชื่อมโยง 2" xfId="23641" hidden="1" xr:uid="{00000000-0005-0000-0000-0000C9810000}"/>
    <cellStyle name="เซลล์ที่มีการเชื่อมโยง 2" xfId="23643" hidden="1" xr:uid="{00000000-0005-0000-0000-0000CA810000}"/>
    <cellStyle name="เซลล์ที่มีการเชื่อมโยง 2" xfId="23644" hidden="1" xr:uid="{00000000-0005-0000-0000-0000CB810000}"/>
    <cellStyle name="เซลล์ที่มีการเชื่อมโยง 2" xfId="23675" hidden="1" xr:uid="{00000000-0005-0000-0000-0000CC810000}"/>
    <cellStyle name="เซลล์ที่มีการเชื่อมโยง 2" xfId="23678" hidden="1" xr:uid="{00000000-0005-0000-0000-0000CD810000}"/>
    <cellStyle name="เซลล์ที่มีการเชื่อมโยง 2" xfId="23681" hidden="1" xr:uid="{00000000-0005-0000-0000-0000CE810000}"/>
    <cellStyle name="เซลล์ที่มีการเชื่อมโยง 2" xfId="23682" hidden="1" xr:uid="{00000000-0005-0000-0000-0000CF810000}"/>
    <cellStyle name="เซลล์ที่มีการเชื่อมโยง 2" xfId="23814" hidden="1" xr:uid="{00000000-0005-0000-0000-0000D0810000}"/>
    <cellStyle name="เซลล์ที่มีการเชื่อมโยง 2" xfId="23819" hidden="1" xr:uid="{00000000-0005-0000-0000-0000D1810000}"/>
    <cellStyle name="เซลล์ที่มีการเชื่อมโยง 2" xfId="23822" hidden="1" xr:uid="{00000000-0005-0000-0000-0000D2810000}"/>
    <cellStyle name="เซลล์ที่มีการเชื่อมโยง 2" xfId="23823" hidden="1" xr:uid="{00000000-0005-0000-0000-0000D3810000}"/>
    <cellStyle name="เซลล์ที่มีการเชื่อมโยง 2" xfId="23862" hidden="1" xr:uid="{00000000-0005-0000-0000-0000D4810000}"/>
    <cellStyle name="เซลล์ที่มีการเชื่อมโยง 2" xfId="23864" hidden="1" xr:uid="{00000000-0005-0000-0000-0000D5810000}"/>
    <cellStyle name="เซลล์ที่มีการเชื่อมโยง 2" xfId="23866" hidden="1" xr:uid="{00000000-0005-0000-0000-0000D6810000}"/>
    <cellStyle name="เซลล์ที่มีการเชื่อมโยง 2" xfId="23867" hidden="1" xr:uid="{00000000-0005-0000-0000-0000D7810000}"/>
    <cellStyle name="เซลล์ที่มีการเชื่อมโยง 2" xfId="23877" hidden="1" xr:uid="{00000000-0005-0000-0000-0000D8810000}"/>
    <cellStyle name="เซลล์ที่มีการเชื่อมโยง 2" xfId="23880" hidden="1" xr:uid="{00000000-0005-0000-0000-0000D9810000}"/>
    <cellStyle name="เซลล์ที่มีการเชื่อมโยง 2" xfId="23881" hidden="1" xr:uid="{00000000-0005-0000-0000-0000DA810000}"/>
    <cellStyle name="เซลล์ที่มีการเชื่อมโยง 2" xfId="23882" hidden="1" xr:uid="{00000000-0005-0000-0000-0000DB810000}"/>
    <cellStyle name="เซลล์ที่มีการเชื่อมโยง 2" xfId="23904" hidden="1" xr:uid="{00000000-0005-0000-0000-0000DC810000}"/>
    <cellStyle name="เซลล์ที่มีการเชื่อมโยง 2" xfId="23905" hidden="1" xr:uid="{00000000-0005-0000-0000-0000DD810000}"/>
    <cellStyle name="เซลล์ที่มีการเชื่อมโยง 2" xfId="23906" hidden="1" xr:uid="{00000000-0005-0000-0000-0000DE810000}"/>
    <cellStyle name="เซลล์ที่มีการเชื่อมโยง 2" xfId="23907" hidden="1" xr:uid="{00000000-0005-0000-0000-0000DF810000}"/>
    <cellStyle name="เซลล์ที่มีการเชื่อมโยง 2" xfId="24047" hidden="1" xr:uid="{00000000-0005-0000-0000-0000E0810000}"/>
    <cellStyle name="เซลล์ที่มีการเชื่อมโยง 2" xfId="24052" hidden="1" xr:uid="{00000000-0005-0000-0000-0000E1810000}"/>
    <cellStyle name="เซลล์ที่มีการเชื่อมโยง 2" xfId="24056" hidden="1" xr:uid="{00000000-0005-0000-0000-0000E2810000}"/>
    <cellStyle name="เซลล์ที่มีการเชื่อมโยง 2" xfId="24057" hidden="1" xr:uid="{00000000-0005-0000-0000-0000E3810000}"/>
    <cellStyle name="เซลล์ที่มีการเชื่อมโยง 2" xfId="24092" hidden="1" xr:uid="{00000000-0005-0000-0000-0000E4810000}"/>
    <cellStyle name="เซลล์ที่มีการเชื่อมโยง 2" xfId="24093" hidden="1" xr:uid="{00000000-0005-0000-0000-0000E5810000}"/>
    <cellStyle name="เซลล์ที่มีการเชื่อมโยง 2" xfId="24094" hidden="1" xr:uid="{00000000-0005-0000-0000-0000E6810000}"/>
    <cellStyle name="เซลล์ที่มีการเชื่อมโยง 2" xfId="24095" hidden="1" xr:uid="{00000000-0005-0000-0000-0000E7810000}"/>
    <cellStyle name="เซลล์ที่มีการเชื่อมโยง 2" xfId="24102" hidden="1" xr:uid="{00000000-0005-0000-0000-0000E8810000}"/>
    <cellStyle name="เซลล์ที่มีการเชื่อมโยง 2" xfId="24105" hidden="1" xr:uid="{00000000-0005-0000-0000-0000E9810000}"/>
    <cellStyle name="เซลล์ที่มีการเชื่อมโยง 2" xfId="24106" hidden="1" xr:uid="{00000000-0005-0000-0000-0000EA810000}"/>
    <cellStyle name="เซลล์ที่มีการเชื่อมโยง 2" xfId="24107" hidden="1" xr:uid="{00000000-0005-0000-0000-0000EB810000}"/>
    <cellStyle name="เซลล์ที่มีการเชื่อมโยง 2" xfId="24127" hidden="1" xr:uid="{00000000-0005-0000-0000-0000EC810000}"/>
    <cellStyle name="เซลล์ที่มีการเชื่อมโยง 2" xfId="24128" hidden="1" xr:uid="{00000000-0005-0000-0000-0000ED810000}"/>
    <cellStyle name="เซลล์ที่มีการเชื่อมโยง 2" xfId="24129" hidden="1" xr:uid="{00000000-0005-0000-0000-0000EE810000}"/>
    <cellStyle name="เซลล์ที่มีการเชื่อมโยง 2" xfId="24130" hidden="1" xr:uid="{00000000-0005-0000-0000-0000EF810000}"/>
    <cellStyle name="เซลล์ที่มีการเชื่อมโยง 2" xfId="24462" hidden="1" xr:uid="{00000000-0005-0000-0000-0000F0810000}"/>
    <cellStyle name="เซลล์ที่มีการเชื่อมโยง 2" xfId="24467" hidden="1" xr:uid="{00000000-0005-0000-0000-0000F1810000}"/>
    <cellStyle name="เซลล์ที่มีการเชื่อมโยง 2" xfId="24471" hidden="1" xr:uid="{00000000-0005-0000-0000-0000F2810000}"/>
    <cellStyle name="เซลล์ที่มีการเชื่อมโยง 2" xfId="24472" hidden="1" xr:uid="{00000000-0005-0000-0000-0000F3810000}"/>
    <cellStyle name="เซลล์ที่มีการเชื่อมโยง 2" xfId="24508" hidden="1" xr:uid="{00000000-0005-0000-0000-0000F4810000}"/>
    <cellStyle name="เซลล์ที่มีการเชื่อมโยง 2" xfId="24509" hidden="1" xr:uid="{00000000-0005-0000-0000-0000F5810000}"/>
    <cellStyle name="เซลล์ที่มีการเชื่อมโยง 2" xfId="24510" hidden="1" xr:uid="{00000000-0005-0000-0000-0000F6810000}"/>
    <cellStyle name="เซลล์ที่มีการเชื่อมโยง 2" xfId="24511" hidden="1" xr:uid="{00000000-0005-0000-0000-0000F7810000}"/>
    <cellStyle name="เซลล์ที่มีการเชื่อมโยง 2" xfId="24518" hidden="1" xr:uid="{00000000-0005-0000-0000-0000F8810000}"/>
    <cellStyle name="เซลล์ที่มีการเชื่อมโยง 2" xfId="24521" hidden="1" xr:uid="{00000000-0005-0000-0000-0000F9810000}"/>
    <cellStyle name="เซลล์ที่มีการเชื่อมโยง 2" xfId="24522" hidden="1" xr:uid="{00000000-0005-0000-0000-0000FA810000}"/>
    <cellStyle name="เซลล์ที่มีการเชื่อมโยง 2" xfId="24523" hidden="1" xr:uid="{00000000-0005-0000-0000-0000FB810000}"/>
    <cellStyle name="เซลล์ที่มีการเชื่อมโยง 2" xfId="24543" hidden="1" xr:uid="{00000000-0005-0000-0000-0000FC810000}"/>
    <cellStyle name="เซลล์ที่มีการเชื่อมโยง 2" xfId="24544" hidden="1" xr:uid="{00000000-0005-0000-0000-0000FD810000}"/>
    <cellStyle name="เซลล์ที่มีการเชื่อมโยง 2" xfId="24545" hidden="1" xr:uid="{00000000-0005-0000-0000-0000FE810000}"/>
    <cellStyle name="เซลล์ที่มีการเชื่อมโยง 2" xfId="24546" hidden="1" xr:uid="{00000000-0005-0000-0000-0000FF810000}"/>
    <cellStyle name="เซลล์ที่มีการเชื่อมโยง 2" xfId="24905" hidden="1" xr:uid="{00000000-0005-0000-0000-000000820000}"/>
    <cellStyle name="เซลล์ที่มีการเชื่อมโยง 2" xfId="24908" hidden="1" xr:uid="{00000000-0005-0000-0000-000001820000}"/>
    <cellStyle name="เซลล์ที่มีการเชื่อมโยง 2" xfId="24911" hidden="1" xr:uid="{00000000-0005-0000-0000-000002820000}"/>
    <cellStyle name="เซลล์ที่มีการเชื่อมโยง 2" xfId="24912" hidden="1" xr:uid="{00000000-0005-0000-0000-000003820000}"/>
    <cellStyle name="เซลล์ที่มีการเชื่อมโยง 2" xfId="24942" hidden="1" xr:uid="{00000000-0005-0000-0000-000004820000}"/>
    <cellStyle name="เซลล์ที่มีการเชื่อมโยง 2" xfId="24944" hidden="1" xr:uid="{00000000-0005-0000-0000-000005820000}"/>
    <cellStyle name="เซลล์ที่มีการเชื่อมโยง 2" xfId="24946" hidden="1" xr:uid="{00000000-0005-0000-0000-000006820000}"/>
    <cellStyle name="เซลล์ที่มีการเชื่อมโยง 2" xfId="24947" hidden="1" xr:uid="{00000000-0005-0000-0000-000007820000}"/>
    <cellStyle name="เซลล์ที่มีการเชื่อมโยง 2" xfId="24957" hidden="1" xr:uid="{00000000-0005-0000-0000-000008820000}"/>
    <cellStyle name="เซลล์ที่มีการเชื่อมโยง 2" xfId="24961" hidden="1" xr:uid="{00000000-0005-0000-0000-000009820000}"/>
    <cellStyle name="เซลล์ที่มีการเชื่อมโยง 2" xfId="24962" hidden="1" xr:uid="{00000000-0005-0000-0000-00000A820000}"/>
    <cellStyle name="เซลล์ที่มีการเชื่อมโยง 2" xfId="24963" hidden="1" xr:uid="{00000000-0005-0000-0000-00000B820000}"/>
    <cellStyle name="เซลล์ที่มีการเชื่อมโยง 2" xfId="24981" hidden="1" xr:uid="{00000000-0005-0000-0000-00000C820000}"/>
    <cellStyle name="เซลล์ที่มีการเชื่อมโยง 2" xfId="24984" hidden="1" xr:uid="{00000000-0005-0000-0000-00000D820000}"/>
    <cellStyle name="เซลล์ที่มีการเชื่อมโยง 2" xfId="24985" hidden="1" xr:uid="{00000000-0005-0000-0000-00000E820000}"/>
    <cellStyle name="เซลล์ที่มีการเชื่อมโยง 2" xfId="24986" hidden="1" xr:uid="{00000000-0005-0000-0000-00000F820000}"/>
    <cellStyle name="เซลล์ที่มีการเชื่อมโยง 2" xfId="25339" hidden="1" xr:uid="{00000000-0005-0000-0000-000010820000}"/>
    <cellStyle name="เซลล์ที่มีการเชื่อมโยง 2" xfId="25342" hidden="1" xr:uid="{00000000-0005-0000-0000-000011820000}"/>
    <cellStyle name="เซลล์ที่มีการเชื่อมโยง 2" xfId="25344" hidden="1" xr:uid="{00000000-0005-0000-0000-000012820000}"/>
    <cellStyle name="เซลล์ที่มีการเชื่อมโยง 2" xfId="25345" hidden="1" xr:uid="{00000000-0005-0000-0000-000013820000}"/>
    <cellStyle name="เซลล์ที่มีการเชื่อมโยง 2" xfId="25368" hidden="1" xr:uid="{00000000-0005-0000-0000-000014820000}"/>
    <cellStyle name="เซลล์ที่มีการเชื่อมโยง 2" xfId="25371" hidden="1" xr:uid="{00000000-0005-0000-0000-000015820000}"/>
    <cellStyle name="เซลล์ที่มีการเชื่อมโยง 2" xfId="25373" hidden="1" xr:uid="{00000000-0005-0000-0000-000016820000}"/>
    <cellStyle name="เซลล์ที่มีการเชื่อมโยง 2" xfId="25374" hidden="1" xr:uid="{00000000-0005-0000-0000-000017820000}"/>
    <cellStyle name="เซลล์ที่มีการเชื่อมโยง 2" xfId="25387" hidden="1" xr:uid="{00000000-0005-0000-0000-000018820000}"/>
    <cellStyle name="เซลล์ที่มีการเชื่อมโยง 2" xfId="25389" hidden="1" xr:uid="{00000000-0005-0000-0000-000019820000}"/>
    <cellStyle name="เซลล์ที่มีการเชื่อมโยง 2" xfId="25390" hidden="1" xr:uid="{00000000-0005-0000-0000-00001A820000}"/>
    <cellStyle name="เซลล์ที่มีการเชื่อมโยง 2" xfId="25391" hidden="1" xr:uid="{00000000-0005-0000-0000-00001B820000}"/>
    <cellStyle name="เซลล์ที่มีการเชื่อมโยง 2" xfId="25407" hidden="1" xr:uid="{00000000-0005-0000-0000-00001C820000}"/>
    <cellStyle name="เซลล์ที่มีการเชื่อมโยง 2" xfId="25408" hidden="1" xr:uid="{00000000-0005-0000-0000-00001D820000}"/>
    <cellStyle name="เซลล์ที่มีการเชื่อมโยง 2" xfId="25410" hidden="1" xr:uid="{00000000-0005-0000-0000-00001E820000}"/>
    <cellStyle name="เซลล์ที่มีการเชื่อมโยง 2" xfId="25411" hidden="1" xr:uid="{00000000-0005-0000-0000-00001F820000}"/>
    <cellStyle name="เซลล์ที่มีการเชื่อมโยง 2" xfId="25476" hidden="1" xr:uid="{00000000-0005-0000-0000-000020820000}"/>
    <cellStyle name="เซลล์ที่มีการเชื่อมโยง 2" xfId="25479" hidden="1" xr:uid="{00000000-0005-0000-0000-000021820000}"/>
    <cellStyle name="เซลล์ที่มีการเชื่อมโยง 2" xfId="25481" hidden="1" xr:uid="{00000000-0005-0000-0000-000022820000}"/>
    <cellStyle name="เซลล์ที่มีการเชื่อมโยง 2" xfId="25482" hidden="1" xr:uid="{00000000-0005-0000-0000-000023820000}"/>
    <cellStyle name="เซลล์ที่มีการเชื่อมโยง 2" xfId="25509" hidden="1" xr:uid="{00000000-0005-0000-0000-000024820000}"/>
    <cellStyle name="เซลล์ที่มีการเชื่อมโยง 2" xfId="25512" hidden="1" xr:uid="{00000000-0005-0000-0000-000025820000}"/>
    <cellStyle name="เซลล์ที่มีการเชื่อมโยง 2" xfId="25513" hidden="1" xr:uid="{00000000-0005-0000-0000-000026820000}"/>
    <cellStyle name="เซลล์ที่มีการเชื่อมโยง 2" xfId="25514" hidden="1" xr:uid="{00000000-0005-0000-0000-000027820000}"/>
    <cellStyle name="เซลล์ที่มีการเชื่อมโยง 2" xfId="25521" hidden="1" xr:uid="{00000000-0005-0000-0000-000028820000}"/>
    <cellStyle name="เซลล์ที่มีการเชื่อมโยง 2" xfId="25523" hidden="1" xr:uid="{00000000-0005-0000-0000-000029820000}"/>
    <cellStyle name="เซลล์ที่มีการเชื่อมโยง 2" xfId="25525" hidden="1" xr:uid="{00000000-0005-0000-0000-00002A820000}"/>
    <cellStyle name="เซลล์ที่มีการเชื่อมโยง 2" xfId="25526" hidden="1" xr:uid="{00000000-0005-0000-0000-00002B820000}"/>
    <cellStyle name="เซลล์ที่มีการเชื่อมโยง 2" xfId="25541" hidden="1" xr:uid="{00000000-0005-0000-0000-00002C820000}"/>
    <cellStyle name="เซลล์ที่มีการเชื่อมโยง 2" xfId="25542" hidden="1" xr:uid="{00000000-0005-0000-0000-00002D820000}"/>
    <cellStyle name="เซลล์ที่มีการเชื่อมโยง 2" xfId="25544" hidden="1" xr:uid="{00000000-0005-0000-0000-00002E820000}"/>
    <cellStyle name="เซลล์ที่มีการเชื่อมโยง 2" xfId="25545" hidden="1" xr:uid="{00000000-0005-0000-0000-00002F820000}"/>
    <cellStyle name="เซลล์ที่มีการเชื่อมโยง 2" xfId="25605" hidden="1" xr:uid="{00000000-0005-0000-0000-000030820000}"/>
    <cellStyle name="เซลล์ที่มีการเชื่อมโยง 2" xfId="25609" hidden="1" xr:uid="{00000000-0005-0000-0000-000031820000}"/>
    <cellStyle name="เซลล์ที่มีการเชื่อมโยง 2" xfId="25612" hidden="1" xr:uid="{00000000-0005-0000-0000-000032820000}"/>
    <cellStyle name="เซลล์ที่มีการเชื่อมโยง 2" xfId="25613" hidden="1" xr:uid="{00000000-0005-0000-0000-000033820000}"/>
    <cellStyle name="เซลล์ที่มีการเชื่อมโยง 2" xfId="25635" hidden="1" xr:uid="{00000000-0005-0000-0000-000034820000}"/>
    <cellStyle name="เซลล์ที่มีการเชื่อมโยง 2" xfId="25637" hidden="1" xr:uid="{00000000-0005-0000-0000-000035820000}"/>
    <cellStyle name="เซลล์ที่มีการเชื่อมโยง 2" xfId="25639" hidden="1" xr:uid="{00000000-0005-0000-0000-000036820000}"/>
    <cellStyle name="เซลล์ที่มีการเชื่อมโยง 2" xfId="25640" hidden="1" xr:uid="{00000000-0005-0000-0000-000037820000}"/>
    <cellStyle name="เซลล์ที่มีการเชื่อมโยง 2" xfId="25647" hidden="1" xr:uid="{00000000-0005-0000-0000-000038820000}"/>
    <cellStyle name="เซลล์ที่มีการเชื่อมโยง 2" xfId="25649" hidden="1" xr:uid="{00000000-0005-0000-0000-000039820000}"/>
    <cellStyle name="เซลล์ที่มีการเชื่อมโยง 2" xfId="25651" hidden="1" xr:uid="{00000000-0005-0000-0000-00003A820000}"/>
    <cellStyle name="เซลล์ที่มีการเชื่อมโยง 2" xfId="25652" hidden="1" xr:uid="{00000000-0005-0000-0000-00003B820000}"/>
    <cellStyle name="เซลล์ที่มีการเชื่อมโยง 2" xfId="25666" hidden="1" xr:uid="{00000000-0005-0000-0000-00003C820000}"/>
    <cellStyle name="เซลล์ที่มีการเชื่อมโยง 2" xfId="25667" hidden="1" xr:uid="{00000000-0005-0000-0000-00003D820000}"/>
    <cellStyle name="เซลล์ที่มีการเชื่อมโยง 2" xfId="25670" hidden="1" xr:uid="{00000000-0005-0000-0000-00003E820000}"/>
    <cellStyle name="เซลล์ที่มีการเชื่อมโยง 2" xfId="25671" hidden="1" xr:uid="{00000000-0005-0000-0000-00003F820000}"/>
    <cellStyle name="เซลล์ที่มีการเชื่อมโยง 2" xfId="25724" hidden="1" xr:uid="{00000000-0005-0000-0000-000040820000}"/>
    <cellStyle name="เซลล์ที่มีการเชื่อมโยง 2" xfId="25728" hidden="1" xr:uid="{00000000-0005-0000-0000-000041820000}"/>
    <cellStyle name="เซลล์ที่มีการเชื่อมโยง 2" xfId="25731" hidden="1" xr:uid="{00000000-0005-0000-0000-000042820000}"/>
    <cellStyle name="เซลล์ที่มีการเชื่อมโยง 2" xfId="25732" hidden="1" xr:uid="{00000000-0005-0000-0000-000043820000}"/>
    <cellStyle name="เซลล์ที่มีการเชื่อมโยง 2" xfId="25750" hidden="1" xr:uid="{00000000-0005-0000-0000-000044820000}"/>
    <cellStyle name="เซลล์ที่มีการเชื่อมโยง 2" xfId="25752" hidden="1" xr:uid="{00000000-0005-0000-0000-000045820000}"/>
    <cellStyle name="เซลล์ที่มีการเชื่อมโยง 2" xfId="25753" hidden="1" xr:uid="{00000000-0005-0000-0000-000046820000}"/>
    <cellStyle name="เซลล์ที่มีการเชื่อมโยง 2" xfId="25754" hidden="1" xr:uid="{00000000-0005-0000-0000-000047820000}"/>
    <cellStyle name="เซลล์ที่มีการเชื่อมโยง 2" xfId="25761" hidden="1" xr:uid="{00000000-0005-0000-0000-000048820000}"/>
    <cellStyle name="เซลล์ที่มีการเชื่อมโยง 2" xfId="25763" hidden="1" xr:uid="{00000000-0005-0000-0000-000049820000}"/>
    <cellStyle name="เซลล์ที่มีการเชื่อมโยง 2" xfId="25764" hidden="1" xr:uid="{00000000-0005-0000-0000-00004A820000}"/>
    <cellStyle name="เซลล์ที่มีการเชื่อมโยง 2" xfId="25765" hidden="1" xr:uid="{00000000-0005-0000-0000-00004B820000}"/>
    <cellStyle name="เซลล์ที่มีการเชื่อมโยง 2" xfId="25778" hidden="1" xr:uid="{00000000-0005-0000-0000-00004C820000}"/>
    <cellStyle name="เซลล์ที่มีการเชื่อมโยง 2" xfId="25780" hidden="1" xr:uid="{00000000-0005-0000-0000-00004D820000}"/>
    <cellStyle name="เซลล์ที่มีการเชื่อมโยง 2" xfId="25781" hidden="1" xr:uid="{00000000-0005-0000-0000-00004E820000}"/>
    <cellStyle name="เซลล์ที่มีการเชื่อมโยง 2" xfId="25782" hidden="1" xr:uid="{00000000-0005-0000-0000-00004F820000}"/>
    <cellStyle name="เซลล์ที่มีการเชื่อมโยง 2" xfId="25836" hidden="1" xr:uid="{00000000-0005-0000-0000-000050820000}"/>
    <cellStyle name="เซลล์ที่มีการเชื่อมโยง 2" xfId="25840" hidden="1" xr:uid="{00000000-0005-0000-0000-000051820000}"/>
    <cellStyle name="เซลล์ที่มีการเชื่อมโยง 2" xfId="25843" hidden="1" xr:uid="{00000000-0005-0000-0000-000052820000}"/>
    <cellStyle name="เซลล์ที่มีการเชื่อมโยง 2" xfId="25844" hidden="1" xr:uid="{00000000-0005-0000-0000-000053820000}"/>
    <cellStyle name="เซลล์ที่มีการเชื่อมโยง 2" xfId="25866" hidden="1" xr:uid="{00000000-0005-0000-0000-000054820000}"/>
    <cellStyle name="เซลล์ที่มีการเชื่อมโยง 2" xfId="25867" hidden="1" xr:uid="{00000000-0005-0000-0000-000055820000}"/>
    <cellStyle name="เซลล์ที่มีการเชื่อมโยง 2" xfId="25868" hidden="1" xr:uid="{00000000-0005-0000-0000-000056820000}"/>
    <cellStyle name="เซลล์ที่มีการเชื่อมโยง 2" xfId="25869" hidden="1" xr:uid="{00000000-0005-0000-0000-000057820000}"/>
    <cellStyle name="เซลล์ที่มีการเชื่อมโยง 2" xfId="25876" hidden="1" xr:uid="{00000000-0005-0000-0000-000058820000}"/>
    <cellStyle name="เซลล์ที่มีการเชื่อมโยง 2" xfId="25878" hidden="1" xr:uid="{00000000-0005-0000-0000-000059820000}"/>
    <cellStyle name="เซลล์ที่มีการเชื่อมโยง 2" xfId="25880" hidden="1" xr:uid="{00000000-0005-0000-0000-00005A820000}"/>
    <cellStyle name="เซลล์ที่มีการเชื่อมโยง 2" xfId="25881" hidden="1" xr:uid="{00000000-0005-0000-0000-00005B820000}"/>
    <cellStyle name="เซลล์ที่มีการเชื่อมโยง 2" xfId="25894" hidden="1" xr:uid="{00000000-0005-0000-0000-00005C820000}"/>
    <cellStyle name="เซลล์ที่มีการเชื่อมโยง 2" xfId="25895" hidden="1" xr:uid="{00000000-0005-0000-0000-00005D820000}"/>
    <cellStyle name="เซลล์ที่มีการเชื่อมโยง 2" xfId="25896" hidden="1" xr:uid="{00000000-0005-0000-0000-00005E820000}"/>
    <cellStyle name="เซลล์ที่มีการเชื่อมโยง 2" xfId="25897" hidden="1" xr:uid="{00000000-0005-0000-0000-00005F820000}"/>
    <cellStyle name="เซลล์ที่มีการเชื่อมโยง 2" xfId="25950" hidden="1" xr:uid="{00000000-0005-0000-0000-000060820000}"/>
    <cellStyle name="เซลล์ที่มีการเชื่อมโยง 2" xfId="25953" hidden="1" xr:uid="{00000000-0005-0000-0000-000061820000}"/>
    <cellStyle name="เซลล์ที่มีการเชื่อมโยง 2" xfId="25954" hidden="1" xr:uid="{00000000-0005-0000-0000-000062820000}"/>
    <cellStyle name="เซลล์ที่มีการเชื่อมโยง 2" xfId="25955" hidden="1" xr:uid="{00000000-0005-0000-0000-000063820000}"/>
    <cellStyle name="เซลล์ที่มีการเชื่อมโยง 2" xfId="25974" hidden="1" xr:uid="{00000000-0005-0000-0000-000064820000}"/>
    <cellStyle name="เซลล์ที่มีการเชื่อมโยง 2" xfId="25975" hidden="1" xr:uid="{00000000-0005-0000-0000-000065820000}"/>
    <cellStyle name="เซลล์ที่มีการเชื่อมโยง 2" xfId="25976" hidden="1" xr:uid="{00000000-0005-0000-0000-000066820000}"/>
    <cellStyle name="เซลล์ที่มีการเชื่อมโยง 2" xfId="25977" hidden="1" xr:uid="{00000000-0005-0000-0000-000067820000}"/>
    <cellStyle name="เซลล์ที่มีการเชื่อมโยง 2" xfId="25980" hidden="1" xr:uid="{00000000-0005-0000-0000-000068820000}"/>
    <cellStyle name="เซลล์ที่มีการเชื่อมโยง 2" xfId="25981" hidden="1" xr:uid="{00000000-0005-0000-0000-000069820000}"/>
    <cellStyle name="เซลล์ที่มีการเชื่อมโยง 2" xfId="25982" hidden="1" xr:uid="{00000000-0005-0000-0000-00006A820000}"/>
    <cellStyle name="เซลล์ที่มีการเชื่อมโยง 2" xfId="25983" hidden="1" xr:uid="{00000000-0005-0000-0000-00006B820000}"/>
    <cellStyle name="เซลล์ที่มีการเชื่อมโยง 2" xfId="25992" hidden="1" xr:uid="{00000000-0005-0000-0000-00006C820000}"/>
    <cellStyle name="เซลล์ที่มีการเชื่อมโยง 2" xfId="25994" hidden="1" xr:uid="{00000000-0005-0000-0000-00006D820000}"/>
    <cellStyle name="เซลล์ที่มีการเชื่อมโยง 2" xfId="25995" hidden="1" xr:uid="{00000000-0005-0000-0000-00006E820000}"/>
    <cellStyle name="เซลล์ที่มีการเชื่อมโยง 2" xfId="25996" hidden="1" xr:uid="{00000000-0005-0000-0000-00006F820000}"/>
    <cellStyle name="เซลล์ที่มีการเชื่อมโยง 2" xfId="26042" hidden="1" xr:uid="{00000000-0005-0000-0000-000070820000}"/>
    <cellStyle name="เซลล์ที่มีการเชื่อมโยง 2" xfId="26044" hidden="1" xr:uid="{00000000-0005-0000-0000-000071820000}"/>
    <cellStyle name="เซลล์ที่มีการเชื่อมโยง 2" xfId="26046" hidden="1" xr:uid="{00000000-0005-0000-0000-000072820000}"/>
    <cellStyle name="เซลล์ที่มีการเชื่อมโยง 2" xfId="26047" hidden="1" xr:uid="{00000000-0005-0000-0000-000073820000}"/>
    <cellStyle name="เซลล์ที่มีการเชื่อมโยง 2" xfId="26060" hidden="1" xr:uid="{00000000-0005-0000-0000-000074820000}"/>
    <cellStyle name="เซลล์ที่มีการเชื่อมโยง 2" xfId="26061" hidden="1" xr:uid="{00000000-0005-0000-0000-000075820000}"/>
    <cellStyle name="เซลล์ที่มีการเชื่อมโยง 2" xfId="26062" hidden="1" xr:uid="{00000000-0005-0000-0000-000076820000}"/>
    <cellStyle name="เซลล์ที่มีการเชื่อมโยง 2" xfId="26063" hidden="1" xr:uid="{00000000-0005-0000-0000-000077820000}"/>
    <cellStyle name="เซลล์ที่มีการเชื่อมโยง 2" xfId="26068" hidden="1" xr:uid="{00000000-0005-0000-0000-000078820000}"/>
    <cellStyle name="เซลล์ที่มีการเชื่อมโยง 2" xfId="26070" hidden="1" xr:uid="{00000000-0005-0000-0000-000079820000}"/>
    <cellStyle name="เซลล์ที่มีการเชื่อมโยง 2" xfId="26071" hidden="1" xr:uid="{00000000-0005-0000-0000-00007A820000}"/>
    <cellStyle name="เซลล์ที่มีการเชื่อมโยง 2" xfId="26072" hidden="1" xr:uid="{00000000-0005-0000-0000-00007B820000}"/>
    <cellStyle name="เซลล์ที่มีการเชื่อมโยง 2" xfId="26081" hidden="1" xr:uid="{00000000-0005-0000-0000-00007C820000}"/>
    <cellStyle name="เซลล์ที่มีการเชื่อมโยง 2" xfId="26082" hidden="1" xr:uid="{00000000-0005-0000-0000-00007D820000}"/>
    <cellStyle name="เซลล์ที่มีการเชื่อมโยง 2" xfId="26083" hidden="1" xr:uid="{00000000-0005-0000-0000-00007E820000}"/>
    <cellStyle name="เซลล์ที่มีการเชื่อมโยง 2" xfId="26084" hidden="1" xr:uid="{00000000-0005-0000-0000-00007F820000}"/>
    <cellStyle name="เซลล์ที่มีการเชื่อมโยง 2" xfId="26138" hidden="1" xr:uid="{00000000-0005-0000-0000-000080820000}"/>
    <cellStyle name="เซลล์ที่มีการเชื่อมโยง 2" xfId="26141" hidden="1" xr:uid="{00000000-0005-0000-0000-000081820000}"/>
    <cellStyle name="เซลล์ที่มีการเชื่อมโยง 2" xfId="26143" hidden="1" xr:uid="{00000000-0005-0000-0000-000082820000}"/>
    <cellStyle name="เซลล์ที่มีการเชื่อมโยง 2" xfId="26144" hidden="1" xr:uid="{00000000-0005-0000-0000-000083820000}"/>
    <cellStyle name="เซลล์ที่มีการเชื่อมโยง 2" xfId="26158" hidden="1" xr:uid="{00000000-0005-0000-0000-000084820000}"/>
    <cellStyle name="เซลล์ที่มีการเชื่อมโยง 2" xfId="26159" hidden="1" xr:uid="{00000000-0005-0000-0000-000085820000}"/>
    <cellStyle name="เซลล์ที่มีการเชื่อมโยง 2" xfId="26160" hidden="1" xr:uid="{00000000-0005-0000-0000-000086820000}"/>
    <cellStyle name="เซลล์ที่มีการเชื่อมโยง 2" xfId="26161" hidden="1" xr:uid="{00000000-0005-0000-0000-000087820000}"/>
    <cellStyle name="เซลล์ที่มีการเชื่อมโยง 2" xfId="26164" hidden="1" xr:uid="{00000000-0005-0000-0000-000088820000}"/>
    <cellStyle name="เซลล์ที่มีการเชื่อมโยง 2" xfId="26165" hidden="1" xr:uid="{00000000-0005-0000-0000-000089820000}"/>
    <cellStyle name="เซลล์ที่มีการเชื่อมโยง 2" xfId="26166" hidden="1" xr:uid="{00000000-0005-0000-0000-00008A820000}"/>
    <cellStyle name="เซลล์ที่มีการเชื่อมโยง 2" xfId="26167" hidden="1" xr:uid="{00000000-0005-0000-0000-00008B820000}"/>
    <cellStyle name="เซลล์ที่มีการเชื่อมโยง 2" xfId="26174" hidden="1" xr:uid="{00000000-0005-0000-0000-00008C820000}"/>
    <cellStyle name="เซลล์ที่มีการเชื่อมโยง 2" xfId="26175" hidden="1" xr:uid="{00000000-0005-0000-0000-00008D820000}"/>
    <cellStyle name="เซลล์ที่มีการเชื่อมโยง 2" xfId="26176" hidden="1" xr:uid="{00000000-0005-0000-0000-00008E820000}"/>
    <cellStyle name="เซลล์ที่มีการเชื่อมโยง 2" xfId="26177" hidden="1" xr:uid="{00000000-0005-0000-0000-00008F820000}"/>
    <cellStyle name="เซลล์ที่มีการเชื่อมโยง 2" xfId="26286" hidden="1" xr:uid="{00000000-0005-0000-0000-000090820000}"/>
    <cellStyle name="เซลล์ที่มีการเชื่อมโยง 2" xfId="26288" hidden="1" xr:uid="{00000000-0005-0000-0000-000091820000}"/>
    <cellStyle name="เซลล์ที่มีการเชื่อมโยง 2" xfId="26291" hidden="1" xr:uid="{00000000-0005-0000-0000-000092820000}"/>
    <cellStyle name="เซลล์ที่มีการเชื่อมโยง 2" xfId="26292" hidden="1" xr:uid="{00000000-0005-0000-0000-000093820000}"/>
    <cellStyle name="เซลล์ที่มีการเชื่อมโยง 2" xfId="26307" hidden="1" xr:uid="{00000000-0005-0000-0000-000094820000}"/>
    <cellStyle name="เซลล์ที่มีการเชื่อมโยง 2" xfId="26308" hidden="1" xr:uid="{00000000-0005-0000-0000-000095820000}"/>
    <cellStyle name="เซลล์ที่มีการเชื่อมโยง 2" xfId="26309" hidden="1" xr:uid="{00000000-0005-0000-0000-000096820000}"/>
    <cellStyle name="เซลล์ที่มีการเชื่อมโยง 2" xfId="26310" hidden="1" xr:uid="{00000000-0005-0000-0000-000097820000}"/>
    <cellStyle name="เซลล์ที่มีการเชื่อมโยง 2" xfId="26314" hidden="1" xr:uid="{00000000-0005-0000-0000-000098820000}"/>
    <cellStyle name="เซลล์ที่มีการเชื่อมโยง 2" xfId="26316" hidden="1" xr:uid="{00000000-0005-0000-0000-000099820000}"/>
    <cellStyle name="เซลล์ที่มีการเชื่อมโยง 2" xfId="26317" hidden="1" xr:uid="{00000000-0005-0000-0000-00009A820000}"/>
    <cellStyle name="เซลล์ที่มีการเชื่อมโยง 2" xfId="26318" hidden="1" xr:uid="{00000000-0005-0000-0000-00009B820000}"/>
    <cellStyle name="เซลล์ที่มีการเชื่อมโยง 2" xfId="26324" hidden="1" xr:uid="{00000000-0005-0000-0000-00009C820000}"/>
    <cellStyle name="เซลล์ที่มีการเชื่อมโยง 2" xfId="26325" hidden="1" xr:uid="{00000000-0005-0000-0000-00009D820000}"/>
    <cellStyle name="เซลล์ที่มีการเชื่อมโยง 2" xfId="26326" hidden="1" xr:uid="{00000000-0005-0000-0000-00009E820000}"/>
    <cellStyle name="เซลล์ที่มีการเชื่อมโยง 2" xfId="26327" hidden="1" xr:uid="{00000000-0005-0000-0000-00009F820000}"/>
    <cellStyle name="เซลล์ที่มีการเชื่อมโยง 2" xfId="25978" hidden="1" xr:uid="{00000000-0005-0000-0000-0000A0820000}"/>
    <cellStyle name="เซลล์ที่มีการเชื่อมโยง 2" xfId="24982" hidden="1" xr:uid="{00000000-0005-0000-0000-0000A1820000}"/>
    <cellStyle name="เซลล์ที่มีการเชื่อมโยง 2" xfId="25636" hidden="1" xr:uid="{00000000-0005-0000-0000-0000A2820000}"/>
    <cellStyle name="เซลล์ที่มีการเชื่อมโยง 2" xfId="25510" hidden="1" xr:uid="{00000000-0005-0000-0000-0000A3820000}"/>
    <cellStyle name="เซลล์ที่มีการเชื่อมโยง 2" xfId="25517" hidden="1" xr:uid="{00000000-0005-0000-0000-0000A4820000}"/>
    <cellStyle name="เซลล์ที่มีการเชื่อมโยง 2" xfId="24824" hidden="1" xr:uid="{00000000-0005-0000-0000-0000A5820000}"/>
    <cellStyle name="เซลล์ที่มีการเชื่อมโยง 2" xfId="25952" hidden="1" xr:uid="{00000000-0005-0000-0000-0000A6820000}"/>
    <cellStyle name="เซลล์ที่มีการเชื่อมโยง 2" xfId="25838" hidden="1" xr:uid="{00000000-0005-0000-0000-0000A7820000}"/>
    <cellStyle name="เซลล์ที่มีการเชื่อมโยง 2" xfId="24987" hidden="1" xr:uid="{00000000-0005-0000-0000-0000A8820000}"/>
    <cellStyle name="เซลล์ที่มีการเชื่อมโยง 2" xfId="25776" hidden="1" xr:uid="{00000000-0005-0000-0000-0000A9820000}"/>
    <cellStyle name="เซลล์ที่มีการเชื่อมโยง 2" xfId="26323" hidden="1" xr:uid="{00000000-0005-0000-0000-0000AA820000}"/>
    <cellStyle name="เซลล์ที่มีการเชื่อมโยง 2" xfId="24980" hidden="1" xr:uid="{00000000-0005-0000-0000-0000AB820000}"/>
    <cellStyle name="เซลล์ที่มีการเชื่อมโยง 2" xfId="25688" hidden="1" xr:uid="{00000000-0005-0000-0000-0000AC820000}"/>
    <cellStyle name="เซลล์ที่มีการเชื่อมโยง 2" xfId="26265" hidden="1" xr:uid="{00000000-0005-0000-0000-0000AD820000}"/>
    <cellStyle name="เซลล์ที่มีการเชื่อมโยง 2" xfId="25959" hidden="1" xr:uid="{00000000-0005-0000-0000-0000AE820000}"/>
    <cellStyle name="เซลล์ที่มีการเชื่อมโยง 2" xfId="25847" hidden="1" xr:uid="{00000000-0005-0000-0000-0000AF820000}"/>
    <cellStyle name="เซลล์ที่มีการเชื่อมโยง 2" xfId="25361" hidden="1" xr:uid="{00000000-0005-0000-0000-0000B0820000}"/>
    <cellStyle name="เซลล์ที่มีการเชื่อมโยง 2" xfId="25446" hidden="1" xr:uid="{00000000-0005-0000-0000-0000B1820000}"/>
    <cellStyle name="เซลล์ที่มีการเชื่อมโยง 2" xfId="25998" hidden="1" xr:uid="{00000000-0005-0000-0000-0000B2820000}"/>
    <cellStyle name="เซลล์ที่มีการเชื่อมโยง 2" xfId="25887" hidden="1" xr:uid="{00000000-0005-0000-0000-0000B3820000}"/>
    <cellStyle name="เซลล์ที่มีการเชื่อมโยง 2" xfId="25119" hidden="1" xr:uid="{00000000-0005-0000-0000-0000B4820000}"/>
    <cellStyle name="เซลล์ที่มีการเชื่อมโยง 2" xfId="26189" hidden="1" xr:uid="{00000000-0005-0000-0000-0000B5820000}"/>
    <cellStyle name="เซลล์ที่มีการเชื่อมโยง 2" xfId="26022" hidden="1" xr:uid="{00000000-0005-0000-0000-0000B6820000}"/>
    <cellStyle name="เซลล์ที่มีการเชื่อมโยง 2" xfId="25673" hidden="1" xr:uid="{00000000-0005-0000-0000-0000B7820000}"/>
    <cellStyle name="เซลล์ที่มีการเชื่อมโยง 2" xfId="25356" hidden="1" xr:uid="{00000000-0005-0000-0000-0000B8820000}"/>
    <cellStyle name="เซลล์ที่มีการเชื่อมโยง 2" xfId="25826" hidden="1" xr:uid="{00000000-0005-0000-0000-0000B9820000}"/>
    <cellStyle name="เซลล์ที่มีการเชื่อมโยง 2" xfId="25462" hidden="1" xr:uid="{00000000-0005-0000-0000-0000BA820000}"/>
    <cellStyle name="เซลล์ที่มีการเชื่อมโยง 2" xfId="25322" hidden="1" xr:uid="{00000000-0005-0000-0000-0000BB820000}"/>
    <cellStyle name="เซลล์ที่มีการเชื่อมโยง 2" xfId="24953" hidden="1" xr:uid="{00000000-0005-0000-0000-0000BC820000}"/>
    <cellStyle name="เซลล์ที่มีการเชื่อมโยง 2" xfId="25972" hidden="1" xr:uid="{00000000-0005-0000-0000-0000BD820000}"/>
    <cellStyle name="เซลล์ที่มีการเชื่อมโยง 2" xfId="25501" hidden="1" xr:uid="{00000000-0005-0000-0000-0000BE820000}"/>
    <cellStyle name="เซลล์ที่มีการเชื่อมโยง 2" xfId="25362" hidden="1" xr:uid="{00000000-0005-0000-0000-0000BF820000}"/>
    <cellStyle name="เซลล์ที่มีการเชื่อมโยง 2" xfId="24676" hidden="1" xr:uid="{00000000-0005-0000-0000-0000C0820000}"/>
    <cellStyle name="เซลล์ที่มีการเชื่อมโยง 2" xfId="24711" hidden="1" xr:uid="{00000000-0005-0000-0000-0000C1820000}"/>
    <cellStyle name="เซลล์ที่มีการเชื่อมโยง 2" xfId="24554" hidden="1" xr:uid="{00000000-0005-0000-0000-0000C2820000}"/>
    <cellStyle name="เซลล์ที่มีการเชื่อมโยง 2" xfId="26178" hidden="1" xr:uid="{00000000-0005-0000-0000-0000C3820000}"/>
    <cellStyle name="เซลล์ที่มีการเชื่อมโยง 2" xfId="26269" hidden="1" xr:uid="{00000000-0005-0000-0000-0000C4820000}"/>
    <cellStyle name="เซลล์ที่มีการเชื่อมโยง 2" xfId="25088" hidden="1" xr:uid="{00000000-0005-0000-0000-0000C5820000}"/>
    <cellStyle name="เซลล์ที่มีการเชื่อมโยง 2" xfId="25131" hidden="1" xr:uid="{00000000-0005-0000-0000-0000C6820000}"/>
    <cellStyle name="เซลล์ที่มีการเชื่อมโยง 2" xfId="25118" hidden="1" xr:uid="{00000000-0005-0000-0000-0000C7820000}"/>
    <cellStyle name="เซลล์ที่มีการเชื่อมโยง 2" xfId="25899" hidden="1" xr:uid="{00000000-0005-0000-0000-0000C8820000}"/>
    <cellStyle name="เซลล์ที่มีการเชื่อมโยง 2" xfId="25226" hidden="1" xr:uid="{00000000-0005-0000-0000-0000C9820000}"/>
    <cellStyle name="เซลล์ที่มีการเชื่อมโยง 2" xfId="24797" hidden="1" xr:uid="{00000000-0005-0000-0000-0000CA820000}"/>
    <cellStyle name="เซลล์ที่มีการเชื่อมโยง 2" xfId="24779" hidden="1" xr:uid="{00000000-0005-0000-0000-0000CB820000}"/>
    <cellStyle name="เซลล์ที่มีการเชื่อมโยง 2" xfId="25189" hidden="1" xr:uid="{00000000-0005-0000-0000-0000CC820000}"/>
    <cellStyle name="เซลล์ที่มีการเชื่อมโยง 2" xfId="25273" hidden="1" xr:uid="{00000000-0005-0000-0000-0000CD820000}"/>
    <cellStyle name="เซลล์ที่มีการเชื่อมโยง 2" xfId="26248" hidden="1" xr:uid="{00000000-0005-0000-0000-0000CE820000}"/>
    <cellStyle name="เซลล์ที่มีการเชื่อมโยง 2" xfId="26096" hidden="1" xr:uid="{00000000-0005-0000-0000-0000CF820000}"/>
    <cellStyle name="เซลล์ที่มีการเชื่อมโยง 2" xfId="24785" hidden="1" xr:uid="{00000000-0005-0000-0000-0000D0820000}"/>
    <cellStyle name="เซลล์ที่มีการเชื่อมโยง 2" xfId="25065" hidden="1" xr:uid="{00000000-0005-0000-0000-0000D1820000}"/>
    <cellStyle name="เซลล์ที่มีการเชื่อมโยง 2" xfId="24935" hidden="1" xr:uid="{00000000-0005-0000-0000-0000D2820000}"/>
    <cellStyle name="เซลล์ที่มีการเชื่อมโยง 2" xfId="24668" hidden="1" xr:uid="{00000000-0005-0000-0000-0000D3820000}"/>
    <cellStyle name="เซลล์ที่มีการเชื่อมโยง 2" xfId="25939" hidden="1" xr:uid="{00000000-0005-0000-0000-0000D4820000}"/>
    <cellStyle name="เซลล์ที่มีการเชื่อมโยง 2" xfId="25467" hidden="1" xr:uid="{00000000-0005-0000-0000-0000D5820000}"/>
    <cellStyle name="เซลล์ที่มีการเชื่อมโยง 2" xfId="24893" hidden="1" xr:uid="{00000000-0005-0000-0000-0000D6820000}"/>
    <cellStyle name="เซลล์ที่มีการเชื่อมโยง 2" xfId="24799" hidden="1" xr:uid="{00000000-0005-0000-0000-0000D7820000}"/>
    <cellStyle name="เซลล์ที่มีการเชื่อมโยง 2" xfId="25397" hidden="1" xr:uid="{00000000-0005-0000-0000-0000D8820000}"/>
    <cellStyle name="เซลล์ที่มีการเชื่อมโยง 2" xfId="25029" hidden="1" xr:uid="{00000000-0005-0000-0000-0000D9820000}"/>
    <cellStyle name="เซลล์ที่มีการเชื่อมโยง 2" xfId="24876" hidden="1" xr:uid="{00000000-0005-0000-0000-0000DA820000}"/>
    <cellStyle name="เซลล์ที่มีการเชื่อมโยง 2" xfId="26246" hidden="1" xr:uid="{00000000-0005-0000-0000-0000DB820000}"/>
    <cellStyle name="เซลล์ที่มีการเชื่อมโยง 2" xfId="25301" hidden="1" xr:uid="{00000000-0005-0000-0000-0000DC820000}"/>
    <cellStyle name="เซลล์ที่มีการเชื่อมโยง 2" xfId="25026" hidden="1" xr:uid="{00000000-0005-0000-0000-0000DD820000}"/>
    <cellStyle name="เซลล์ที่มีการเชื่อมโยง 2" xfId="26253" hidden="1" xr:uid="{00000000-0005-0000-0000-0000DE820000}"/>
    <cellStyle name="เซลล์ที่มีการเชื่อมโยง 2" xfId="26098" hidden="1" xr:uid="{00000000-0005-0000-0000-0000DF820000}"/>
    <cellStyle name="เซลล์ที่มีการเชื่อมโยง 2" xfId="24821" hidden="1" xr:uid="{00000000-0005-0000-0000-0000E0820000}"/>
    <cellStyle name="เซลล์ที่มีการเชื่อมโยง 2" xfId="25203" hidden="1" xr:uid="{00000000-0005-0000-0000-0000E1820000}"/>
    <cellStyle name="เซลล์ที่มีการเชื่อมโยง 2" xfId="26077" hidden="1" xr:uid="{00000000-0005-0000-0000-0000E2820000}"/>
    <cellStyle name="เซลล์ที่มีการเชื่อมโยง 2" xfId="25991" hidden="1" xr:uid="{00000000-0005-0000-0000-0000E3820000}"/>
    <cellStyle name="เซลล์ที่มีการเชื่อมโยง 2" xfId="25008" hidden="1" xr:uid="{00000000-0005-0000-0000-0000E4820000}"/>
    <cellStyle name="เซลล์ที่มีการเชื่อมโยง 2" xfId="26245" hidden="1" xr:uid="{00000000-0005-0000-0000-0000E5820000}"/>
    <cellStyle name="เซลล์ที่มีการเชื่อมโยง 2" xfId="24836" hidden="1" xr:uid="{00000000-0005-0000-0000-0000E6820000}"/>
    <cellStyle name="เซลล์ที่มีการเชื่อมโยง 2" xfId="25049" hidden="1" xr:uid="{00000000-0005-0000-0000-0000E7820000}"/>
    <cellStyle name="เซลล์ที่มีการเชื่อมโยง 2" xfId="26241" hidden="1" xr:uid="{00000000-0005-0000-0000-0000E8820000}"/>
    <cellStyle name="เซลล์ที่มีการเชื่อมโยง 2" xfId="25842" hidden="1" xr:uid="{00000000-0005-0000-0000-0000E9820000}"/>
    <cellStyle name="เซลล์ที่มีการเชื่อมโยง 2" xfId="25480" hidden="1" xr:uid="{00000000-0005-0000-0000-0000EA820000}"/>
    <cellStyle name="เซลล์ที่มีการเชื่อมโยง 2" xfId="25343" hidden="1" xr:uid="{00000000-0005-0000-0000-0000EB820000}"/>
    <cellStyle name="เซลล์ที่มีการเชื่อมโยง 2" xfId="25082" hidden="1" xr:uid="{00000000-0005-0000-0000-0000EC820000}"/>
    <cellStyle name="เซลล์ที่มีการเชื่อมโยง 2" xfId="24873" hidden="1" xr:uid="{00000000-0005-0000-0000-0000ED820000}"/>
    <cellStyle name="เซลล์ที่มีการเชื่อมโยง 2" xfId="25656" hidden="1" xr:uid="{00000000-0005-0000-0000-0000EE820000}"/>
    <cellStyle name="เซลล์ที่มีการเชื่อมโยง 2" xfId="24783" hidden="1" xr:uid="{00000000-0005-0000-0000-0000EF820000}"/>
    <cellStyle name="เซลล์ที่มีการเชื่อมโยง 2" xfId="26086" hidden="1" xr:uid="{00000000-0005-0000-0000-0000F0820000}"/>
    <cellStyle name="เซลล์ที่มีการเชื่อมโยง 2" xfId="25112" hidden="1" xr:uid="{00000000-0005-0000-0000-0000F1820000}"/>
    <cellStyle name="เซลล์ที่มีการเชื่อมโยง 2" xfId="25442" hidden="1" xr:uid="{00000000-0005-0000-0000-0000F2820000}"/>
    <cellStyle name="เซลล์ที่มีการเชื่อมโยง 2" xfId="25325" hidden="1" xr:uid="{00000000-0005-0000-0000-0000F3820000}"/>
    <cellStyle name="เซลล์ที่มีการเชื่อมโยง 2" xfId="25436" hidden="1" xr:uid="{00000000-0005-0000-0000-0000F4820000}"/>
    <cellStyle name="เซลล์ที่มีการเชื่อมโยง 2" xfId="24867" hidden="1" xr:uid="{00000000-0005-0000-0000-0000F5820000}"/>
    <cellStyle name="เซลล์ที่มีการเชื่อมโยง 2" xfId="25793" hidden="1" xr:uid="{00000000-0005-0000-0000-0000F6820000}"/>
    <cellStyle name="เซลล์ที่มีการเชื่อมโยง 2" xfId="25683" hidden="1" xr:uid="{00000000-0005-0000-0000-0000F7820000}"/>
    <cellStyle name="เซลล์ที่มีการเชื่อมโยง 2" xfId="26135" hidden="1" xr:uid="{00000000-0005-0000-0000-0000F8820000}"/>
    <cellStyle name="เซลล์ที่มีการเชื่อมโยง 2" xfId="25721" hidden="1" xr:uid="{00000000-0005-0000-0000-0000F9820000}"/>
    <cellStyle name="เซลล์ที่มีการเชื่อมโยง 2" xfId="25334" hidden="1" xr:uid="{00000000-0005-0000-0000-0000FA820000}"/>
    <cellStyle name="เซลล์ที่มีการเชื่อมโยง 2" xfId="26282" hidden="1" xr:uid="{00000000-0005-0000-0000-0000FB820000}"/>
    <cellStyle name="เซลล์ที่มีการเชื่อมโยง 2" xfId="24854" hidden="1" xr:uid="{00000000-0005-0000-0000-0000FC820000}"/>
    <cellStyle name="เซลล์ที่มีการเชื่อมโยง 2" xfId="25719" hidden="1" xr:uid="{00000000-0005-0000-0000-0000FD820000}"/>
    <cellStyle name="เซลล์ที่มีการเชื่อมโยง 2" xfId="25290" hidden="1" xr:uid="{00000000-0005-0000-0000-0000FE820000}"/>
    <cellStyle name="เซลล์ที่มีการเชื่อมโยง 2" xfId="25386" hidden="1" xr:uid="{00000000-0005-0000-0000-0000FF820000}"/>
    <cellStyle name="เซลล์ที่มีการเชื่อมโยง 2" xfId="25324" hidden="1" xr:uid="{00000000-0005-0000-0000-000000830000}"/>
    <cellStyle name="เซลล์ที่มีการเชื่อมโยง 2" xfId="25385" hidden="1" xr:uid="{00000000-0005-0000-0000-000001830000}"/>
    <cellStyle name="เซลล์ที่มีการเชื่อมโยง 2" xfId="25243" hidden="1" xr:uid="{00000000-0005-0000-0000-000002830000}"/>
    <cellStyle name="เซลล์ที่มีการเชื่อมโยง 2" xfId="26226" hidden="1" xr:uid="{00000000-0005-0000-0000-000003830000}"/>
    <cellStyle name="เซลล์ที่มีการเชื่อมโยง 2" xfId="25786" hidden="1" xr:uid="{00000000-0005-0000-0000-000004830000}"/>
    <cellStyle name="เซลล์ที่มีการเชื่อมโยง 2" xfId="25674" hidden="1" xr:uid="{00000000-0005-0000-0000-000005830000}"/>
    <cellStyle name="เซลล์ที่มีการเชื่อมโยง 2" xfId="25358" hidden="1" xr:uid="{00000000-0005-0000-0000-000006830000}"/>
    <cellStyle name="เซลล์ที่มีการเชื่อมโยง 2" xfId="25070" hidden="1" xr:uid="{00000000-0005-0000-0000-000007830000}"/>
    <cellStyle name="เซลล์ที่มีการเชื่อมโยง 2" xfId="25067" hidden="1" xr:uid="{00000000-0005-0000-0000-000008830000}"/>
    <cellStyle name="เซลล์ที่มีการเชื่อมโยง 2" xfId="25354" hidden="1" xr:uid="{00000000-0005-0000-0000-000009830000}"/>
    <cellStyle name="เซลล์ที่มีการเชื่อมโยง 2" xfId="25045" hidden="1" xr:uid="{00000000-0005-0000-0000-00000A830000}"/>
    <cellStyle name="เซลล์ที่มีการเชื่อมโยง 2" xfId="25258" hidden="1" xr:uid="{00000000-0005-0000-0000-00000B830000}"/>
    <cellStyle name="เซลล์ที่มีการเชื่อมโยง 2" xfId="25528" hidden="1" xr:uid="{00000000-0005-0000-0000-00000C830000}"/>
    <cellStyle name="เซลล์ที่มีการเชื่อมโยง 2" xfId="26193" hidden="1" xr:uid="{00000000-0005-0000-0000-00000D830000}"/>
    <cellStyle name="เซลล์ที่มีการเชื่อมโยง 2" xfId="25161" hidden="1" xr:uid="{00000000-0005-0000-0000-00000E830000}"/>
    <cellStyle name="เซลล์ที่มีการเชื่อมโยง 2" xfId="25144" hidden="1" xr:uid="{00000000-0005-0000-0000-00000F830000}"/>
    <cellStyle name="เซลล์ที่มีการเชื่อมโยง 2" xfId="24978" hidden="1" xr:uid="{00000000-0005-0000-0000-000010830000}"/>
    <cellStyle name="เซลล์ที่มีการเชื่อมโยง 2" xfId="25803" hidden="1" xr:uid="{00000000-0005-0000-0000-000011830000}"/>
    <cellStyle name="เซลล์ที่มีการเชื่อมโยง 2" xfId="25302" hidden="1" xr:uid="{00000000-0005-0000-0000-000012830000}"/>
    <cellStyle name="เซลล์ที่มีการเชื่อมโยง 2" xfId="26270" hidden="1" xr:uid="{00000000-0005-0000-0000-000013830000}"/>
    <cellStyle name="เซลล์ที่มีการเชื่อมโยง 2" xfId="25384" hidden="1" xr:uid="{00000000-0005-0000-0000-000014830000}"/>
    <cellStyle name="เซลล์ที่มีการเชื่อมโยง 2" xfId="26187" hidden="1" xr:uid="{00000000-0005-0000-0000-000015830000}"/>
    <cellStyle name="เซลล์ที่มีการเชื่อมโยง 2" xfId="25518" hidden="1" xr:uid="{00000000-0005-0000-0000-000016830000}"/>
    <cellStyle name="เซลล์ที่มีการเชื่อมโยง 2" xfId="25551" hidden="1" xr:uid="{00000000-0005-0000-0000-000017830000}"/>
    <cellStyle name="เซลล์ที่มีการเชื่อมโยง 2" xfId="26139" hidden="1" xr:uid="{00000000-0005-0000-0000-000018830000}"/>
    <cellStyle name="เซลล์ที่มีการเชื่อมโยง 2" xfId="25837" hidden="1" xr:uid="{00000000-0005-0000-0000-000019830000}"/>
    <cellStyle name="เซลล์ที่มีการเชื่อมโยง 2" xfId="25725" hidden="1" xr:uid="{00000000-0005-0000-0000-00001A830000}"/>
    <cellStyle name="เซลล์ที่มีการเชื่อมโยง 2" xfId="25606" hidden="1" xr:uid="{00000000-0005-0000-0000-00001B830000}"/>
    <cellStyle name="เซลล์ที่มีการเชื่อมโยง 2" xfId="25218" hidden="1" xr:uid="{00000000-0005-0000-0000-00001C830000}"/>
    <cellStyle name="เซลล์ที่มีการเชื่อมโยง 2" xfId="26219" hidden="1" xr:uid="{00000000-0005-0000-0000-00001D830000}"/>
    <cellStyle name="เซลล์ที่มีการเชื่อมโยง 2" xfId="24773" hidden="1" xr:uid="{00000000-0005-0000-0000-00001E830000}"/>
    <cellStyle name="เซลล์ที่มีการเชื่อมโยง 2" xfId="26085" hidden="1" xr:uid="{00000000-0005-0000-0000-00001F830000}"/>
    <cellStyle name="เซลล์ที่มีการเชื่อมโยง 2" xfId="25964" hidden="1" xr:uid="{00000000-0005-0000-0000-000020830000}"/>
    <cellStyle name="เซลล์ที่มีการเชื่อมโยง 2" xfId="25256" hidden="1" xr:uid="{00000000-0005-0000-0000-000021830000}"/>
    <cellStyle name="เซลล์ที่มีการเชื่อมโยง 2" xfId="26112" hidden="1" xr:uid="{00000000-0005-0000-0000-000022830000}"/>
    <cellStyle name="เซลล์ที่มีการเชื่อมโยง 2" xfId="26011" hidden="1" xr:uid="{00000000-0005-0000-0000-000023830000}"/>
    <cellStyle name="เซลล์ที่มีการเชื่อมโยง 2" xfId="24657" hidden="1" xr:uid="{00000000-0005-0000-0000-000024830000}"/>
    <cellStyle name="เซลล์ที่มีการเชื่อมโยง 2" xfId="24656" hidden="1" xr:uid="{00000000-0005-0000-0000-000025830000}"/>
    <cellStyle name="เซลล์ที่มีการเชื่อมโยง 2" xfId="24655" hidden="1" xr:uid="{00000000-0005-0000-0000-000026830000}"/>
    <cellStyle name="เซลล์ที่มีการเชื่อมโยง 2" xfId="24654" hidden="1" xr:uid="{00000000-0005-0000-0000-000027830000}"/>
    <cellStyle name="เซลล์ที่มีการเชื่อมโยง 2" xfId="24652" hidden="1" xr:uid="{00000000-0005-0000-0000-000028830000}"/>
    <cellStyle name="เซลล์ที่มีการเชื่อมโยง 2" xfId="24650" hidden="1" xr:uid="{00000000-0005-0000-0000-000029830000}"/>
    <cellStyle name="เซลล์ที่มีการเชื่อมโยง 2" xfId="24649" hidden="1" xr:uid="{00000000-0005-0000-0000-00002A830000}"/>
    <cellStyle name="เซลล์ที่มีการเชื่อมโยง 2" xfId="24648" hidden="1" xr:uid="{00000000-0005-0000-0000-00002B830000}"/>
    <cellStyle name="เซลล์ที่มีการเชื่อมโยง 2" xfId="24636" hidden="1" xr:uid="{00000000-0005-0000-0000-00002C830000}"/>
    <cellStyle name="เซลล์ที่มีการเชื่อมโยง 2" xfId="24635" hidden="1" xr:uid="{00000000-0005-0000-0000-00002D830000}"/>
    <cellStyle name="เซลล์ที่มีการเชื่อมโยง 2" xfId="24634" hidden="1" xr:uid="{00000000-0005-0000-0000-00002E830000}"/>
    <cellStyle name="เซลล์ที่มีการเชื่อมโยง 2" xfId="24633" hidden="1" xr:uid="{00000000-0005-0000-0000-00002F830000}"/>
    <cellStyle name="เซลล์ที่มีการเชื่อมโยง 2" xfId="26366" hidden="1" xr:uid="{00000000-0005-0000-0000-000030830000}"/>
    <cellStyle name="เซลล์ที่มีการเชื่อมโยง 2" xfId="26367" hidden="1" xr:uid="{00000000-0005-0000-0000-000031830000}"/>
    <cellStyle name="เซลล์ที่มีการเชื่อมโยง 2" xfId="26369" hidden="1" xr:uid="{00000000-0005-0000-0000-000032830000}"/>
    <cellStyle name="เซลล์ที่มีการเชื่อมโยง 2" xfId="26370" hidden="1" xr:uid="{00000000-0005-0000-0000-000033830000}"/>
    <cellStyle name="เซลล์ที่มีการเชื่อมโยง 2" xfId="26382" hidden="1" xr:uid="{00000000-0005-0000-0000-000034830000}"/>
    <cellStyle name="เซลล์ที่มีการเชื่อมโยง 2" xfId="26383" hidden="1" xr:uid="{00000000-0005-0000-0000-000035830000}"/>
    <cellStyle name="เซลล์ที่มีการเชื่อมโยง 2" xfId="26384" hidden="1" xr:uid="{00000000-0005-0000-0000-000036830000}"/>
    <cellStyle name="เซลล์ที่มีการเชื่อมโยง 2" xfId="26385" hidden="1" xr:uid="{00000000-0005-0000-0000-000037830000}"/>
    <cellStyle name="เซลล์ที่มีการเชื่อมโยง 2" xfId="26387" hidden="1" xr:uid="{00000000-0005-0000-0000-000038830000}"/>
    <cellStyle name="เซลล์ที่มีการเชื่อมโยง 2" xfId="26388" hidden="1" xr:uid="{00000000-0005-0000-0000-000039830000}"/>
    <cellStyle name="เซลล์ที่มีการเชื่อมโยง 2" xfId="26389" hidden="1" xr:uid="{00000000-0005-0000-0000-00003A830000}"/>
    <cellStyle name="เซลล์ที่มีการเชื่อมโยง 2" xfId="26390" hidden="1" xr:uid="{00000000-0005-0000-0000-00003B830000}"/>
    <cellStyle name="เซลล์ที่มีการเชื่อมโยง 2" xfId="26400" hidden="1" xr:uid="{00000000-0005-0000-0000-00003C830000}"/>
    <cellStyle name="เซลล์ที่มีการเชื่อมโยง 2" xfId="26401" hidden="1" xr:uid="{00000000-0005-0000-0000-00003D830000}"/>
    <cellStyle name="เซลล์ที่มีการเชื่อมโยง 2" xfId="26402" hidden="1" xr:uid="{00000000-0005-0000-0000-00003E830000}"/>
    <cellStyle name="เซลล์ที่มีการเชื่อมโยง 2" xfId="26403" hidden="1" xr:uid="{00000000-0005-0000-0000-00003F830000}"/>
    <cellStyle name="เซลล์ที่มีการเชื่อมโยง 2" xfId="24856" hidden="1" xr:uid="{00000000-0005-0000-0000-000040830000}"/>
    <cellStyle name="เซลล์ที่มีการเชื่อมโยง 2" xfId="24575" hidden="1" xr:uid="{00000000-0005-0000-0000-000041830000}"/>
    <cellStyle name="เซลล์ที่มีการเชื่อมโยง 2" xfId="24805" hidden="1" xr:uid="{00000000-0005-0000-0000-000042830000}"/>
    <cellStyle name="เซลล์ที่มีการเชื่อมโยง 2" xfId="25022" hidden="1" xr:uid="{00000000-0005-0000-0000-000043830000}"/>
    <cellStyle name="เซลล์ที่มีการเชื่อมโยง 2" xfId="24795" hidden="1" xr:uid="{00000000-0005-0000-0000-000044830000}"/>
    <cellStyle name="เซลล์ที่มีการเชื่อมโยง 2" xfId="25231" hidden="1" xr:uid="{00000000-0005-0000-0000-000045830000}"/>
    <cellStyle name="เซลล์ที่มีการเชื่อมโยง 2" xfId="25278" hidden="1" xr:uid="{00000000-0005-0000-0000-000046830000}"/>
    <cellStyle name="เซลล์ที่มีการเชื่อมโยง 2" xfId="24840" hidden="1" xr:uid="{00000000-0005-0000-0000-000047830000}"/>
    <cellStyle name="เซลล์ที่มีการเชื่อมโยง 2" xfId="25757" hidden="1" xr:uid="{00000000-0005-0000-0000-000048830000}"/>
    <cellStyle name="เซลล์ที่มีการเชื่อมโยง 2" xfId="25566" hidden="1" xr:uid="{00000000-0005-0000-0000-000049830000}"/>
    <cellStyle name="เซลล์ที่มีการเชื่อมโยง 2" xfId="26386" hidden="1" xr:uid="{00000000-0005-0000-0000-00004A830000}"/>
    <cellStyle name="เซลล์ที่มีการเชื่อมโยง 2" xfId="25963" hidden="1" xr:uid="{00000000-0005-0000-0000-00004B830000}"/>
    <cellStyle name="เซลล์ที่มีการเชื่อมโยง 2" xfId="24977" hidden="1" xr:uid="{00000000-0005-0000-0000-00004C830000}"/>
    <cellStyle name="เซลล์ที่มีการเชื่อมโยง 2" xfId="26374" hidden="1" xr:uid="{00000000-0005-0000-0000-00004D830000}"/>
    <cellStyle name="เซลล์ที่มีการเชื่อมโยง 2" xfId="25740" hidden="1" xr:uid="{00000000-0005-0000-0000-00004E830000}"/>
    <cellStyle name="เซลล์ที่มีการเชื่อมโยง 2" xfId="26088" hidden="1" xr:uid="{00000000-0005-0000-0000-00004F830000}"/>
    <cellStyle name="เซลล์ที่มีการเชื่อมโยง 2" xfId="25771" hidden="1" xr:uid="{00000000-0005-0000-0000-000050830000}"/>
    <cellStyle name="เซลล์ที่มีการเชื่อมโยง 2" xfId="25603" hidden="1" xr:uid="{00000000-0005-0000-0000-000051830000}"/>
    <cellStyle name="เซลล์ที่มีการเชื่อมโยง 2" xfId="24602" hidden="1" xr:uid="{00000000-0005-0000-0000-000052830000}"/>
    <cellStyle name="เซลล์ที่มีการเชื่อมโยง 2" xfId="25388" hidden="1" xr:uid="{00000000-0005-0000-0000-000053830000}"/>
    <cellStyle name="เซลล์ที่มีการเชื่อมโยง 2" xfId="24976" hidden="1" xr:uid="{00000000-0005-0000-0000-000054830000}"/>
    <cellStyle name="เซลล์ที่มีการเชื่อมโยง 2" xfId="24927" hidden="1" xr:uid="{00000000-0005-0000-0000-000055830000}"/>
    <cellStyle name="เซลล์ที่มีการเชื่อมโยง 2" xfId="26235" hidden="1" xr:uid="{00000000-0005-0000-0000-000056830000}"/>
    <cellStyle name="เซลล์ที่มีการเชื่อมโยง 2" xfId="25756" hidden="1" xr:uid="{00000000-0005-0000-0000-000057830000}"/>
    <cellStyle name="เซลล์ที่มีการเชื่อมโยง 2" xfId="25014" hidden="1" xr:uid="{00000000-0005-0000-0000-000058830000}"/>
    <cellStyle name="เซลล์ที่มีการเชื่อมโยง 2" xfId="25691" hidden="1" xr:uid="{00000000-0005-0000-0000-000059830000}"/>
    <cellStyle name="เซลล์ที่มีการเชื่อมโยง 2" xfId="25614" hidden="1" xr:uid="{00000000-0005-0000-0000-00005A830000}"/>
    <cellStyle name="เซลล์ที่มีการเชื่อมโยง 2" xfId="25392" hidden="1" xr:uid="{00000000-0005-0000-0000-00005B830000}"/>
    <cellStyle name="เซลล์ที่มีการเชื่อมโยง 2" xfId="26069" hidden="1" xr:uid="{00000000-0005-0000-0000-00005C830000}"/>
    <cellStyle name="เซลล์ที่มีการเชื่อมโยง 2" xfId="26129" hidden="1" xr:uid="{00000000-0005-0000-0000-00005D830000}"/>
    <cellStyle name="เซลล์ที่มีการเชื่อมโยง 2" xfId="24679" hidden="1" xr:uid="{00000000-0005-0000-0000-00005E830000}"/>
    <cellStyle name="เซลล์ที่มีการเชื่อมโยง 2" xfId="25157" hidden="1" xr:uid="{00000000-0005-0000-0000-00005F830000}"/>
    <cellStyle name="เซลล์ที่มีการเชื่อมโยง 2" xfId="24629" hidden="1" xr:uid="{00000000-0005-0000-0000-000060830000}"/>
    <cellStyle name="เซลล์ที่มีการเชื่อมโยง 2" xfId="25448" hidden="1" xr:uid="{00000000-0005-0000-0000-000061830000}"/>
    <cellStyle name="เซลล์ที่มีการเชื่อมโยง 2" xfId="25812" hidden="1" xr:uid="{00000000-0005-0000-0000-000062830000}"/>
    <cellStyle name="เซลล์ที่มีการเชื่อมโยง 2" xfId="25041" hidden="1" xr:uid="{00000000-0005-0000-0000-000063830000}"/>
    <cellStyle name="เซลล์ที่มีการเชื่อมโยง 2" xfId="26021" hidden="1" xr:uid="{00000000-0005-0000-0000-000064830000}"/>
    <cellStyle name="เซลล์ที่มีการเชื่อมโยง 2" xfId="25396" hidden="1" xr:uid="{00000000-0005-0000-0000-000065830000}"/>
    <cellStyle name="เซลล์ที่มีการเชื่อมโยง 2" xfId="25403" hidden="1" xr:uid="{00000000-0005-0000-0000-000066830000}"/>
    <cellStyle name="เซลล์ที่มีการเชื่อมโยง 2" xfId="25233" hidden="1" xr:uid="{00000000-0005-0000-0000-000067830000}"/>
    <cellStyle name="เซลล์ที่มีการเชื่อมโยง 2" xfId="24966" hidden="1" xr:uid="{00000000-0005-0000-0000-000068830000}"/>
    <cellStyle name="เซลล์ที่มีการเชื่อมโยง 2" xfId="25502" hidden="1" xr:uid="{00000000-0005-0000-0000-000069830000}"/>
    <cellStyle name="เซลล์ที่มีการเชื่อมโยง 2" xfId="20708" hidden="1" xr:uid="{00000000-0005-0000-0000-00006A830000}"/>
    <cellStyle name="เซลล์ที่มีการเชื่อมโยง 2" xfId="25173" hidden="1" xr:uid="{00000000-0005-0000-0000-00006B830000}"/>
    <cellStyle name="เซลล์ที่มีการเชื่อมโยง 2" xfId="25153" hidden="1" xr:uid="{00000000-0005-0000-0000-00006C830000}"/>
    <cellStyle name="เซลล์ที่มีการเชื่อมโยง 2" xfId="25285" hidden="1" xr:uid="{00000000-0005-0000-0000-00006D830000}"/>
    <cellStyle name="เซลล์ที่มีการเชื่อมโยง 2" xfId="25315" hidden="1" xr:uid="{00000000-0005-0000-0000-00006E830000}"/>
    <cellStyle name="เซลล์ที่มีการเชื่อมโยง 2" xfId="25766" hidden="1" xr:uid="{00000000-0005-0000-0000-00006F830000}"/>
    <cellStyle name="เซลล์ที่มีการเชื่อมโยง 2" xfId="25304" hidden="1" xr:uid="{00000000-0005-0000-0000-000070830000}"/>
    <cellStyle name="เซลล์ที่มีการเชื่อมโยง 2" xfId="25944" hidden="1" xr:uid="{00000000-0005-0000-0000-000071830000}"/>
    <cellStyle name="เซลล์ที่มีการเชื่อมโยง 2" xfId="25926" hidden="1" xr:uid="{00000000-0005-0000-0000-000072830000}"/>
    <cellStyle name="เซลล์ที่มีการเชื่อมโยง 2" xfId="25178" hidden="1" xr:uid="{00000000-0005-0000-0000-000073830000}"/>
    <cellStyle name="เซลล์ที่มีการเชื่อมโยง 2" xfId="24663" hidden="1" xr:uid="{00000000-0005-0000-0000-000074830000}"/>
    <cellStyle name="เซลล์ที่มีการเชื่อมโยง 2" xfId="25489" hidden="1" xr:uid="{00000000-0005-0000-0000-000075830000}"/>
    <cellStyle name="เซลล์ที่มีการเชื่อมโยง 2" xfId="25128" hidden="1" xr:uid="{00000000-0005-0000-0000-000076830000}"/>
    <cellStyle name="เซลล์ที่มีการเชื่อมโยง 2" xfId="24620" hidden="1" xr:uid="{00000000-0005-0000-0000-000077830000}"/>
    <cellStyle name="เซลล์ที่มีการเชื่อมโยง 2" xfId="26329" hidden="1" xr:uid="{00000000-0005-0000-0000-000078830000}"/>
    <cellStyle name="เซลล์ที่มีการเชื่อมโยง 2" xfId="25137" hidden="1" xr:uid="{00000000-0005-0000-0000-000079830000}"/>
    <cellStyle name="เซลล์ที่มีการเชื่อมโยง 2" xfId="25308" hidden="1" xr:uid="{00000000-0005-0000-0000-00007A830000}"/>
    <cellStyle name="เซลล์ที่มีการเชื่อมโยง 2" xfId="24858" hidden="1" xr:uid="{00000000-0005-0000-0000-00007B830000}"/>
    <cellStyle name="เซลล์ที่มีการเชื่อมโยง 2" xfId="25830" hidden="1" xr:uid="{00000000-0005-0000-0000-00007C830000}"/>
    <cellStyle name="เซลล์ที่มีการเชื่อมโยง 2" xfId="25571" hidden="1" xr:uid="{00000000-0005-0000-0000-00007D830000}"/>
    <cellStyle name="เซลล์ที่มีการเชื่อมโยง 2" xfId="25423" hidden="1" xr:uid="{00000000-0005-0000-0000-00007E830000}"/>
    <cellStyle name="เซลล์ที่มีการเชื่อมโยง 2" xfId="25228" hidden="1" xr:uid="{00000000-0005-0000-0000-00007F830000}"/>
    <cellStyle name="เซลล์ที่มีการเชื่อมโยง 2" xfId="24712" hidden="1" xr:uid="{00000000-0005-0000-0000-000080830000}"/>
    <cellStyle name="เซลล์ที่มีการเชื่อมโยง 2" xfId="25661" hidden="1" xr:uid="{00000000-0005-0000-0000-000081830000}"/>
    <cellStyle name="เซลล์ที่มีการเชื่อมโยง 2" xfId="25184" hidden="1" xr:uid="{00000000-0005-0000-0000-000082830000}"/>
    <cellStyle name="เซลล์ที่มีการเชื่อมโยง 2" xfId="24898" hidden="1" xr:uid="{00000000-0005-0000-0000-000083830000}"/>
    <cellStyle name="เซลล์ที่มีการเชื่อมโยง 2" xfId="24948" hidden="1" xr:uid="{00000000-0005-0000-0000-000084830000}"/>
    <cellStyle name="เซลล์ที่มีการเชื่อมโยง 2" xfId="25147" hidden="1" xr:uid="{00000000-0005-0000-0000-000085830000}"/>
    <cellStyle name="เซลล์ที่มีการเชื่อมโยง 2" xfId="24951" hidden="1" xr:uid="{00000000-0005-0000-0000-000086830000}"/>
    <cellStyle name="เซลล์ที่มีการเชื่อมโยง 2" xfId="24699" hidden="1" xr:uid="{00000000-0005-0000-0000-000087830000}"/>
    <cellStyle name="เซลล์ที่มีการเชื่อมโยง 2" xfId="26051" hidden="1" xr:uid="{00000000-0005-0000-0000-000088830000}"/>
    <cellStyle name="เซลล์ที่มีการเชื่อมโยง 2" xfId="25751" hidden="1" xr:uid="{00000000-0005-0000-0000-000089830000}"/>
    <cellStyle name="เซลล์ที่มีการเชื่อมโยง 2" xfId="25820" hidden="1" xr:uid="{00000000-0005-0000-0000-00008A830000}"/>
    <cellStyle name="เซลล์ที่มีการเชื่อมโยง 2" xfId="26048" hidden="1" xr:uid="{00000000-0005-0000-0000-00008B830000}"/>
    <cellStyle name="เซลล์ที่มีการเชื่อมโยง 2" xfId="25706" hidden="1" xr:uid="{00000000-0005-0000-0000-00008C830000}"/>
    <cellStyle name="เซลล์ที่มีการเชื่อมโยง 2" xfId="26197" hidden="1" xr:uid="{00000000-0005-0000-0000-00008D830000}"/>
    <cellStyle name="เซลล์ที่มีการเชื่อมโยง 2" xfId="24853" hidden="1" xr:uid="{00000000-0005-0000-0000-00008E830000}"/>
    <cellStyle name="เซลล์ที่มีการเชื่อมโยง 2" xfId="25035" hidden="1" xr:uid="{00000000-0005-0000-0000-00008F830000}"/>
    <cellStyle name="เซลล์ที่มีการเชื่อมโยง 2" xfId="26119" hidden="1" xr:uid="{00000000-0005-0000-0000-000090830000}"/>
    <cellStyle name="เซลล์ที่มีการเชื่อมโยง 2" xfId="25806" hidden="1" xr:uid="{00000000-0005-0000-0000-000091830000}"/>
    <cellStyle name="เซลล์ที่มีการเชื่อมโยง 2" xfId="24955" hidden="1" xr:uid="{00000000-0005-0000-0000-000092830000}"/>
    <cellStyle name="เซลล์ที่มีการเชื่อมโยง 2" xfId="26322" hidden="1" xr:uid="{00000000-0005-0000-0000-000093830000}"/>
    <cellStyle name="เซลล์ที่มีการเชื่อมโยง 2" xfId="24857" hidden="1" xr:uid="{00000000-0005-0000-0000-000094830000}"/>
    <cellStyle name="เซลล์ที่มีการเชื่อมโยง 2" xfId="25314" hidden="1" xr:uid="{00000000-0005-0000-0000-000095830000}"/>
    <cellStyle name="เซลล์ที่มีการเชื่อมโยง 2" xfId="24659" hidden="1" xr:uid="{00000000-0005-0000-0000-000096830000}"/>
    <cellStyle name="เซลล์ที่มีการเชื่อมโยง 2" xfId="24998" hidden="1" xr:uid="{00000000-0005-0000-0000-000097830000}"/>
    <cellStyle name="เซลล์ที่มีการเชื่อมโยง 2" xfId="25550" hidden="1" xr:uid="{00000000-0005-0000-0000-000098830000}"/>
    <cellStyle name="เซลล์ที่มีการเชื่อมโยง 2" xfId="25946" hidden="1" xr:uid="{00000000-0005-0000-0000-000099830000}"/>
    <cellStyle name="เซลล์ที่มีการเชื่อมโยง 2" xfId="25546" hidden="1" xr:uid="{00000000-0005-0000-0000-00009A830000}"/>
    <cellStyle name="เซลล์ที่มีการเชื่อมโยง 2" xfId="26033" hidden="1" xr:uid="{00000000-0005-0000-0000-00009B830000}"/>
    <cellStyle name="เซลล์ที่มีการเชื่อมโยง 2" xfId="26300" hidden="1" xr:uid="{00000000-0005-0000-0000-00009C830000}"/>
    <cellStyle name="เซลล์ที่มีการเชื่อมโยง 2" xfId="25474" hidden="1" xr:uid="{00000000-0005-0000-0000-00009D830000}"/>
    <cellStyle name="เซลล์ที่มีการเชื่อมโยง 2" xfId="24671" hidden="1" xr:uid="{00000000-0005-0000-0000-00009E830000}"/>
    <cellStyle name="เซลล์ที่มีการเชื่อมโยง 2" xfId="25114" hidden="1" xr:uid="{00000000-0005-0000-0000-00009F830000}"/>
    <cellStyle name="เซลล์ที่มีการเชื่อมโยง 2" xfId="25796" hidden="1" xr:uid="{00000000-0005-0000-0000-0000A0830000}"/>
    <cellStyle name="เซลล์ที่มีการเชื่อมโยง 2" xfId="26056" hidden="1" xr:uid="{00000000-0005-0000-0000-0000A1830000}"/>
    <cellStyle name="เซลล์ที่มีการเชื่อมโยง 2" xfId="26029" hidden="1" xr:uid="{00000000-0005-0000-0000-0000A2830000}"/>
    <cellStyle name="เซลล์ที่มีการเชื่อมโยง 2" xfId="26328" hidden="1" xr:uid="{00000000-0005-0000-0000-0000A3830000}"/>
    <cellStyle name="เซลล์ที่มีการเชื่อมโยง 2" xfId="24903" hidden="1" xr:uid="{00000000-0005-0000-0000-0000A4830000}"/>
    <cellStyle name="เซลล์ที่มีการเชื่อมโยง 2" xfId="26100" hidden="1" xr:uid="{00000000-0005-0000-0000-0000A5830000}"/>
    <cellStyle name="เซลล์ที่มีการเชื่อมโยง 2" xfId="24793" hidden="1" xr:uid="{00000000-0005-0000-0000-0000A6830000}"/>
    <cellStyle name="เซลล์ที่มีการเชื่อมโยง 2" xfId="24958" hidden="1" xr:uid="{00000000-0005-0000-0000-0000A7830000}"/>
    <cellStyle name="เซลล์ที่มีการเชื่อมโยง 2" xfId="24613" hidden="1" xr:uid="{00000000-0005-0000-0000-0000A8830000}"/>
    <cellStyle name="เซลล์ที่มีการเชื่อมโยง 2" xfId="25616" hidden="1" xr:uid="{00000000-0005-0000-0000-0000A9830000}"/>
    <cellStyle name="เซลล์ที่มีการเชื่อมโยง 2" xfId="24719" hidden="1" xr:uid="{00000000-0005-0000-0000-0000AA830000}"/>
    <cellStyle name="เซลล์ที่มีการเชื่อมโยง 2" xfId="24718" hidden="1" xr:uid="{00000000-0005-0000-0000-0000AB830000}"/>
    <cellStyle name="เซลล์ที่มีการเชื่อมโยง 2" xfId="24770" hidden="1" xr:uid="{00000000-0005-0000-0000-0000AC830000}"/>
    <cellStyle name="เซลล์ที่มีการเชื่อมโยง 2" xfId="24585" hidden="1" xr:uid="{00000000-0005-0000-0000-0000AD830000}"/>
    <cellStyle name="เซลล์ที่มีการเชื่อมโยง 2" xfId="24964" hidden="1" xr:uid="{00000000-0005-0000-0000-0000AE830000}"/>
    <cellStyle name="เซลล์ที่มีการเชื่อมโยง 2" xfId="24915" hidden="1" xr:uid="{00000000-0005-0000-0000-0000AF830000}"/>
    <cellStyle name="เซลล์ที่มีการเชื่อมโยง 2" xfId="26349" hidden="1" xr:uid="{00000000-0005-0000-0000-0000B0830000}"/>
    <cellStyle name="เซลล์ที่มีการเชื่อมโยง 2" xfId="26110" hidden="1" xr:uid="{00000000-0005-0000-0000-0000B1830000}"/>
    <cellStyle name="เซลล์ที่มีการเชื่อมโยง 2" xfId="26222" hidden="1" xr:uid="{00000000-0005-0000-0000-0000B2830000}"/>
    <cellStyle name="เซลล์ที่มีการเชื่อมโยง 2" xfId="26380" hidden="1" xr:uid="{00000000-0005-0000-0000-0000B3830000}"/>
    <cellStyle name="เซลล์ที่มีการเชื่อมโยง 2" xfId="25319" hidden="1" xr:uid="{00000000-0005-0000-0000-0000B4830000}"/>
    <cellStyle name="เซลล์ที่มีการเชื่อมโยง 2" xfId="25295" hidden="1" xr:uid="{00000000-0005-0000-0000-0000B5830000}"/>
    <cellStyle name="เซลล์ที่มีการเชื่อมโยง 2" xfId="25016" hidden="1" xr:uid="{00000000-0005-0000-0000-0000B6830000}"/>
    <cellStyle name="เซลล์ที่มีการเชื่อมโยง 2" xfId="25854" hidden="1" xr:uid="{00000000-0005-0000-0000-0000B7830000}"/>
    <cellStyle name="เซลล์ที่มีการเชื่อมโยง 2" xfId="25435" hidden="1" xr:uid="{00000000-0005-0000-0000-0000B8830000}"/>
    <cellStyle name="เซลล์ที่มีการเชื่อมโยง 2" xfId="26221" hidden="1" xr:uid="{00000000-0005-0000-0000-0000B9830000}"/>
    <cellStyle name="เซลล์ที่มีการเชื่อมโยง 2" xfId="25279" hidden="1" xr:uid="{00000000-0005-0000-0000-0000BA830000}"/>
    <cellStyle name="เซลล์ที่มีการเชื่อมโยง 2" xfId="24950" hidden="1" xr:uid="{00000000-0005-0000-0000-0000BB830000}"/>
    <cellStyle name="เซลล์ที่มีการเชื่อมโยง 2" xfId="25093" hidden="1" xr:uid="{00000000-0005-0000-0000-0000BC830000}"/>
    <cellStyle name="เซลล์ที่มีการเชื่อมโยง 2" xfId="24621" hidden="1" xr:uid="{00000000-0005-0000-0000-0000BD830000}"/>
    <cellStyle name="เซลล์ที่มีการเชื่อมโยง 2" xfId="25962" hidden="1" xr:uid="{00000000-0005-0000-0000-0000BE830000}"/>
    <cellStyle name="เซลล์ที่มีการเชื่อมโยง 2" xfId="24615" hidden="1" xr:uid="{00000000-0005-0000-0000-0000BF830000}"/>
    <cellStyle name="เซลล์ที่มีการเชื่อมโยง 2" xfId="26244" hidden="1" xr:uid="{00000000-0005-0000-0000-0000C0830000}"/>
    <cellStyle name="เซลล์ที่มีการเชื่อมโยง 2" xfId="25839" hidden="1" xr:uid="{00000000-0005-0000-0000-0000C1830000}"/>
    <cellStyle name="เซลล์ที่มีการเชื่อมโยง 2" xfId="24617" hidden="1" xr:uid="{00000000-0005-0000-0000-0000C2830000}"/>
    <cellStyle name="เซลล์ที่มีการเชื่อมโยง 2" xfId="25745" hidden="1" xr:uid="{00000000-0005-0000-0000-0000C3830000}"/>
    <cellStyle name="เซลล์ที่มีการเชื่อมโยง 2" xfId="24807" hidden="1" xr:uid="{00000000-0005-0000-0000-0000C4830000}"/>
    <cellStyle name="เซลล์ที่มีการเชื่อมโยง 2" xfId="26227" hidden="1" xr:uid="{00000000-0005-0000-0000-0000C5830000}"/>
    <cellStyle name="เซลล์ที่มีการเชื่อมโยง 2" xfId="25244" hidden="1" xr:uid="{00000000-0005-0000-0000-0000C6830000}"/>
    <cellStyle name="เซลล์ที่มีการเชื่อมโยง 2" xfId="25063" hidden="1" xr:uid="{00000000-0005-0000-0000-0000C7830000}"/>
    <cellStyle name="เซลล์ที่มีการเชื่อมโยง 2" xfId="24564" hidden="1" xr:uid="{00000000-0005-0000-0000-0000C8830000}"/>
    <cellStyle name="เซลล์ที่มีการเชื่อมโยง 2" xfId="25192" hidden="1" xr:uid="{00000000-0005-0000-0000-0000C9830000}"/>
    <cellStyle name="เซลล์ที่มีการเชื่อมโยง 2" xfId="25235" hidden="1" xr:uid="{00000000-0005-0000-0000-0000CA830000}"/>
    <cellStyle name="เซลล์ที่มีการเชื่อมโยง 2" xfId="25409" hidden="1" xr:uid="{00000000-0005-0000-0000-0000CB830000}"/>
    <cellStyle name="เซลล์ที่มีการเชื่อมโยง 2" xfId="26239" hidden="1" xr:uid="{00000000-0005-0000-0000-0000CC830000}"/>
    <cellStyle name="เซลล์ที่มีการเชื่อมโยง 2" xfId="25260" hidden="1" xr:uid="{00000000-0005-0000-0000-0000CD830000}"/>
    <cellStyle name="เซลล์ที่มีการเชื่อมโยง 2" xfId="25039" hidden="1" xr:uid="{00000000-0005-0000-0000-0000CE830000}"/>
    <cellStyle name="เซลล์ที่มีการเชื่อมโยง 2" xfId="25181" hidden="1" xr:uid="{00000000-0005-0000-0000-0000CF830000}"/>
    <cellStyle name="เซลล์ที่มีการเชื่อมโยง 2" xfId="26456" hidden="1" xr:uid="{00000000-0005-0000-0000-0000D0830000}"/>
    <cellStyle name="เซลล์ที่มีการเชื่อมโยง 2" xfId="26457" hidden="1" xr:uid="{00000000-0005-0000-0000-0000D1830000}"/>
    <cellStyle name="เซลล์ที่มีการเชื่อมโยง 2" xfId="26460" hidden="1" xr:uid="{00000000-0005-0000-0000-0000D2830000}"/>
    <cellStyle name="เซลล์ที่มีการเชื่อมโยง 2" xfId="26461" hidden="1" xr:uid="{00000000-0005-0000-0000-0000D3830000}"/>
    <cellStyle name="เซลล์ที่มีการเชื่อมโยง 2" xfId="26478" hidden="1" xr:uid="{00000000-0005-0000-0000-0000D4830000}"/>
    <cellStyle name="เซลล์ที่มีการเชื่อมโยง 2" xfId="26479" hidden="1" xr:uid="{00000000-0005-0000-0000-0000D5830000}"/>
    <cellStyle name="เซลล์ที่มีการเชื่อมโยง 2" xfId="26480" hidden="1" xr:uid="{00000000-0005-0000-0000-0000D6830000}"/>
    <cellStyle name="เซลล์ที่มีการเชื่อมโยง 2" xfId="26481" hidden="1" xr:uid="{00000000-0005-0000-0000-0000D7830000}"/>
    <cellStyle name="เซลล์ที่มีการเชื่อมโยง 2" xfId="26486" hidden="1" xr:uid="{00000000-0005-0000-0000-0000D8830000}"/>
    <cellStyle name="เซลล์ที่มีการเชื่อมโยง 2" xfId="26488" hidden="1" xr:uid="{00000000-0005-0000-0000-0000D9830000}"/>
    <cellStyle name="เซลล์ที่มีการเชื่อมโยง 2" xfId="26489" hidden="1" xr:uid="{00000000-0005-0000-0000-0000DA830000}"/>
    <cellStyle name="เซลล์ที่มีการเชื่อมโยง 2" xfId="26490" hidden="1" xr:uid="{00000000-0005-0000-0000-0000DB830000}"/>
    <cellStyle name="เซลล์ที่มีการเชื่อมโยง 2" xfId="26498" hidden="1" xr:uid="{00000000-0005-0000-0000-0000DC830000}"/>
    <cellStyle name="เซลล์ที่มีการเชื่อมโยง 2" xfId="26499" hidden="1" xr:uid="{00000000-0005-0000-0000-0000DD830000}"/>
    <cellStyle name="เซลล์ที่มีการเชื่อมโยง 2" xfId="26500" hidden="1" xr:uid="{00000000-0005-0000-0000-0000DE830000}"/>
    <cellStyle name="เซลล์ที่มีการเชื่อมโยง 2" xfId="26501" hidden="1" xr:uid="{00000000-0005-0000-0000-0000DF830000}"/>
    <cellStyle name="เซลล์ที่มีการเชื่อมโยง 2" xfId="26273" hidden="1" xr:uid="{00000000-0005-0000-0000-0000E0830000}"/>
    <cellStyle name="เซลล์ที่มีการเชื่อมโยง 2" xfId="26217" hidden="1" xr:uid="{00000000-0005-0000-0000-0000E1830000}"/>
    <cellStyle name="เซลล์ที่มีการเชื่อมโยง 2" xfId="25891" hidden="1" xr:uid="{00000000-0005-0000-0000-0000E2830000}"/>
    <cellStyle name="เซลล์ที่มีการเชื่อมโยง 2" xfId="26346" hidden="1" xr:uid="{00000000-0005-0000-0000-0000E3830000}"/>
    <cellStyle name="เซลล์ที่มีการเชื่อมโยง 2" xfId="25945" hidden="1" xr:uid="{00000000-0005-0000-0000-0000E4830000}"/>
    <cellStyle name="เซลล์ที่มีการเชื่อมโยง 2" xfId="25307" hidden="1" xr:uid="{00000000-0005-0000-0000-0000E5830000}"/>
    <cellStyle name="เซลล์ที่มีการเชื่อมโยง 2" xfId="24641" hidden="1" xr:uid="{00000000-0005-0000-0000-0000E6830000}"/>
    <cellStyle name="เซลล์ที่มีการเชื่อมโยง 2" xfId="25690" hidden="1" xr:uid="{00000000-0005-0000-0000-0000E7830000}"/>
    <cellStyle name="เซลล์ที่มีการเชื่อมโยง 2" xfId="25516" hidden="1" xr:uid="{00000000-0005-0000-0000-0000E8830000}"/>
    <cellStyle name="เซลล์ที่มีการเชื่อมโยง 2" xfId="25328" hidden="1" xr:uid="{00000000-0005-0000-0000-0000E9830000}"/>
    <cellStyle name="เซลล์ที่มีการเชื่อมโยง 2" xfId="25027" hidden="1" xr:uid="{00000000-0005-0000-0000-0000EA830000}"/>
    <cellStyle name="เซลล์ที่มีการเชื่อมโยง 2" xfId="25461" hidden="1" xr:uid="{00000000-0005-0000-0000-0000EB830000}"/>
    <cellStyle name="เซลล์ที่มีการเชื่อมโยง 2" xfId="24669" hidden="1" xr:uid="{00000000-0005-0000-0000-0000EC830000}"/>
    <cellStyle name="เซลล์ที่มีการเชื่อมโยง 2" xfId="25815" hidden="1" xr:uid="{00000000-0005-0000-0000-0000ED830000}"/>
    <cellStyle name="เซลล์ที่มีการเชื่อมโยง 2" xfId="24919" hidden="1" xr:uid="{00000000-0005-0000-0000-0000EE830000}"/>
    <cellStyle name="เซลล์ที่มีการเชื่อมโยง 2" xfId="25570" hidden="1" xr:uid="{00000000-0005-0000-0000-0000EF830000}"/>
    <cellStyle name="เซลล์ที่มีการเชื่อมโยง 2" xfId="24890" hidden="1" xr:uid="{00000000-0005-0000-0000-0000F0830000}"/>
    <cellStyle name="เซลล์ที่มีการเชื่อมโยง 2" xfId="24572" hidden="1" xr:uid="{00000000-0005-0000-0000-0000F1830000}"/>
    <cellStyle name="เซลล์ที่มีการเชื่อมโยง 2" xfId="25103" hidden="1" xr:uid="{00000000-0005-0000-0000-0000F2830000}"/>
    <cellStyle name="เซลล์ที่มีการเชื่อมโยง 2" xfId="24660" hidden="1" xr:uid="{00000000-0005-0000-0000-0000F3830000}"/>
    <cellStyle name="เซลล์ที่มีการเชื่อมโยง 2" xfId="25130" hidden="1" xr:uid="{00000000-0005-0000-0000-0000F4830000}"/>
    <cellStyle name="เซลล์ที่มีการเชื่อมโยง 2" xfId="26076" hidden="1" xr:uid="{00000000-0005-0000-0000-0000F5830000}"/>
    <cellStyle name="เซลล์ที่มีการเชื่อมโยง 2" xfId="24588" hidden="1" xr:uid="{00000000-0005-0000-0000-0000F6830000}"/>
    <cellStyle name="เซลล์ที่มีการเชื่อมโยง 2" xfId="26025" hidden="1" xr:uid="{00000000-0005-0000-0000-0000F7830000}"/>
    <cellStyle name="เซลล์ที่มีการเชื่อมโยง 2" xfId="25923" hidden="1" xr:uid="{00000000-0005-0000-0000-0000F8830000}"/>
    <cellStyle name="เซลล์ที่มีการเชื่อมโยง 2" xfId="25466" hidden="1" xr:uid="{00000000-0005-0000-0000-0000F9830000}"/>
    <cellStyle name="เซลล์ที่มีการเชื่อมโยง 2" xfId="17998" hidden="1" xr:uid="{00000000-0005-0000-0000-0000FA830000}"/>
    <cellStyle name="เซลล์ที่มีการเชื่อมโยง 2" xfId="25179" hidden="1" xr:uid="{00000000-0005-0000-0000-0000FB830000}"/>
    <cellStyle name="เซลล์ที่มีการเชื่อมโยง 2" xfId="25081" hidden="1" xr:uid="{00000000-0005-0000-0000-0000FC830000}"/>
    <cellStyle name="เซลล์ที่มีการเชื่อมโยง 2" xfId="24581" hidden="1" xr:uid="{00000000-0005-0000-0000-0000FD830000}"/>
    <cellStyle name="เซลล์ที่มีการเชื่อมโยง 2" xfId="25529" hidden="1" xr:uid="{00000000-0005-0000-0000-0000FE830000}"/>
    <cellStyle name="เซลล์ที่มีการเชื่อมโยง 2" xfId="24934" hidden="1" xr:uid="{00000000-0005-0000-0000-0000FF830000}"/>
    <cellStyle name="เซลล์ที่มีการเชื่อมโยง 2" xfId="25687" hidden="1" xr:uid="{00000000-0005-0000-0000-000000840000}"/>
    <cellStyle name="เซลล์ที่มีการเชื่อมโยง 2" xfId="25238" hidden="1" xr:uid="{00000000-0005-0000-0000-000001840000}"/>
    <cellStyle name="เซลล์ที่มีการเชื่อมโยง 2" xfId="26104" hidden="1" xr:uid="{00000000-0005-0000-0000-000002840000}"/>
    <cellStyle name="เซลล์ที่มีการเชื่อมโยง 2" xfId="24918" hidden="1" xr:uid="{00000000-0005-0000-0000-000003840000}"/>
    <cellStyle name="เซลล์ที่มีการเชื่อมโยง 2" xfId="25156" hidden="1" xr:uid="{00000000-0005-0000-0000-000004840000}"/>
    <cellStyle name="เซลล์ที่มีการเชื่อมโยง 2" xfId="24841" hidden="1" xr:uid="{00000000-0005-0000-0000-000005840000}"/>
    <cellStyle name="เซลล์ที่มีการเชื่อมโยง 2" xfId="25376" hidden="1" xr:uid="{00000000-0005-0000-0000-000006840000}"/>
    <cellStyle name="เซลล์ที่มีการเชื่อมโยง 2" xfId="25507" hidden="1" xr:uid="{00000000-0005-0000-0000-000007840000}"/>
    <cellStyle name="เซลล์ที่มีการเชื่อมโยง 2" xfId="24665" hidden="1" xr:uid="{00000000-0005-0000-0000-000008840000}"/>
    <cellStyle name="เซลล์ที่มีการเชื่อมโยง 2" xfId="26274" hidden="1" xr:uid="{00000000-0005-0000-0000-000009840000}"/>
    <cellStyle name="เซลล์ที่มีการเชื่อมโยง 2" xfId="25577" hidden="1" xr:uid="{00000000-0005-0000-0000-00000A840000}"/>
    <cellStyle name="เซลล์ที่มีการเชื่อมโยง 2" xfId="24954" hidden="1" xr:uid="{00000000-0005-0000-0000-00000B840000}"/>
    <cellStyle name="เซลล์ที่มีการเชื่อมโยง 2" xfId="26412" hidden="1" xr:uid="{00000000-0005-0000-0000-00000C840000}"/>
    <cellStyle name="เซลล์ที่มีการเชื่อมโยง 2" xfId="25230" hidden="1" xr:uid="{00000000-0005-0000-0000-00000D840000}"/>
    <cellStyle name="เซลล์ที่มีการเชื่อมโยง 2" xfId="25259" hidden="1" xr:uid="{00000000-0005-0000-0000-00000E840000}"/>
    <cellStyle name="เซลล์ที่มีการเชื่อมโยง 2" xfId="25452" hidden="1" xr:uid="{00000000-0005-0000-0000-00000F840000}"/>
    <cellStyle name="เซลล์ที่มีการเชื่อมโยง 2" xfId="26232" hidden="1" xr:uid="{00000000-0005-0000-0000-000010840000}"/>
    <cellStyle name="เซลล์ที่มีการเชื่อมโยง 2" xfId="25494" hidden="1" xr:uid="{00000000-0005-0000-0000-000011840000}"/>
    <cellStyle name="เซลล์ที่มีการเชื่อมโยง 2" xfId="25788" hidden="1" xr:uid="{00000000-0005-0000-0000-000012840000}"/>
    <cellStyle name="เซลล์ที่มีการเชื่อมโยง 2" xfId="25623" hidden="1" xr:uid="{00000000-0005-0000-0000-000013840000}"/>
    <cellStyle name="เซลล์ที่มีการเชื่อมโยง 2" xfId="24596" hidden="1" xr:uid="{00000000-0005-0000-0000-000014840000}"/>
    <cellStyle name="เซลล์ที่มีการเชื่อมโยง 2" xfId="25596" hidden="1" xr:uid="{00000000-0005-0000-0000-000015840000}"/>
    <cellStyle name="เซลล์ที่มีการเชื่อมโยง 2" xfId="25061" hidden="1" xr:uid="{00000000-0005-0000-0000-000016840000}"/>
    <cellStyle name="เซลล์ที่มีการเชื่อมโยง 2" xfId="25643" hidden="1" xr:uid="{00000000-0005-0000-0000-000017840000}"/>
    <cellStyle name="เซลล์ที่มีการเชื่อมโยง 2" xfId="25500" hidden="1" xr:uid="{00000000-0005-0000-0000-000018840000}"/>
    <cellStyle name="เซลล์ที่มีการเชื่อมโยง 2" xfId="25237" hidden="1" xr:uid="{00000000-0005-0000-0000-000019840000}"/>
    <cellStyle name="เซลล์ที่มีการเชื่อมโยง 2" xfId="25792" hidden="1" xr:uid="{00000000-0005-0000-0000-00001A840000}"/>
    <cellStyle name="เซลล์ที่มีการเชื่อมโยง 2" xfId="25019" hidden="1" xr:uid="{00000000-0005-0000-0000-00001B840000}"/>
    <cellStyle name="เซลล์ที่มีการเชื่อมโยง 2" xfId="24872" hidden="1" xr:uid="{00000000-0005-0000-0000-00001C840000}"/>
    <cellStyle name="เซลล์ที่มีการเชื่อมโยง 2" xfId="26363" hidden="1" xr:uid="{00000000-0005-0000-0000-00001D840000}"/>
    <cellStyle name="เซลล์ที่มีการเชื่อมโยง 2" xfId="24571" hidden="1" xr:uid="{00000000-0005-0000-0000-00001E840000}"/>
    <cellStyle name="เซลล์ที่มีการเชื่อมโยง 2" xfId="24698" hidden="1" xr:uid="{00000000-0005-0000-0000-00001F840000}"/>
    <cellStyle name="เซลล์ที่มีการเชื่อมโยง 2" xfId="26495" hidden="1" xr:uid="{00000000-0005-0000-0000-000020840000}"/>
    <cellStyle name="เซลล์ที่มีการเชื่อมโยง 2" xfId="24703" hidden="1" xr:uid="{00000000-0005-0000-0000-000021840000}"/>
    <cellStyle name="เซลล์ที่มีการเชื่อมโยง 2" xfId="24896" hidden="1" xr:uid="{00000000-0005-0000-0000-000022840000}"/>
    <cellStyle name="เซลล์ที่มีการเชื่อมโยง 2" xfId="25610" hidden="1" xr:uid="{00000000-0005-0000-0000-000023840000}"/>
    <cellStyle name="เซลล์ที่มีการเชื่อมโยง 2" xfId="25201" hidden="1" xr:uid="{00000000-0005-0000-0000-000024840000}"/>
    <cellStyle name="เซลล์ที่มีการเชื่อมโยง 2" xfId="24607" hidden="1" xr:uid="{00000000-0005-0000-0000-000025840000}"/>
    <cellStyle name="เซลล์ที่มีการเชื่อมโยง 2" xfId="25007" hidden="1" xr:uid="{00000000-0005-0000-0000-000026840000}"/>
    <cellStyle name="เซลล์ที่มีการเชื่อมโยง 2" xfId="24702" hidden="1" xr:uid="{00000000-0005-0000-0000-000027840000}"/>
    <cellStyle name="เซลล์ที่มีการเชื่อมโยง 2" xfId="25377" hidden="1" xr:uid="{00000000-0005-0000-0000-000028840000}"/>
    <cellStyle name="เซลล์ที่มีการเชื่อมโยง 2" xfId="25004" hidden="1" xr:uid="{00000000-0005-0000-0000-000029840000}"/>
    <cellStyle name="เซลล์ที่มีการเชื่อมโยง 2" xfId="25215" hidden="1" xr:uid="{00000000-0005-0000-0000-00002A840000}"/>
    <cellStyle name="เซลล์ที่มีการเชื่อมโยง 2" xfId="18771" hidden="1" xr:uid="{00000000-0005-0000-0000-00002B840000}"/>
    <cellStyle name="เซลล์ที่มีการเชื่อมโยง 2" xfId="26003" hidden="1" xr:uid="{00000000-0005-0000-0000-00002C840000}"/>
    <cellStyle name="เซลล์ที่มีการเชื่อมโยง 2" xfId="26451" hidden="1" xr:uid="{00000000-0005-0000-0000-00002D840000}"/>
    <cellStyle name="เซลล์ที่มีการเชื่อมโยง 2" xfId="24618" hidden="1" xr:uid="{00000000-0005-0000-0000-00002E840000}"/>
    <cellStyle name="เซลล์ที่มีการเชื่อมโยง 2" xfId="25483" hidden="1" xr:uid="{00000000-0005-0000-0000-00002F840000}"/>
    <cellStyle name="เซลล์ที่มีการเชื่อมโยง 2" xfId="25225" hidden="1" xr:uid="{00000000-0005-0000-0000-000030840000}"/>
    <cellStyle name="เซลล์ที่มีการเชื่อมโยง 2" xfId="24675" hidden="1" xr:uid="{00000000-0005-0000-0000-000031840000}"/>
    <cellStyle name="เซลล์ที่มีการเชื่อมโยง 2" xfId="25369" hidden="1" xr:uid="{00000000-0005-0000-0000-000032840000}"/>
    <cellStyle name="เซลล์ที่มีการเชื่อมโยง 2" xfId="25174" hidden="1" xr:uid="{00000000-0005-0000-0000-000033840000}"/>
    <cellStyle name="เซลล์ที่มีการเชื่อมโยง 2" xfId="24881" hidden="1" xr:uid="{00000000-0005-0000-0000-000034840000}"/>
    <cellStyle name="เซลล์ที่มีการเชื่อมโยง 2" xfId="25969" hidden="1" xr:uid="{00000000-0005-0000-0000-000035840000}"/>
    <cellStyle name="เซลล์ที่มีการเชื่อมโยง 2" xfId="24708" hidden="1" xr:uid="{00000000-0005-0000-0000-000036840000}"/>
    <cellStyle name="เซลล์ที่มีการเชื่อมโยง 2" xfId="26471" hidden="1" xr:uid="{00000000-0005-0000-0000-000037840000}"/>
    <cellStyle name="เซลล์ที่มีการเชื่อมโยง 2" xfId="24939" hidden="1" xr:uid="{00000000-0005-0000-0000-000038840000}"/>
    <cellStyle name="เซลล์ที่มีการเชื่อมโยง 2" xfId="24803" hidden="1" xr:uid="{00000000-0005-0000-0000-000039840000}"/>
    <cellStyle name="เซลล์ที่มีการเชื่อมโยง 2" xfId="24832" hidden="1" xr:uid="{00000000-0005-0000-0000-00003A840000}"/>
    <cellStyle name="เซลล์ที่มีการเชื่อมโยง 2" xfId="25702" hidden="1" xr:uid="{00000000-0005-0000-0000-00003B840000}"/>
    <cellStyle name="เซลล์ที่มีการเชื่อมโยง 2" xfId="24584" hidden="1" xr:uid="{00000000-0005-0000-0000-00003C840000}"/>
    <cellStyle name="เซลล์ที่มีการเชื่อมโยง 2" xfId="26430" hidden="1" xr:uid="{00000000-0005-0000-0000-00003D840000}"/>
    <cellStyle name="เซลล์ที่มีการเชื่อมโยง 2" xfId="25535" hidden="1" xr:uid="{00000000-0005-0000-0000-00003E840000}"/>
    <cellStyle name="เซลล์ที่มีการเชื่อมโยง 2" xfId="25581" hidden="1" xr:uid="{00000000-0005-0000-0000-00003F840000}"/>
    <cellStyle name="เซลล์ที่มีการเชื่อมโยง 2" xfId="25047" hidden="1" xr:uid="{00000000-0005-0000-0000-000040840000}"/>
    <cellStyle name="เซลล์ที่มีการเชื่อมโยง 2" xfId="25582" hidden="1" xr:uid="{00000000-0005-0000-0000-000041840000}"/>
    <cellStyle name="เซลล์ที่มีการเชื่อมโยง 2" xfId="25428" hidden="1" xr:uid="{00000000-0005-0000-0000-000042840000}"/>
    <cellStyle name="เซลล์ที่มีการเชื่อมโยง 2" xfId="25074" hidden="1" xr:uid="{00000000-0005-0000-0000-000043840000}"/>
    <cellStyle name="เซลล์ที่มีการเชื่อมโยง 2" xfId="25138" hidden="1" xr:uid="{00000000-0005-0000-0000-000044840000}"/>
    <cellStyle name="เซลล์ที่มีการเชื่อมโยง 2" xfId="25264" hidden="1" xr:uid="{00000000-0005-0000-0000-000045840000}"/>
    <cellStyle name="เซลล์ที่มีการเชื่อมโยง 2" xfId="25005" hidden="1" xr:uid="{00000000-0005-0000-0000-000046840000}"/>
    <cellStyle name="เซลล์ที่มีการเชื่อมโยง 2" xfId="25708" hidden="1" xr:uid="{00000000-0005-0000-0000-000047840000}"/>
    <cellStyle name="เซลล์ที่มีการเชื่อมโยง 2" xfId="25588" hidden="1" xr:uid="{00000000-0005-0000-0000-000048840000}"/>
    <cellStyle name="เซลล์ที่มีการเชื่อมโยง 2" xfId="26330" hidden="1" xr:uid="{00000000-0005-0000-0000-000049840000}"/>
    <cellStyle name="เซลล์ที่มีการเชื่อมโยง 2" xfId="18055" hidden="1" xr:uid="{00000000-0005-0000-0000-00004A840000}"/>
    <cellStyle name="เซลล์ที่มีการเชื่อมโยง 2" xfId="25355" hidden="1" xr:uid="{00000000-0005-0000-0000-00004B840000}"/>
    <cellStyle name="เซลล์ที่มีการเชื่อมโยง 2" xfId="25064" hidden="1" xr:uid="{00000000-0005-0000-0000-00004C840000}"/>
    <cellStyle name="เซลล์ที่มีการเชื่อมโยง 2" xfId="25270" hidden="1" xr:uid="{00000000-0005-0000-0000-00004D840000}"/>
    <cellStyle name="เซลล์ที่มีการเชื่อมโยง 2" xfId="24737" hidden="1" xr:uid="{00000000-0005-0000-0000-00004E840000}"/>
    <cellStyle name="เซลล์ที่มีการเชื่อมโยง 2" xfId="24643" hidden="1" xr:uid="{00000000-0005-0000-0000-00004F840000}"/>
    <cellStyle name="เซลล์ที่มีการเชื่อมโยง 2" xfId="24683" hidden="1" xr:uid="{00000000-0005-0000-0000-000050840000}"/>
    <cellStyle name="เซลล์ที่มีการเชื่อมโยง 2" xfId="25924" hidden="1" xr:uid="{00000000-0005-0000-0000-000051840000}"/>
    <cellStyle name="เซลล์ที่มีการเชื่อมโยง 2" xfId="25716" hidden="1" xr:uid="{00000000-0005-0000-0000-000052840000}"/>
    <cellStyle name="เซลล์ที่มีการเชื่อมโยง 2" xfId="26099" hidden="1" xr:uid="{00000000-0005-0000-0000-000053840000}"/>
    <cellStyle name="เซลล์ที่มีการเชื่อมโยง 2" xfId="24578" hidden="1" xr:uid="{00000000-0005-0000-0000-000054840000}"/>
    <cellStyle name="เซลล์ที่มีการเชื่อมโยง 2" xfId="25414" hidden="1" xr:uid="{00000000-0005-0000-0000-000055840000}"/>
    <cellStyle name="เซลล์ที่มีการเชื่อมโยง 2" xfId="24678" hidden="1" xr:uid="{00000000-0005-0000-0000-000056840000}"/>
    <cellStyle name="เซลล์ที่มีการเชื่อมโยง 2" xfId="26351" hidden="1" xr:uid="{00000000-0005-0000-0000-000057840000}"/>
    <cellStyle name="เซลล์ที่มีการเชื่อมโยง 2" xfId="24691" hidden="1" xr:uid="{00000000-0005-0000-0000-000058840000}"/>
    <cellStyle name="เซลล์ที่มีการเชื่อมโยง 2" xfId="26352" hidden="1" xr:uid="{00000000-0005-0000-0000-000059840000}"/>
    <cellStyle name="เซลล์ที่มีการเชื่อมโยง 2" xfId="25627" hidden="1" xr:uid="{00000000-0005-0000-0000-00005A840000}"/>
    <cellStyle name="เซลล์ที่มีการเชื่อมโยง 2" xfId="25668" hidden="1" xr:uid="{00000000-0005-0000-0000-00005B840000}"/>
    <cellStyle name="เซลล์ที่มีการเชื่อมโยง 2" xfId="25120" hidden="1" xr:uid="{00000000-0005-0000-0000-00005C840000}"/>
    <cellStyle name="เซลล์ที่มีการเชื่อมโยง 2" xfId="25875" hidden="1" xr:uid="{00000000-0005-0000-0000-00005D840000}"/>
    <cellStyle name="เซลล์ที่มีการเชื่อมโยง 2" xfId="25811" hidden="1" xr:uid="{00000000-0005-0000-0000-00005E840000}"/>
    <cellStyle name="เซลล์ที่มีการเชื่อมโยง 2" xfId="25912" hidden="1" xr:uid="{00000000-0005-0000-0000-00005F840000}"/>
    <cellStyle name="เซลล์ที่มีการเชื่อมโยง 2" xfId="26428" hidden="1" xr:uid="{00000000-0005-0000-0000-000060840000}"/>
    <cellStyle name="เซลล์ที่มีการเชื่อมโยง 2" xfId="26340" hidden="1" xr:uid="{00000000-0005-0000-0000-000061840000}"/>
    <cellStyle name="เซลล์ที่มีการเชื่อมโยง 2" xfId="25212" hidden="1" xr:uid="{00000000-0005-0000-0000-000062840000}"/>
    <cellStyle name="เซลล์ที่มีการเชื่อมโยง 2" xfId="26304" hidden="1" xr:uid="{00000000-0005-0000-0000-000063840000}"/>
    <cellStyle name="เซลล์ที่มีการเชื่อมโยง 2" xfId="25942" hidden="1" xr:uid="{00000000-0005-0000-0000-000064840000}"/>
    <cellStyle name="เซลล์ที่มีการเชื่อมโยง 2" xfId="25583" hidden="1" xr:uid="{00000000-0005-0000-0000-000065840000}"/>
    <cellStyle name="เซลล์ที่มีการเชื่อมโยง 2" xfId="26303" hidden="1" xr:uid="{00000000-0005-0000-0000-000066840000}"/>
    <cellStyle name="เซลล์ที่มีการเชื่อมโยง 2" xfId="24929" hidden="1" xr:uid="{00000000-0005-0000-0000-000067840000}"/>
    <cellStyle name="เซลล์ที่มีการเชื่อมโยง 2" xfId="25009" hidden="1" xr:uid="{00000000-0005-0000-0000-000068840000}"/>
    <cellStyle name="เซลล์ที่มีการเชื่อมโยง 2" xfId="24938" hidden="1" xr:uid="{00000000-0005-0000-0000-000069840000}"/>
    <cellStyle name="เซลล์ที่มีการเชื่อมโยง 2" xfId="24622" hidden="1" xr:uid="{00000000-0005-0000-0000-00006A840000}"/>
    <cellStyle name="เซลล์ที่มีการเชื่อมโยง 2" xfId="25584" hidden="1" xr:uid="{00000000-0005-0000-0000-00006B840000}"/>
    <cellStyle name="เซลล์ที่มีการเชื่อมโยง 2" xfId="26040" hidden="1" xr:uid="{00000000-0005-0000-0000-00006C840000}"/>
    <cellStyle name="เซลล์ที่มีการเชื่อมโยง 2" xfId="24590" hidden="1" xr:uid="{00000000-0005-0000-0000-00006D840000}"/>
    <cellStyle name="เซลล์ที่มีการเชื่อมโยง 2" xfId="26126" hidden="1" xr:uid="{00000000-0005-0000-0000-00006E840000}"/>
    <cellStyle name="เซลล์ที่มีการเชื่อมโยง 2" xfId="24566" hidden="1" xr:uid="{00000000-0005-0000-0000-00006F840000}"/>
    <cellStyle name="เซลล์ที่มีการเชื่อมโยง 2" xfId="26542" hidden="1" xr:uid="{00000000-0005-0000-0000-000070840000}"/>
    <cellStyle name="เซลล์ที่มีการเชื่อมโยง 2" xfId="26544" hidden="1" xr:uid="{00000000-0005-0000-0000-000071840000}"/>
    <cellStyle name="เซลล์ที่มีการเชื่อมโยง 2" xfId="26545" hidden="1" xr:uid="{00000000-0005-0000-0000-000072840000}"/>
    <cellStyle name="เซลล์ที่มีการเชื่อมโยง 2" xfId="26546" hidden="1" xr:uid="{00000000-0005-0000-0000-000073840000}"/>
    <cellStyle name="เซลล์ที่มีการเชื่อมโยง 2" xfId="26556" hidden="1" xr:uid="{00000000-0005-0000-0000-000074840000}"/>
    <cellStyle name="เซลล์ที่มีการเชื่อมโยง 2" xfId="26557" hidden="1" xr:uid="{00000000-0005-0000-0000-000075840000}"/>
    <cellStyle name="เซลล์ที่มีการเชื่อมโยง 2" xfId="26558" hidden="1" xr:uid="{00000000-0005-0000-0000-000076840000}"/>
    <cellStyle name="เซลล์ที่มีการเชื่อมโยง 2" xfId="26559" hidden="1" xr:uid="{00000000-0005-0000-0000-000077840000}"/>
    <cellStyle name="เซลล์ที่มีการเชื่อมโยง 2" xfId="26560" hidden="1" xr:uid="{00000000-0005-0000-0000-000078840000}"/>
    <cellStyle name="เซลล์ที่มีการเชื่อมโยง 2" xfId="26561" hidden="1" xr:uid="{00000000-0005-0000-0000-000079840000}"/>
    <cellStyle name="เซลล์ที่มีการเชื่อมโยง 2" xfId="26562" hidden="1" xr:uid="{00000000-0005-0000-0000-00007A840000}"/>
    <cellStyle name="เซลล์ที่มีการเชื่อมโยง 2" xfId="26563" hidden="1" xr:uid="{00000000-0005-0000-0000-00007B840000}"/>
    <cellStyle name="เซลล์ที่มีการเชื่อมโยง 2" xfId="26568" hidden="1" xr:uid="{00000000-0005-0000-0000-00007C840000}"/>
    <cellStyle name="เซลล์ที่มีการเชื่อมโยง 2" xfId="26569" hidden="1" xr:uid="{00000000-0005-0000-0000-00007D840000}"/>
    <cellStyle name="เซลล์ที่มีการเชื่อมโยง 2" xfId="26570" hidden="1" xr:uid="{00000000-0005-0000-0000-00007E840000}"/>
    <cellStyle name="เซลล์ที่มีการเชื่อมโยง 2" xfId="26571" hidden="1" xr:uid="{00000000-0005-0000-0000-00007F840000}"/>
    <cellStyle name="เซลล์ที่มีการเชื่อมโยง 2" xfId="26784" hidden="1" xr:uid="{00000000-0005-0000-0000-000080840000}"/>
    <cellStyle name="เซลล์ที่มีการเชื่อมโยง 2" xfId="26787" hidden="1" xr:uid="{00000000-0005-0000-0000-000081840000}"/>
    <cellStyle name="เซลล์ที่มีการเชื่อมโยง 2" xfId="26791" hidden="1" xr:uid="{00000000-0005-0000-0000-000082840000}"/>
    <cellStyle name="เซลล์ที่มีการเชื่อมโยง 2" xfId="26792" hidden="1" xr:uid="{00000000-0005-0000-0000-000083840000}"/>
    <cellStyle name="เซลล์ที่มีการเชื่อมโยง 2" xfId="26901" hidden="1" xr:uid="{00000000-0005-0000-0000-000084840000}"/>
    <cellStyle name="เซลล์ที่มีการเชื่อมโยง 2" xfId="26902" hidden="1" xr:uid="{00000000-0005-0000-0000-000085840000}"/>
    <cellStyle name="เซลล์ที่มีการเชื่อมโยง 2" xfId="26906" hidden="1" xr:uid="{00000000-0005-0000-0000-000086840000}"/>
    <cellStyle name="เซลล์ที่มีการเชื่อมโยง 2" xfId="26907" hidden="1" xr:uid="{00000000-0005-0000-0000-000087840000}"/>
    <cellStyle name="เซลล์ที่มีการเชื่อมโยง 2" xfId="26926" hidden="1" xr:uid="{00000000-0005-0000-0000-000088840000}"/>
    <cellStyle name="เซลล์ที่มีการเชื่อมโยง 2" xfId="26927" hidden="1" xr:uid="{00000000-0005-0000-0000-000089840000}"/>
    <cellStyle name="เซลล์ที่มีการเชื่อมโยง 2" xfId="26931" hidden="1" xr:uid="{00000000-0005-0000-0000-00008A840000}"/>
    <cellStyle name="เซลล์ที่มีการเชื่อมโยง 2" xfId="26932" hidden="1" xr:uid="{00000000-0005-0000-0000-00008B840000}"/>
    <cellStyle name="เซลล์ที่มีการเชื่อมโยง 2" xfId="27043" hidden="1" xr:uid="{00000000-0005-0000-0000-00008C840000}"/>
    <cellStyle name="เซลล์ที่มีการเชื่อมโยง 2" xfId="27044" hidden="1" xr:uid="{00000000-0005-0000-0000-00008D840000}"/>
    <cellStyle name="เซลล์ที่มีการเชื่อมโยง 2" xfId="27046" hidden="1" xr:uid="{00000000-0005-0000-0000-00008E840000}"/>
    <cellStyle name="เซลล์ที่มีการเชื่อมโยง 2" xfId="27047" hidden="1" xr:uid="{00000000-0005-0000-0000-00008F840000}"/>
    <cellStyle name="เซลล์ที่มีการเชื่อมโยง 2" xfId="25395" hidden="1" xr:uid="{00000000-0005-0000-0000-000090840000}"/>
    <cellStyle name="เซลล์ที่มีการเชื่อมโยง 2" xfId="25399" hidden="1" xr:uid="{00000000-0005-0000-0000-000091840000}"/>
    <cellStyle name="เซลล์ที่มีการเชื่อมโยง 2" xfId="24577" hidden="1" xr:uid="{00000000-0005-0000-0000-000092840000}"/>
    <cellStyle name="เซลล์ที่มีการเชื่อมโยง 2" xfId="25741" hidden="1" xr:uid="{00000000-0005-0000-0000-000093840000}"/>
    <cellStyle name="เซลล์ที่มีการเชื่อมโยง 2" xfId="25865" hidden="1" xr:uid="{00000000-0005-0000-0000-000094840000}"/>
    <cellStyle name="เซลล์ที่มีการเชื่อมโยง 2" xfId="25653" hidden="1" xr:uid="{00000000-0005-0000-0000-000095840000}"/>
    <cellStyle name="เซลล์ที่มีการเชื่อมโยง 2" xfId="26255" hidden="1" xr:uid="{00000000-0005-0000-0000-000096840000}"/>
    <cellStyle name="เซลล์ที่มีการเชื่อมโยง 2" xfId="26476" hidden="1" xr:uid="{00000000-0005-0000-0000-000097840000}"/>
    <cellStyle name="เซลล์ที่มีการเชื่อมโยง 2" xfId="24582" hidden="1" xr:uid="{00000000-0005-0000-0000-000098840000}"/>
    <cellStyle name="เซลล์ที่มีการเชื่อมโยง 2" xfId="25425" hidden="1" xr:uid="{00000000-0005-0000-0000-000099840000}"/>
    <cellStyle name="เซลล์ที่มีการเชื่อมโยง 2" xfId="25499" hidden="1" xr:uid="{00000000-0005-0000-0000-00009A840000}"/>
    <cellStyle name="เซลล์ที่มีการเชื่อมโยง 2" xfId="25783" hidden="1" xr:uid="{00000000-0005-0000-0000-00009B840000}"/>
    <cellStyle name="เซลล์ที่มีการเชื่อมโยง 2" xfId="26447" hidden="1" xr:uid="{00000000-0005-0000-0000-00009C840000}"/>
    <cellStyle name="เซลล์ที่มีการเชื่อมโยง 2" xfId="25286" hidden="1" xr:uid="{00000000-0005-0000-0000-00009D840000}"/>
    <cellStyle name="เซลล์ที่มีการเชื่อมโยง 2" xfId="26101" hidden="1" xr:uid="{00000000-0005-0000-0000-00009E840000}"/>
    <cellStyle name="เซลล์ที่มีการเชื่อมโยง 2" xfId="18208" hidden="1" xr:uid="{00000000-0005-0000-0000-00009F840000}"/>
    <cellStyle name="เซลล์ที่มีการเชื่อมโยง 2" xfId="25825" hidden="1" xr:uid="{00000000-0005-0000-0000-0000A0840000}"/>
    <cellStyle name="เซลล์ที่มีการเชื่อมโยง 2" xfId="25892" hidden="1" xr:uid="{00000000-0005-0000-0000-0000A1840000}"/>
    <cellStyle name="เซลล์ที่มีการเชื่อมโยง 2" xfId="26527" hidden="1" xr:uid="{00000000-0005-0000-0000-0000A2840000}"/>
    <cellStyle name="เซลล์ที่มีการเชื่อมโยง 2" xfId="25665" hidden="1" xr:uid="{00000000-0005-0000-0000-0000A3840000}"/>
    <cellStyle name="เซลล์ที่มีการเชื่อมโยง 2" xfId="25217" hidden="1" xr:uid="{00000000-0005-0000-0000-0000A4840000}"/>
    <cellStyle name="เซลล์ที่มีการเชื่อมโยง 2" xfId="26373" hidden="1" xr:uid="{00000000-0005-0000-0000-0000A5840000}"/>
    <cellStyle name="เซลล์ที่มีการเชื่อมโยง 2" xfId="25401" hidden="1" xr:uid="{00000000-0005-0000-0000-0000A6840000}"/>
    <cellStyle name="เซลล์ที่มีการเชื่อมโยง 2" xfId="24788" hidden="1" xr:uid="{00000000-0005-0000-0000-0000A7840000}"/>
    <cellStyle name="เซลล์ที่มีการเชื่อมโยง 2" xfId="25246" hidden="1" xr:uid="{00000000-0005-0000-0000-0000A8840000}"/>
    <cellStyle name="เซลล์ที่มีการเชื่อมโยง 2" xfId="25717" hidden="1" xr:uid="{00000000-0005-0000-0000-0000A9840000}"/>
    <cellStyle name="เซลล์ที่มีการเชื่อมโยง 2" xfId="25663" hidden="1" xr:uid="{00000000-0005-0000-0000-0000AA840000}"/>
    <cellStyle name="เซลล์ที่มีการเชื่อมโยง 2" xfId="25006" hidden="1" xr:uid="{00000000-0005-0000-0000-0000AB840000}"/>
    <cellStyle name="เซลล์ที่มีการเชื่อมโยง 2" xfId="25332" hidden="1" xr:uid="{00000000-0005-0000-0000-0000AC840000}"/>
    <cellStyle name="เซลล์ที่มีการเชื่อมโยง 2" xfId="24680" hidden="1" xr:uid="{00000000-0005-0000-0000-0000AD840000}"/>
    <cellStyle name="เซลล์ที่มีการเชื่อมโยง 2" xfId="24979" hidden="1" xr:uid="{00000000-0005-0000-0000-0000AE840000}"/>
    <cellStyle name="เซลล์ที่มีการเชื่อมโยง 2" xfId="25475" hidden="1" xr:uid="{00000000-0005-0000-0000-0000AF840000}"/>
    <cellStyle name="เซลล์ที่มีการเชื่อมโยง 2" xfId="25816" hidden="1" xr:uid="{00000000-0005-0000-0000-0000B0840000}"/>
    <cellStyle name="เซลล์ที่มีการเชื่อมโยง 2" xfId="25742" hidden="1" xr:uid="{00000000-0005-0000-0000-0000B1840000}"/>
    <cellStyle name="เซลล์ที่มีการเชื่อมโยง 2" xfId="25864" hidden="1" xr:uid="{00000000-0005-0000-0000-0000B2840000}"/>
    <cellStyle name="เซลล์ที่มีการเชื่อมโยง 2" xfId="25048" hidden="1" xr:uid="{00000000-0005-0000-0000-0000B3840000}"/>
    <cellStyle name="เซลล์ที่มีการเชื่อมโยง 2" xfId="26280" hidden="1" xr:uid="{00000000-0005-0000-0000-0000B4840000}"/>
    <cellStyle name="เซลล์ที่มีการเชื่อมโยง 2" xfId="25055" hidden="1" xr:uid="{00000000-0005-0000-0000-0000B5840000}"/>
    <cellStyle name="เซลล์ที่มีการเชื่อมโยง 2" xfId="26162" hidden="1" xr:uid="{00000000-0005-0000-0000-0000B6840000}"/>
    <cellStyle name="เซลล์ที่มีการเชื่อมโยง 2" xfId="25831" hidden="1" xr:uid="{00000000-0005-0000-0000-0000B7840000}"/>
    <cellStyle name="เซลล์ที่มีการเชื่อมโยง 2" xfId="24651" hidden="1" xr:uid="{00000000-0005-0000-0000-0000B8840000}"/>
    <cellStyle name="เซลล์ที่มีการเชื่อมโยง 2" xfId="25772" hidden="1" xr:uid="{00000000-0005-0000-0000-0000B9840000}"/>
    <cellStyle name="เซลล์ที่มีการเชื่อมโยง 2" xfId="26108" hidden="1" xr:uid="{00000000-0005-0000-0000-0000BA840000}"/>
    <cellStyle name="เซลล์ที่มีการเชื่อมโยง 2" xfId="24846" hidden="1" xr:uid="{00000000-0005-0000-0000-0000BB840000}"/>
    <cellStyle name="เซลล์ที่มีการเชื่อมโยง 2" xfId="24619" hidden="1" xr:uid="{00000000-0005-0000-0000-0000BC840000}"/>
    <cellStyle name="เซลล์ที่มีการเชื่อมโยง 2" xfId="26275" hidden="1" xr:uid="{00000000-0005-0000-0000-0000BD840000}"/>
    <cellStyle name="เซลล์ที่มีการเชื่อมโยง 2" xfId="25893" hidden="1" xr:uid="{00000000-0005-0000-0000-0000BE840000}"/>
    <cellStyle name="เซลล์ที่มีการเชื่อมโยง 2" xfId="26054" hidden="1" xr:uid="{00000000-0005-0000-0000-0000BF840000}"/>
    <cellStyle name="เซลล์ที่มีการเชื่อมโยง 2" xfId="24746" hidden="1" xr:uid="{00000000-0005-0000-0000-0000C0840000}"/>
    <cellStyle name="เซลล์ที่มีการเชื่อมโยง 2" xfId="25921" hidden="1" xr:uid="{00000000-0005-0000-0000-0000C1840000}"/>
    <cellStyle name="เซลล์ที่มีการเชื่อมโยง 2" xfId="26306" hidden="1" xr:uid="{00000000-0005-0000-0000-0000C2840000}"/>
    <cellStyle name="เซลล์ที่มีการเชื่อมโยง 2" xfId="25890" hidden="1" xr:uid="{00000000-0005-0000-0000-0000C3840000}"/>
    <cellStyle name="เซลล์ที่มีการเชื่อมโยง 2" xfId="25458" hidden="1" xr:uid="{00000000-0005-0000-0000-0000C4840000}"/>
    <cellStyle name="เซลล์ที่มีการเชื่อมโยง 2" xfId="25079" hidden="1" xr:uid="{00000000-0005-0000-0000-0000C5840000}"/>
    <cellStyle name="เซลล์ที่มีการเชื่อมโยง 2" xfId="24916" hidden="1" xr:uid="{00000000-0005-0000-0000-0000C6840000}"/>
    <cellStyle name="เซลล์ที่มีการเชื่อมโยง 2" xfId="26535" hidden="1" xr:uid="{00000000-0005-0000-0000-0000C7840000}"/>
    <cellStyle name="เซลล์ที่มีการเชื่อมโยง 2" xfId="26508" hidden="1" xr:uid="{00000000-0005-0000-0000-0000C8840000}"/>
    <cellStyle name="เซลล์ที่มีการเชื่อมโยง 2" xfId="26053" hidden="1" xr:uid="{00000000-0005-0000-0000-0000C9840000}"/>
    <cellStyle name="เซลล์ที่มีการเชื่อมโยง 2" xfId="26035" hidden="1" xr:uid="{00000000-0005-0000-0000-0000CA840000}"/>
    <cellStyle name="เซลล์ที่มีการเชื่อมโยง 2" xfId="25607" hidden="1" xr:uid="{00000000-0005-0000-0000-0000CB840000}"/>
    <cellStyle name="เซลล์ที่มีการเชื่อมโยง 2" xfId="24573" hidden="1" xr:uid="{00000000-0005-0000-0000-0000CC840000}"/>
    <cellStyle name="เซลล์ที่มีการเชื่อมโยง 2" xfId="25938" hidden="1" xr:uid="{00000000-0005-0000-0000-0000CD840000}"/>
    <cellStyle name="เซลล์ที่มีการเชื่อมโยง 2" xfId="24886" hidden="1" xr:uid="{00000000-0005-0000-0000-0000CE840000}"/>
    <cellStyle name="เซลล์ที่มีการเชื่อมโยง 2" xfId="25818" hidden="1" xr:uid="{00000000-0005-0000-0000-0000CF840000}"/>
    <cellStyle name="เซลล์ที่มีการเชื่อมโยง 2" xfId="26103" hidden="1" xr:uid="{00000000-0005-0000-0000-0000D0840000}"/>
    <cellStyle name="เซลล์ที่มีการเชื่อมโยง 2" xfId="26049" hidden="1" xr:uid="{00000000-0005-0000-0000-0000D1840000}"/>
    <cellStyle name="เซลล์ที่มีการเชื่อมโยง 2" xfId="24834" hidden="1" xr:uid="{00000000-0005-0000-0000-0000D2840000}"/>
    <cellStyle name="เซลล์ที่มีการเชื่อมโยง 2" xfId="26031" hidden="1" xr:uid="{00000000-0005-0000-0000-0000D3840000}"/>
    <cellStyle name="เซลล์ที่มีการเชื่อมโยง 2" xfId="26210" hidden="1" xr:uid="{00000000-0005-0000-0000-0000D4840000}"/>
    <cellStyle name="เซลล์ที่มีการเชื่อมโยง 2" xfId="24993" hidden="1" xr:uid="{00000000-0005-0000-0000-0000D5840000}"/>
    <cellStyle name="เซลล์ที่มีการเชื่อมโยง 2" xfId="25311" hidden="1" xr:uid="{00000000-0005-0000-0000-0000D6840000}"/>
    <cellStyle name="เซลล์ที่มีการเชื่อมโยง 2" xfId="26259" hidden="1" xr:uid="{00000000-0005-0000-0000-0000D7840000}"/>
    <cellStyle name="เซลล์ที่มีการเชื่อมโยง 2" xfId="26321" hidden="1" xr:uid="{00000000-0005-0000-0000-0000D8840000}"/>
    <cellStyle name="เซลล์ที่มีการเชื่อมโยง 2" xfId="25323" hidden="1" xr:uid="{00000000-0005-0000-0000-0000D9840000}"/>
    <cellStyle name="เซลล์ที่มีการเชื่อมโยง 2" xfId="25730" hidden="1" xr:uid="{00000000-0005-0000-0000-0000DA840000}"/>
    <cellStyle name="เซลล์ที่มีการเชื่อมโยง 2" xfId="25094" hidden="1" xr:uid="{00000000-0005-0000-0000-0000DB840000}"/>
    <cellStyle name="เซลล์ที่มีการเชื่อมโยง 2" xfId="26128" hidden="1" xr:uid="{00000000-0005-0000-0000-0000DC840000}"/>
    <cellStyle name="เซลล์ที่มีการเชื่อมโยง 2" xfId="25095" hidden="1" xr:uid="{00000000-0005-0000-0000-0000DD840000}"/>
    <cellStyle name="เซลล์ที่มีการเชื่อมโยง 2" xfId="24600" hidden="1" xr:uid="{00000000-0005-0000-0000-0000DE840000}"/>
    <cellStyle name="เซลล์ที่มีการเชื่อมโยง 2" xfId="25164" hidden="1" xr:uid="{00000000-0005-0000-0000-0000DF840000}"/>
    <cellStyle name="เซลล์ที่มีการเชื่อมโยง 2" xfId="25413" hidden="1" xr:uid="{00000000-0005-0000-0000-0000E0840000}"/>
    <cellStyle name="เซลล์ที่มีการเชื่อมโยง 2" xfId="26491" hidden="1" xr:uid="{00000000-0005-0000-0000-0000E1840000}"/>
    <cellStyle name="เซลล์ที่มีการเชื่อมโยง 2" xfId="24791" hidden="1" xr:uid="{00000000-0005-0000-0000-0000E2840000}"/>
    <cellStyle name="เซลล์ที่มีการเชื่อมโยง 2" xfId="25011" hidden="1" xr:uid="{00000000-0005-0000-0000-0000E3840000}"/>
    <cellStyle name="เซลล์ที่มีการเชื่อมโยง 2" xfId="26415" hidden="1" xr:uid="{00000000-0005-0000-0000-0000E4840000}"/>
    <cellStyle name="เซลล์ที่มีการเชื่อมโยง 2" xfId="24930" hidden="1" xr:uid="{00000000-0005-0000-0000-0000E5840000}"/>
    <cellStyle name="เซลล์ที่มีการเชื่อมโยง 2" xfId="25933" hidden="1" xr:uid="{00000000-0005-0000-0000-0000E6840000}"/>
    <cellStyle name="เซลล์ที่มีการเชื่อมโยง 2" xfId="25096" hidden="1" xr:uid="{00000000-0005-0000-0000-0000E7840000}"/>
    <cellStyle name="เซลล์ที่มีการเชื่อมโยง 2" xfId="26554" hidden="1" xr:uid="{00000000-0005-0000-0000-0000E8840000}"/>
    <cellStyle name="เซลล์ที่มีการเชื่อมโยง 2" xfId="24844" hidden="1" xr:uid="{00000000-0005-0000-0000-0000E9840000}"/>
    <cellStyle name="เซลล์ที่มีการเชื่อมโยง 2" xfId="24741" hidden="1" xr:uid="{00000000-0005-0000-0000-0000EA840000}"/>
    <cellStyle name="เซลล์ที่มีการเชื่อมโยง 2" xfId="25700" hidden="1" xr:uid="{00000000-0005-0000-0000-0000EB840000}"/>
    <cellStyle name="เซลล์ที่มีการเชื่อมโยง 2" xfId="26336" hidden="1" xr:uid="{00000000-0005-0000-0000-0000EC840000}"/>
    <cellStyle name="เซลล์ที่มีการเชื่อมโยง 2" xfId="25106" hidden="1" xr:uid="{00000000-0005-0000-0000-0000ED840000}"/>
    <cellStyle name="เซลล์ที่มีการเชื่อมโยง 2" xfId="26404" hidden="1" xr:uid="{00000000-0005-0000-0000-0000EE840000}"/>
    <cellStyle name="เซลล์ที่มีการเชื่อมโยง 2" xfId="25031" hidden="1" xr:uid="{00000000-0005-0000-0000-0000EF840000}"/>
    <cellStyle name="เซลล์ที่มีการเชื่อมโยง 2" xfId="25154" hidden="1" xr:uid="{00000000-0005-0000-0000-0000F0840000}"/>
    <cellStyle name="เซลล์ที่มีการเชื่อมโยง 2" xfId="24906" hidden="1" xr:uid="{00000000-0005-0000-0000-0000F1840000}"/>
    <cellStyle name="เซลล์ที่มีการเชื่อมโยง 2" xfId="24813" hidden="1" xr:uid="{00000000-0005-0000-0000-0000F2840000}"/>
    <cellStyle name="เซลล์ที่มีการเชื่อมโยง 2" xfId="25736" hidden="1" xr:uid="{00000000-0005-0000-0000-0000F3840000}"/>
    <cellStyle name="เซลล์ที่มีการเชื่อมโยง 2" xfId="25253" hidden="1" xr:uid="{00000000-0005-0000-0000-0000F4840000}"/>
    <cellStyle name="เซลล์ที่มีการเชื่อมโยง 2" xfId="25519" hidden="1" xr:uid="{00000000-0005-0000-0000-0000F5840000}"/>
    <cellStyle name="เซลล์ที่มีการเชื่อมโยง 2" xfId="26191" hidden="1" xr:uid="{00000000-0005-0000-0000-0000F6840000}"/>
    <cellStyle name="เซลล์ที่มีการเชื่อมโยง 2" xfId="24992" hidden="1" xr:uid="{00000000-0005-0000-0000-0000F7840000}"/>
    <cellStyle name="เซลล์ที่มีการเชื่อมโยง 2" xfId="26020" hidden="1" xr:uid="{00000000-0005-0000-0000-0000F8840000}"/>
    <cellStyle name="เซลล์ที่มีการเชื่อมโยง 2" xfId="24871" hidden="1" xr:uid="{00000000-0005-0000-0000-0000F9840000}"/>
    <cellStyle name="เซลล์ที่มีการเชื่อมโยง 2" xfId="26359" hidden="1" xr:uid="{00000000-0005-0000-0000-0000FA840000}"/>
    <cellStyle name="เซลล์ที่มีการเชื่อมโยง 2" xfId="24560" hidden="1" xr:uid="{00000000-0005-0000-0000-0000FB840000}"/>
    <cellStyle name="เซลล์ที่มีการเชื่อมโยง 2" xfId="25718" hidden="1" xr:uid="{00000000-0005-0000-0000-0000FC840000}"/>
    <cellStyle name="เซลล์ที่มีการเชื่อมโยง 2" xfId="25117" hidden="1" xr:uid="{00000000-0005-0000-0000-0000FD840000}"/>
    <cellStyle name="เซลล์ที่มีการเชื่อมโยง 2" xfId="25142" hidden="1" xr:uid="{00000000-0005-0000-0000-0000FE840000}"/>
    <cellStyle name="เซลล์ที่มีการเชื่อมโยง 2" xfId="25760" hidden="1" xr:uid="{00000000-0005-0000-0000-0000FF840000}"/>
    <cellStyle name="เซลล์ที่มีการเชื่อมโยง 2" xfId="18104" hidden="1" xr:uid="{00000000-0005-0000-0000-000000850000}"/>
    <cellStyle name="เซลล์ที่มีการเชื่อมโยง 2" xfId="24943" hidden="1" xr:uid="{00000000-0005-0000-0000-000001850000}"/>
    <cellStyle name="เซลล์ที่มีการเชื่อมโยง 2" xfId="26036" hidden="1" xr:uid="{00000000-0005-0000-0000-000002850000}"/>
    <cellStyle name="เซลล์ที่มีการเชื่อมโยง 2" xfId="24899" hidden="1" xr:uid="{00000000-0005-0000-0000-000003850000}"/>
    <cellStyle name="เซลล์ที่มีการเชื่อมโยง 2" xfId="25222" hidden="1" xr:uid="{00000000-0005-0000-0000-000004850000}"/>
    <cellStyle name="เซลล์ที่มีการเชื่อมโยง 2" xfId="25232" hidden="1" xr:uid="{00000000-0005-0000-0000-000005850000}"/>
    <cellStyle name="เซลล์ที่มีการเชื่อมโยง 2" xfId="25020" hidden="1" xr:uid="{00000000-0005-0000-0000-000006850000}"/>
    <cellStyle name="เซลล์ที่มีการเชื่อมโยง 2" xfId="25163" hidden="1" xr:uid="{00000000-0005-0000-0000-000007850000}"/>
    <cellStyle name="เซลล์ที่มีการเชื่อมโยง 2" xfId="26466" hidden="1" xr:uid="{00000000-0005-0000-0000-000008850000}"/>
    <cellStyle name="เซลล์ที่มีการเชื่อมโยง 2" xfId="24812" hidden="1" xr:uid="{00000000-0005-0000-0000-000009850000}"/>
    <cellStyle name="เซลล์ที่มีการเชื่อมโยง 2" xfId="25693" hidden="1" xr:uid="{00000000-0005-0000-0000-00000A850000}"/>
    <cellStyle name="เซลล์ที่มีการเชื่อมโยง 2" xfId="26123" hidden="1" xr:uid="{00000000-0005-0000-0000-00000B850000}"/>
    <cellStyle name="เซลล์ที่มีการเชื่อมโยง 2" xfId="26256" hidden="1" xr:uid="{00000000-0005-0000-0000-00000C850000}"/>
    <cellStyle name="เซลล์ที่มีการเชื่อมโยง 2" xfId="24754" hidden="1" xr:uid="{00000000-0005-0000-0000-00000D850000}"/>
    <cellStyle name="เซลล์ที่มีการเชื่อมโยง 2" xfId="26194" hidden="1" xr:uid="{00000000-0005-0000-0000-00000E850000}"/>
    <cellStyle name="เซลล์ที่มีการเชื่อมโยง 2" xfId="24852" hidden="1" xr:uid="{00000000-0005-0000-0000-00000F850000}"/>
    <cellStyle name="เซลล์ที่มีการเชื่อมโยง 2" xfId="25068" hidden="1" xr:uid="{00000000-0005-0000-0000-000010850000}"/>
    <cellStyle name="เซลล์ที่มีการเชื่อมโยง 2" xfId="24751" hidden="1" xr:uid="{00000000-0005-0000-0000-000011850000}"/>
    <cellStyle name="เซลล์ที่มีการเชื่อมโยง 2" xfId="24925" hidden="1" xr:uid="{00000000-0005-0000-0000-000012850000}"/>
    <cellStyle name="เซลล์ที่มีการเชื่อมโยง 2" xfId="25615" hidden="1" xr:uid="{00000000-0005-0000-0000-000013850000}"/>
    <cellStyle name="เซลล์ที่มีการเชื่อมโยง 2" xfId="25487" hidden="1" xr:uid="{00000000-0005-0000-0000-000014850000}"/>
    <cellStyle name="เซลล์ที่มีการเชื่อมโยง 2" xfId="25471" hidden="1" xr:uid="{00000000-0005-0000-0000-000015850000}"/>
    <cellStyle name="เซลล์ที่มีการเชื่อมโยง 2" xfId="24748" hidden="1" xr:uid="{00000000-0005-0000-0000-000016850000}"/>
    <cellStyle name="เซลล์ที่มีการเชื่อมโยง 2" xfId="24882" hidden="1" xr:uid="{00000000-0005-0000-0000-000017850000}"/>
    <cellStyle name="เซลล์ที่มีการเชื่อมโยง 2" xfId="26279" hidden="1" xr:uid="{00000000-0005-0000-0000-000018850000}"/>
    <cellStyle name="เซลล์ที่มีการเชื่อมโยง 2" xfId="24632" hidden="1" xr:uid="{00000000-0005-0000-0000-000019850000}"/>
    <cellStyle name="เซลล์ที่มีการเชื่อมโยง 2" xfId="25188" hidden="1" xr:uid="{00000000-0005-0000-0000-00001A850000}"/>
    <cellStyle name="เซลล์ที่มีการเชื่อมโยง 2" xfId="24789" hidden="1" xr:uid="{00000000-0005-0000-0000-00001B850000}"/>
    <cellStyle name="เซลล์ที่มีการเชื่อมโยง 2" xfId="26236" hidden="1" xr:uid="{00000000-0005-0000-0000-00001C850000}"/>
    <cellStyle name="เซลล์ที่มีการเชื่อมโยง 2" xfId="25589" hidden="1" xr:uid="{00000000-0005-0000-0000-00001D850000}"/>
    <cellStyle name="เซลล์ที่มีการเชื่อมโยง 2" xfId="25149" hidden="1" xr:uid="{00000000-0005-0000-0000-00001E850000}"/>
    <cellStyle name="เซลล์ที่มีการเชื่อมโยง 2" xfId="25522" hidden="1" xr:uid="{00000000-0005-0000-0000-00001F850000}"/>
    <cellStyle name="เซลล์ที่มีการเชื่อมโยง 2" xfId="27071" hidden="1" xr:uid="{00000000-0005-0000-0000-000020850000}"/>
    <cellStyle name="เซลล์ที่มีการเชื่อมโยง 2" xfId="27074" hidden="1" xr:uid="{00000000-0005-0000-0000-000021850000}"/>
    <cellStyle name="เซลล์ที่มีการเชื่อมโยง 2" xfId="27076" hidden="1" xr:uid="{00000000-0005-0000-0000-000022850000}"/>
    <cellStyle name="เซลล์ที่มีการเชื่อมโยง 2" xfId="27077" hidden="1" xr:uid="{00000000-0005-0000-0000-000023850000}"/>
    <cellStyle name="เซลล์ที่มีการเชื่อมโยง 2" xfId="27086" hidden="1" xr:uid="{00000000-0005-0000-0000-000024850000}"/>
    <cellStyle name="เซลล์ที่มีการเชื่อมโยง 2" xfId="27087" hidden="1" xr:uid="{00000000-0005-0000-0000-000025850000}"/>
    <cellStyle name="เซลล์ที่มีการเชื่อมโยง 2" xfId="27088" hidden="1" xr:uid="{00000000-0005-0000-0000-000026850000}"/>
    <cellStyle name="เซลล์ที่มีการเชื่อมโยง 2" xfId="27089" hidden="1" xr:uid="{00000000-0005-0000-0000-000027850000}"/>
    <cellStyle name="เซลล์ที่มีการเชื่อมโยง 2" xfId="27092" hidden="1" xr:uid="{00000000-0005-0000-0000-000028850000}"/>
    <cellStyle name="เซลล์ที่มีการเชื่อมโยง 2" xfId="27093" hidden="1" xr:uid="{00000000-0005-0000-0000-000029850000}"/>
    <cellStyle name="เซลล์ที่มีการเชื่อมโยง 2" xfId="27094" hidden="1" xr:uid="{00000000-0005-0000-0000-00002A850000}"/>
    <cellStyle name="เซลล์ที่มีการเชื่อมโยง 2" xfId="27095" hidden="1" xr:uid="{00000000-0005-0000-0000-00002B850000}"/>
    <cellStyle name="เซลล์ที่มีการเชื่อมโยง 2" xfId="27098" hidden="1" xr:uid="{00000000-0005-0000-0000-00002C850000}"/>
    <cellStyle name="เซลล์ที่มีการเชื่อมโยง 2" xfId="27099" hidden="1" xr:uid="{00000000-0005-0000-0000-00002D850000}"/>
    <cellStyle name="เซลล์ที่มีการเชื่อมโยง 2" xfId="27100" hidden="1" xr:uid="{00000000-0005-0000-0000-00002E850000}"/>
    <cellStyle name="เซลล์ที่มีการเชื่อมโยง 2" xfId="27101" hidden="1" xr:uid="{00000000-0005-0000-0000-00002F850000}"/>
    <cellStyle name="เซลล์ที่มีการเชื่อมโยง 2" xfId="27169" hidden="1" xr:uid="{00000000-0005-0000-0000-000030850000}"/>
    <cellStyle name="เซลล์ที่มีการเชื่อมโยง 2" xfId="27170" hidden="1" xr:uid="{00000000-0005-0000-0000-000031850000}"/>
    <cellStyle name="เซลล์ที่มีการเชื่อมโยง 2" xfId="27172" hidden="1" xr:uid="{00000000-0005-0000-0000-000032850000}"/>
    <cellStyle name="เซลล์ที่มีการเชื่อมโยง 2" xfId="27173" hidden="1" xr:uid="{00000000-0005-0000-0000-000033850000}"/>
    <cellStyle name="เซลล์ที่มีการเชื่อมโยง 2" xfId="27199" hidden="1" xr:uid="{00000000-0005-0000-0000-000034850000}"/>
    <cellStyle name="เซลล์ที่มีการเชื่อมโยง 2" xfId="27200" hidden="1" xr:uid="{00000000-0005-0000-0000-000035850000}"/>
    <cellStyle name="เซลล์ที่มีการเชื่อมโยง 2" xfId="27201" hidden="1" xr:uid="{00000000-0005-0000-0000-000036850000}"/>
    <cellStyle name="เซลล์ที่มีการเชื่อมโยง 2" xfId="27202" hidden="1" xr:uid="{00000000-0005-0000-0000-000037850000}"/>
    <cellStyle name="เซลล์ที่มีการเชื่อมโยง 2" xfId="27208" hidden="1" xr:uid="{00000000-0005-0000-0000-000038850000}"/>
    <cellStyle name="เซลล์ที่มีการเชื่อมโยง 2" xfId="27209" hidden="1" xr:uid="{00000000-0005-0000-0000-000039850000}"/>
    <cellStyle name="เซลล์ที่มีการเชื่อมโยง 2" xfId="27210" hidden="1" xr:uid="{00000000-0005-0000-0000-00003A850000}"/>
    <cellStyle name="เซลล์ที่มีการเชื่อมโยง 2" xfId="27211" hidden="1" xr:uid="{00000000-0005-0000-0000-00003B850000}"/>
    <cellStyle name="เซลล์ที่มีการเชื่อมโยง 2" xfId="27228" hidden="1" xr:uid="{00000000-0005-0000-0000-00003C850000}"/>
    <cellStyle name="เซลล์ที่มีการเชื่อมโยง 2" xfId="27229" hidden="1" xr:uid="{00000000-0005-0000-0000-00003D850000}"/>
    <cellStyle name="เซลล์ที่มีการเชื่อมโยง 2" xfId="27231" hidden="1" xr:uid="{00000000-0005-0000-0000-00003E850000}"/>
    <cellStyle name="เซลล์ที่มีการเชื่อมโยง 2" xfId="27232" hidden="1" xr:uid="{00000000-0005-0000-0000-00003F850000}"/>
    <cellStyle name="เซลล์ที่มีการเชื่อมโยง 2" xfId="24723" hidden="1" xr:uid="{00000000-0005-0000-0000-000040850000}"/>
    <cellStyle name="เซลล์ที่มีการเชื่อมโยง 2" xfId="26000" hidden="1" xr:uid="{00000000-0005-0000-0000-000041850000}"/>
    <cellStyle name="เซลล์ที่มีการเชื่อมโยง 2" xfId="25790" hidden="1" xr:uid="{00000000-0005-0000-0000-000042850000}"/>
    <cellStyle name="เซลล์ที่มีการเชื่อมโยง 2" xfId="24570" hidden="1" xr:uid="{00000000-0005-0000-0000-000043850000}"/>
    <cellStyle name="เซลล์ที่มีการเชื่อมโยง 2" xfId="26122" hidden="1" xr:uid="{00000000-0005-0000-0000-000044850000}"/>
    <cellStyle name="เซลล์ที่มีการเชื่อมโยง 2" xfId="25051" hidden="1" xr:uid="{00000000-0005-0000-0000-000045850000}"/>
    <cellStyle name="เซลล์ที่มีการเชื่อมโยง 2" xfId="24900" hidden="1" xr:uid="{00000000-0005-0000-0000-000046850000}"/>
    <cellStyle name="เซลล์ที่มีการเชื่อมโยง 2" xfId="25642" hidden="1" xr:uid="{00000000-0005-0000-0000-000047850000}"/>
    <cellStyle name="เซลล์ที่มีการเชื่อมโยง 2" xfId="27111" hidden="1" xr:uid="{00000000-0005-0000-0000-000048850000}"/>
    <cellStyle name="เซลล์ที่มีการเชื่อมโยง 2" xfId="26261" hidden="1" xr:uid="{00000000-0005-0000-0000-000049850000}"/>
    <cellStyle name="เซลล์ที่มีการเชื่อมโยง 2" xfId="25568" hidden="1" xr:uid="{00000000-0005-0000-0000-00004A850000}"/>
    <cellStyle name="เซลล์ที่มีการเชื่อมโยง 2" xfId="26090" hidden="1" xr:uid="{00000000-0005-0000-0000-00004B850000}"/>
    <cellStyle name="เซลล์ที่มีการเชื่อมโยง 2" xfId="19032" hidden="1" xr:uid="{00000000-0005-0000-0000-00004C850000}"/>
    <cellStyle name="เซลล์ที่มีการเชื่อมโยง 2" xfId="26449" hidden="1" xr:uid="{00000000-0005-0000-0000-00004D850000}"/>
    <cellStyle name="เซลล์ที่มีการเชื่อมโยง 2" xfId="24848" hidden="1" xr:uid="{00000000-0005-0000-0000-00004E850000}"/>
    <cellStyle name="เซลล์ที่มีการเชื่อมโยง 2" xfId="26206" hidden="1" xr:uid="{00000000-0005-0000-0000-00004F850000}"/>
    <cellStyle name="เซลล์ที่มีการเชื่อมโยง 2" xfId="25822" hidden="1" xr:uid="{00000000-0005-0000-0000-000050850000}"/>
    <cellStyle name="เซลล์ที่มีการเชื่อมโยง 2" xfId="24690" hidden="1" xr:uid="{00000000-0005-0000-0000-000051850000}"/>
    <cellStyle name="เซลล์ที่มีการเชื่อมโยง 2" xfId="26016" hidden="1" xr:uid="{00000000-0005-0000-0000-000052850000}"/>
    <cellStyle name="เซลล์ที่มีการเชื่อมโยง 2" xfId="25000" hidden="1" xr:uid="{00000000-0005-0000-0000-000053850000}"/>
    <cellStyle name="เซลล์ที่มีการเชื่อมโยง 2" xfId="24837" hidden="1" xr:uid="{00000000-0005-0000-0000-000054850000}"/>
    <cellStyle name="เซลล์ที่มีการเชื่อมโยง 2" xfId="26157" hidden="1" xr:uid="{00000000-0005-0000-0000-000055850000}"/>
    <cellStyle name="เซลล์ที่มีการเชื่อมโยง 2" xfId="26552" hidden="1" xr:uid="{00000000-0005-0000-0000-000056850000}"/>
    <cellStyle name="เซลล์ที่มีการเชื่อมโยง 2" xfId="25919" hidden="1" xr:uid="{00000000-0005-0000-0000-000057850000}"/>
    <cellStyle name="เซลล์ที่มีการเชื่อมโยง 2" xfId="26518" hidden="1" xr:uid="{00000000-0005-0000-0000-000058850000}"/>
    <cellStyle name="เซลล์ที่มีการเชื่อมโยง 2" xfId="27122" hidden="1" xr:uid="{00000000-0005-0000-0000-000059850000}"/>
    <cellStyle name="เซลล์ที่มีการเชื่อมโยง 2" xfId="24945" hidden="1" xr:uid="{00000000-0005-0000-0000-00005A850000}"/>
    <cellStyle name="เซลล์ที่มีการเชื่อมโยง 2" xfId="25686" hidden="1" xr:uid="{00000000-0005-0000-0000-00005B850000}"/>
    <cellStyle name="เซลล์ที่มีการเชื่อมโยง 2" xfId="26539" hidden="1" xr:uid="{00000000-0005-0000-0000-00005C850000}"/>
    <cellStyle name="เซลล์ที่มีการเชื่อมโยง 2" xfId="27212" hidden="1" xr:uid="{00000000-0005-0000-0000-00005D850000}"/>
    <cellStyle name="เซลล์ที่มีการเชื่อมโยง 2" xfId="27158" hidden="1" xr:uid="{00000000-0005-0000-0000-00005E850000}"/>
    <cellStyle name="เซลล์ที่มีการเชื่อมโยง 2" xfId="27117" hidden="1" xr:uid="{00000000-0005-0000-0000-00005F850000}"/>
    <cellStyle name="เซลล์ที่มีการเชื่อมโยง 2" xfId="27066" hidden="1" xr:uid="{00000000-0005-0000-0000-000060850000}"/>
    <cellStyle name="เซลล์ที่มีการเชื่อมโยง 2" xfId="25406" hidden="1" xr:uid="{00000000-0005-0000-0000-000061850000}"/>
    <cellStyle name="เซลล์ที่มีการเชื่อมโยง 2" xfId="26283" hidden="1" xr:uid="{00000000-0005-0000-0000-000062850000}"/>
    <cellStyle name="เซลล์ที่มีการเชื่อมโยง 2" xfId="25580" hidden="1" xr:uid="{00000000-0005-0000-0000-000063850000}"/>
    <cellStyle name="เซลล์ที่มีการเชื่อมโยง 2" xfId="26287" hidden="1" xr:uid="{00000000-0005-0000-0000-000064850000}"/>
    <cellStyle name="เซลล์ที่มีการเชื่อมโยง 2" xfId="25679" hidden="1" xr:uid="{00000000-0005-0000-0000-000065850000}"/>
    <cellStyle name="เซลล์ที่มีการเชื่อมโยง 2" xfId="25932" hidden="1" xr:uid="{00000000-0005-0000-0000-000066850000}"/>
    <cellStyle name="เซลล์ที่มีการเชื่อมโยง 2" xfId="25903" hidden="1" xr:uid="{00000000-0005-0000-0000-000067850000}"/>
    <cellStyle name="เซลล์ที่มีการเชื่อมโยง 2" xfId="25044" hidden="1" xr:uid="{00000000-0005-0000-0000-000068850000}"/>
    <cellStyle name="เซลล์ที่มีการเชื่อมโยง 2" xfId="25914" hidden="1" xr:uid="{00000000-0005-0000-0000-000069850000}"/>
    <cellStyle name="เซลล์ที่มีการเชื่อมโยง 2" xfId="24646" hidden="1" xr:uid="{00000000-0005-0000-0000-00006A850000}"/>
    <cellStyle name="เซลล์ที่มีการเชื่อมโยง 2" xfId="24604" hidden="1" xr:uid="{00000000-0005-0000-0000-00006B850000}"/>
    <cellStyle name="เซลล์ที่มีการเชื่อมโยง 2" xfId="24598" hidden="1" xr:uid="{00000000-0005-0000-0000-00006C850000}"/>
    <cellStyle name="เซลล์ที่มีการเชื่อมโยง 2" xfId="25851" hidden="1" xr:uid="{00000000-0005-0000-0000-00006D850000}"/>
    <cellStyle name="เซลล์ที่มีการเชื่อมโยง 2" xfId="24809" hidden="1" xr:uid="{00000000-0005-0000-0000-00006E850000}"/>
    <cellStyle name="เซลล์ที่มีการเชื่อมโยง 2" xfId="25748" hidden="1" xr:uid="{00000000-0005-0000-0000-00006F850000}"/>
    <cellStyle name="เซลล์ที่มีการเชื่อมโยง 2" xfId="24991" hidden="1" xr:uid="{00000000-0005-0000-0000-000070850000}"/>
    <cellStyle name="เซลล์ที่มีการเชื่อมโยง 2" xfId="27166" hidden="1" xr:uid="{00000000-0005-0000-0000-000071850000}"/>
    <cellStyle name="เซลล์ที่มีการเชื่อมโยง 2" xfId="25845" hidden="1" xr:uid="{00000000-0005-0000-0000-000072850000}"/>
    <cellStyle name="เซลล์ที่มีการเชื่อมโยง 2" xfId="25110" hidden="1" xr:uid="{00000000-0005-0000-0000-000073850000}"/>
    <cellStyle name="เซลล์ที่มีการเชื่อมโยง 2" xfId="27144" hidden="1" xr:uid="{00000000-0005-0000-0000-000074850000}"/>
    <cellStyle name="เซลล์ที่มีการเชื่อมโยง 2" xfId="25440" hidden="1" xr:uid="{00000000-0005-0000-0000-000075850000}"/>
    <cellStyle name="เซลล์ที่มีการเชื่อมโยง 2" xfId="26179" hidden="1" xr:uid="{00000000-0005-0000-0000-000076850000}"/>
    <cellStyle name="เซลล์ที่มีการเชื่อมโยง 2" xfId="25960" hidden="1" xr:uid="{00000000-0005-0000-0000-000077850000}"/>
    <cellStyle name="เซลล์ที่มีการเชื่อมโยง 2" xfId="25003" hidden="1" xr:uid="{00000000-0005-0000-0000-000078850000}"/>
    <cellStyle name="เซลล์ที่มีการเชื่อมโยง 2" xfId="25672" hidden="1" xr:uid="{00000000-0005-0000-0000-000079850000}"/>
    <cellStyle name="เซลล์ที่มีการเชื่อมโยง 2" xfId="26198" hidden="1" xr:uid="{00000000-0005-0000-0000-00007A850000}"/>
    <cellStyle name="เซลล์ที่มีการเชื่อมโยง 2" xfId="25437" hidden="1" xr:uid="{00000000-0005-0000-0000-00007B850000}"/>
    <cellStyle name="เซลล์ที่มีการเชื่อมโยง 2" xfId="26168" hidden="1" xr:uid="{00000000-0005-0000-0000-00007C850000}"/>
    <cellStyle name="เซลล์ที่มีการเชื่อมโยง 2" xfId="26371" hidden="1" xr:uid="{00000000-0005-0000-0000-00007D850000}"/>
    <cellStyle name="เซลล์ที่มีการเชื่อมโยง 2" xfId="27179" hidden="1" xr:uid="{00000000-0005-0000-0000-00007E850000}"/>
    <cellStyle name="เซลล์ที่มีการเชื่อมโยง 2" xfId="25165" hidden="1" xr:uid="{00000000-0005-0000-0000-00007F850000}"/>
    <cellStyle name="เซลล์ที่มีการเชื่อมโยง 2" xfId="24897" hidden="1" xr:uid="{00000000-0005-0000-0000-000080850000}"/>
    <cellStyle name="เซลล์ที่มีการเชื่อมโยง 2" xfId="25488" hidden="1" xr:uid="{00000000-0005-0000-0000-000081850000}"/>
    <cellStyle name="เซลล์ที่มีการเชื่อมโยง 2" xfId="26550" hidden="1" xr:uid="{00000000-0005-0000-0000-000082850000}"/>
    <cellStyle name="เซลล์ที่มีการเชื่อมโยง 2" xfId="25515" hidden="1" xr:uid="{00000000-0005-0000-0000-000083850000}"/>
    <cellStyle name="เซลล์ที่มีการเชื่อมโยง 2" xfId="27182" hidden="1" xr:uid="{00000000-0005-0000-0000-000084850000}"/>
    <cellStyle name="เซลล์ที่มีการเชื่อมโยง 2" xfId="25726" hidden="1" xr:uid="{00000000-0005-0000-0000-000085850000}"/>
    <cellStyle name="เซลล์ที่มีการเชื่อมโยง 2" xfId="26477" hidden="1" xr:uid="{00000000-0005-0000-0000-000086850000}"/>
    <cellStyle name="เซลล์ที่มีการเชื่อมโยง 2" xfId="25684" hidden="1" xr:uid="{00000000-0005-0000-0000-000087850000}"/>
    <cellStyle name="เซลล์ที่มีการเชื่อมโยง 2" xfId="26037" hidden="1" xr:uid="{00000000-0005-0000-0000-000088850000}"/>
    <cellStyle name="เซลล์ที่มีการเชื่อมโยง 2" xfId="26203" hidden="1" xr:uid="{00000000-0005-0000-0000-000089850000}"/>
    <cellStyle name="เซลล์ที่มีการเชื่อมโยง 2" xfId="27051" hidden="1" xr:uid="{00000000-0005-0000-0000-00008A850000}"/>
    <cellStyle name="เซลล์ที่มีการเชื่อมโยง 2" xfId="24692" hidden="1" xr:uid="{00000000-0005-0000-0000-00008B850000}"/>
    <cellStyle name="เซลล์ที่มีการเชื่อมโยง 2" xfId="24583" hidden="1" xr:uid="{00000000-0005-0000-0000-00008C850000}"/>
    <cellStyle name="เซลล์ที่มีการเชื่อมโยง 2" xfId="24562" hidden="1" xr:uid="{00000000-0005-0000-0000-00008D850000}"/>
    <cellStyle name="เซลล์ที่มีการเชื่อมโยง 2" xfId="25010" hidden="1" xr:uid="{00000000-0005-0000-0000-00008E850000}"/>
    <cellStyle name="เซลล์ที่มีการเชื่อมโยง 2" xfId="24730" hidden="1" xr:uid="{00000000-0005-0000-0000-00008F850000}"/>
    <cellStyle name="เซลล์ที่มีการเชื่อมโยง 2" xfId="26267" hidden="1" xr:uid="{00000000-0005-0000-0000-000090850000}"/>
    <cellStyle name="เซลล์ที่มีการเชื่อมโยง 2" xfId="26169" hidden="1" xr:uid="{00000000-0005-0000-0000-000091850000}"/>
    <cellStyle name="เซลล์ที่มีการเชื่อมโยง 2" xfId="25097" hidden="1" xr:uid="{00000000-0005-0000-0000-000092850000}"/>
    <cellStyle name="เซลล์ที่มีการเชื่อมโยง 2" xfId="25628" hidden="1" xr:uid="{00000000-0005-0000-0000-000093850000}"/>
    <cellStyle name="เซลล์ที่มีการเชื่อมโยง 2" xfId="25833" hidden="1" xr:uid="{00000000-0005-0000-0000-000094850000}"/>
    <cellStyle name="เซลล์ที่มีการเชื่อมโยง 2" xfId="24672" hidden="1" xr:uid="{00000000-0005-0000-0000-000095850000}"/>
    <cellStyle name="เซลล์ที่มีการเชื่อมโยง 2" xfId="27207" hidden="1" xr:uid="{00000000-0005-0000-0000-000096850000}"/>
    <cellStyle name="เซลล์ที่มีการเชื่อมโยง 2" xfId="24833" hidden="1" xr:uid="{00000000-0005-0000-0000-000097850000}"/>
    <cellStyle name="เซลล์ที่มีการเชื่อมโยง 2" xfId="24965" hidden="1" xr:uid="{00000000-0005-0000-0000-000098850000}"/>
    <cellStyle name="เซลล์ที่มีการเชื่อมโยง 2" xfId="27220" hidden="1" xr:uid="{00000000-0005-0000-0000-000099850000}"/>
    <cellStyle name="เซลล์ที่มีการเชื่อมโยง 2" xfId="27123" hidden="1" xr:uid="{00000000-0005-0000-0000-00009A850000}"/>
    <cellStyle name="เซลล์ที่มีการเชื่อมโยง 2" xfId="27138" hidden="1" xr:uid="{00000000-0005-0000-0000-00009B850000}"/>
    <cellStyle name="เซลล์ที่มีการเชื่อมโยง 2" xfId="24868" hidden="1" xr:uid="{00000000-0005-0000-0000-00009C850000}"/>
    <cellStyle name="เซลล์ที่มีการเชื่อมโยง 2" xfId="25255" hidden="1" xr:uid="{00000000-0005-0000-0000-00009D850000}"/>
    <cellStyle name="เซลล์ที่มีการเชื่อมโยง 2" xfId="24922" hidden="1" xr:uid="{00000000-0005-0000-0000-00009E850000}"/>
    <cellStyle name="เซลล์ที่มีการเชื่อมโยง 2" xfId="24879" hidden="1" xr:uid="{00000000-0005-0000-0000-00009F850000}"/>
    <cellStyle name="เซลล์ที่มีการเชื่อมโยง 2" xfId="27183" hidden="1" xr:uid="{00000000-0005-0000-0000-0000A0850000}"/>
    <cellStyle name="เซลล์ที่มีการเชื่อมโยง 2" xfId="25187" hidden="1" xr:uid="{00000000-0005-0000-0000-0000A1850000}"/>
    <cellStyle name="เซลล์ที่มีการเชื่อมโยง 2" xfId="25618" hidden="1" xr:uid="{00000000-0005-0000-0000-0000A2850000}"/>
    <cellStyle name="เซลล์ที่มีการเชื่อมโยง 2" xfId="25450" hidden="1" xr:uid="{00000000-0005-0000-0000-0000A3850000}"/>
    <cellStyle name="เซลล์ที่มีการเชื่อมโยง 2" xfId="26281" hidden="1" xr:uid="{00000000-0005-0000-0000-0000A4850000}"/>
    <cellStyle name="เซลล์ที่มีการเชื่อมโยง 2" xfId="26526" hidden="1" xr:uid="{00000000-0005-0000-0000-0000A5850000}"/>
    <cellStyle name="เซลล์ที่มีการเชื่อมโยง 2" xfId="25925" hidden="1" xr:uid="{00000000-0005-0000-0000-0000A6850000}"/>
    <cellStyle name="เซลล์ที่มีการเชื่อมโยง 2" xfId="24914" hidden="1" xr:uid="{00000000-0005-0000-0000-0000A7850000}"/>
    <cellStyle name="เซลล์ที่มีการเชื่อมโยง 2" xfId="25300" hidden="1" xr:uid="{00000000-0005-0000-0000-0000A8850000}"/>
    <cellStyle name="เซลล์ที่มีการเชื่อมโยง 2" xfId="27193" hidden="1" xr:uid="{00000000-0005-0000-0000-0000A9850000}"/>
    <cellStyle name="เซลล์ที่มีการเชื่อมโยง 2" xfId="27110" hidden="1" xr:uid="{00000000-0005-0000-0000-0000AA850000}"/>
    <cellStyle name="เซลล์ที่มีการเชื่อมโยง 2" xfId="27151" hidden="1" xr:uid="{00000000-0005-0000-0000-0000AB850000}"/>
    <cellStyle name="เซลล์ที่มีการเชื่อมโยง 2" xfId="24909" hidden="1" xr:uid="{00000000-0005-0000-0000-0000AC850000}"/>
    <cellStyle name="เซลล์ที่มีการเชื่อมโยง 2" xfId="25248" hidden="1" xr:uid="{00000000-0005-0000-0000-0000AD850000}"/>
    <cellStyle name="เซลล์ที่มีการเชื่อมโยง 2" xfId="25398" hidden="1" xr:uid="{00000000-0005-0000-0000-0000AE850000}"/>
    <cellStyle name="เซลล์ที่มีการเชื่อมโยง 2" xfId="26516" hidden="1" xr:uid="{00000000-0005-0000-0000-0000AF850000}"/>
    <cellStyle name="เซลล์ที่มีการเชื่อมโยง 2" xfId="25477" hidden="1" xr:uid="{00000000-0005-0000-0000-0000B0850000}"/>
    <cellStyle name="เซลล์ที่มีการเชื่อมโยง 2" xfId="26512" hidden="1" xr:uid="{00000000-0005-0000-0000-0000B1850000}"/>
    <cellStyle name="เซลล์ที่มีการเชื่อมโยง 2" xfId="26023" hidden="1" xr:uid="{00000000-0005-0000-0000-0000B2850000}"/>
    <cellStyle name="เซลล์ที่มีการเชื่อมโยง 2" xfId="27223" hidden="1" xr:uid="{00000000-0005-0000-0000-0000B3850000}"/>
    <cellStyle name="เซลล์ที่มีการเชื่อมโยง 2" xfId="25380" hidden="1" xr:uid="{00000000-0005-0000-0000-0000B4850000}"/>
    <cellStyle name="เซลล์ที่มีการเชื่อมโยง 2" xfId="25296" hidden="1" xr:uid="{00000000-0005-0000-0000-0000B5850000}"/>
    <cellStyle name="เซลล์ที่มีการเชื่อมโยง 2" xfId="24567" hidden="1" xr:uid="{00000000-0005-0000-0000-0000B6850000}"/>
    <cellStyle name="เซลล์ที่มีการเชื่อมโยง 2" xfId="26039" hidden="1" xr:uid="{00000000-0005-0000-0000-0000B7850000}"/>
    <cellStyle name="เซลล์ที่มีการเชื่อมโยง 2" xfId="25337" hidden="1" xr:uid="{00000000-0005-0000-0000-0000B8850000}"/>
    <cellStyle name="เซลล์ที่มีการเชื่อมโยง 2" xfId="24599" hidden="1" xr:uid="{00000000-0005-0000-0000-0000B9850000}"/>
    <cellStyle name="เซลล์ที่มีการเชื่อมโยง 2" xfId="25473" hidden="1" xr:uid="{00000000-0005-0000-0000-0000BA850000}"/>
    <cellStyle name="เซลล์ที่มีการเชื่อมโยง 2" xfId="26416" hidden="1" xr:uid="{00000000-0005-0000-0000-0000BB850000}"/>
    <cellStyle name="เซลล์ที่มีการเชื่อมโยง 2" xfId="25252" hidden="1" xr:uid="{00000000-0005-0000-0000-0000BC850000}"/>
    <cellStyle name="เซลล์ที่มีการเชื่อมโยง 2" xfId="25849" hidden="1" xr:uid="{00000000-0005-0000-0000-0000BD850000}"/>
    <cellStyle name="เซลล์ที่มีการเชื่อมโยง 2" xfId="26377" hidden="1" xr:uid="{00000000-0005-0000-0000-0000BE850000}"/>
    <cellStyle name="เซลล์ที่มีการเชื่อมโยง 2" xfId="25105" hidden="1" xr:uid="{00000000-0005-0000-0000-0000BF850000}"/>
    <cellStyle name="เซลล์ที่มีการเชื่อมโยง 2" xfId="25415" hidden="1" xr:uid="{00000000-0005-0000-0000-0000C0850000}"/>
    <cellStyle name="เซลล์ที่มีการเชื่อมโยง 2" xfId="25321" hidden="1" xr:uid="{00000000-0005-0000-0000-0000C1850000}"/>
    <cellStyle name="เซลล์ที่มีการเชื่อมโยง 2" xfId="25126" hidden="1" xr:uid="{00000000-0005-0000-0000-0000C2850000}"/>
    <cellStyle name="เซลล์ที่มีการเชื่อมโยง 2" xfId="25860" hidden="1" xr:uid="{00000000-0005-0000-0000-0000C3850000}"/>
    <cellStyle name="เซลล์ที่มีการเชื่อมโยง 2" xfId="24666" hidden="1" xr:uid="{00000000-0005-0000-0000-0000C4850000}"/>
    <cellStyle name="เซลล์ที่มีการเชื่อมโยง 2" xfId="25809" hidden="1" xr:uid="{00000000-0005-0000-0000-0000C5850000}"/>
    <cellStyle name="เซลล์ที่มีการเชื่อมโยง 2" xfId="26200" hidden="1" xr:uid="{00000000-0005-0000-0000-0000C6850000}"/>
    <cellStyle name="เซลล์ที่มีการเชื่อมโยง 2" xfId="19271" hidden="1" xr:uid="{00000000-0005-0000-0000-0000C7850000}"/>
    <cellStyle name="เซลล์ที่มีการเชื่อมโยง 2" xfId="25563" hidden="1" xr:uid="{00000000-0005-0000-0000-0000C8850000}"/>
    <cellStyle name="เซลล์ที่มีการเชื่อมโยง 2" xfId="24595" hidden="1" xr:uid="{00000000-0005-0000-0000-0000C9850000}"/>
    <cellStyle name="เซลล์ที่มีการเชื่อมโยง 2" xfId="26278" hidden="1" xr:uid="{00000000-0005-0000-0000-0000CA850000}"/>
    <cellStyle name="เซลล์ที่มีการเชื่อมโยง 2" xfId="25171" hidden="1" xr:uid="{00000000-0005-0000-0000-0000CB850000}"/>
    <cellStyle name="เซลล์ที่มีการเชื่อมโยง 2" xfId="26532" hidden="1" xr:uid="{00000000-0005-0000-0000-0000CC850000}"/>
    <cellStyle name="เซลล์ที่มีการเชื่อมโยง 2" xfId="25758" hidden="1" xr:uid="{00000000-0005-0000-0000-0000CD850000}"/>
    <cellStyle name="เซลล์ที่มีการเชื่อมโยง 2" xfId="24642" hidden="1" xr:uid="{00000000-0005-0000-0000-0000CE850000}"/>
    <cellStyle name="เซลล์ที่มีการเชื่อมโยง 2" xfId="24744" hidden="1" xr:uid="{00000000-0005-0000-0000-0000CF850000}"/>
    <cellStyle name="เซลล์ที่มีการเชื่อมโยง 2" xfId="25223" hidden="1" xr:uid="{00000000-0005-0000-0000-0000D0850000}"/>
    <cellStyle name="เซลล์ที่มีการเชื่อมโยง 2" xfId="26264" hidden="1" xr:uid="{00000000-0005-0000-0000-0000D1850000}"/>
    <cellStyle name="เซลล์ที่มีการเชื่อมโยง 2" xfId="26540" hidden="1" xr:uid="{00000000-0005-0000-0000-0000D2850000}"/>
    <cellStyle name="เซลล์ที่มีการเชื่อมโยง 2" xfId="26337" hidden="1" xr:uid="{00000000-0005-0000-0000-0000D3850000}"/>
    <cellStyle name="เซลล์ที่มีการเชื่อมโยง 2" xfId="27054" hidden="1" xr:uid="{00000000-0005-0000-0000-0000D4850000}"/>
    <cellStyle name="เซลล์ที่มีการเชื่อมโยง 2" xfId="25250" hidden="1" xr:uid="{00000000-0005-0000-0000-0000D5850000}"/>
    <cellStyle name="เซลล์ที่มีการเชื่อมโยง 2" xfId="27139" hidden="1" xr:uid="{00000000-0005-0000-0000-0000D6850000}"/>
    <cellStyle name="เซลล์ที่มีการเชื่อมโยง 2" xfId="27155" hidden="1" xr:uid="{00000000-0005-0000-0000-0000D7850000}"/>
    <cellStyle name="เซลล์ที่มีการเชื่อมโยง 2" xfId="26548" hidden="1" xr:uid="{00000000-0005-0000-0000-0000D8850000}"/>
    <cellStyle name="เซลล์ที่มีการเชื่อมโยง 2" xfId="25648" hidden="1" xr:uid="{00000000-0005-0000-0000-0000D9850000}"/>
    <cellStyle name="เซลล์ที่มีการเชื่อมโยง 2" xfId="25660" hidden="1" xr:uid="{00000000-0005-0000-0000-0000DA850000}"/>
    <cellStyle name="เซลล์ที่มีการเชื่อมโยง 2" xfId="24638" hidden="1" xr:uid="{00000000-0005-0000-0000-0000DB850000}"/>
    <cellStyle name="เซลล์ที่มีการเชื่อมโยง 2" xfId="25140" hidden="1" xr:uid="{00000000-0005-0000-0000-0000DC850000}"/>
    <cellStyle name="เซลล์ที่มีการเชื่อมโยง 2" xfId="25979" hidden="1" xr:uid="{00000000-0005-0000-0000-0000DD850000}"/>
    <cellStyle name="เซลล์ที่มีการเชื่อมโยง 2" xfId="25375" hidden="1" xr:uid="{00000000-0005-0000-0000-0000DE850000}"/>
    <cellStyle name="เซลล์ที่มีการเชื่อมโยง 2" xfId="25303" hidden="1" xr:uid="{00000000-0005-0000-0000-0000DF850000}"/>
    <cellStyle name="เซลล์ที่มีการเชื่อมโยง 2" xfId="19604" hidden="1" xr:uid="{00000000-0005-0000-0000-0000E0850000}"/>
    <cellStyle name="เซลล์ที่มีการเชื่อมโยง 2" xfId="26202" hidden="1" xr:uid="{00000000-0005-0000-0000-0000E1850000}"/>
    <cellStyle name="เซลล์ที่มีการเชื่อมโยง 2" xfId="26204" hidden="1" xr:uid="{00000000-0005-0000-0000-0000E2850000}"/>
    <cellStyle name="เซลล์ที่มีการเชื่อมโยง 2" xfId="25185" hidden="1" xr:uid="{00000000-0005-0000-0000-0000E3850000}"/>
    <cellStyle name="เซลล์ที่มีการเชื่อมโยง 2" xfId="27251" hidden="1" xr:uid="{00000000-0005-0000-0000-0000E4850000}"/>
    <cellStyle name="เซลล์ที่มีการเชื่อมโยง 2" xfId="27252" hidden="1" xr:uid="{00000000-0005-0000-0000-0000E5850000}"/>
    <cellStyle name="เซลล์ที่มีการเชื่อมโยง 2" xfId="27254" hidden="1" xr:uid="{00000000-0005-0000-0000-0000E6850000}"/>
    <cellStyle name="เซลล์ที่มีการเชื่อมโยง 2" xfId="27255" hidden="1" xr:uid="{00000000-0005-0000-0000-0000E7850000}"/>
    <cellStyle name="เซลล์ที่มีการเชื่อมโยง 2" xfId="27259" hidden="1" xr:uid="{00000000-0005-0000-0000-0000E8850000}"/>
    <cellStyle name="เซลล์ที่มีการเชื่อมโยง 2" xfId="27260" hidden="1" xr:uid="{00000000-0005-0000-0000-0000E9850000}"/>
    <cellStyle name="เซลล์ที่มีการเชื่อมโยง 2" xfId="27262" hidden="1" xr:uid="{00000000-0005-0000-0000-0000EA850000}"/>
    <cellStyle name="เซลล์ที่มีการเชื่อมโยง 2" xfId="27263" hidden="1" xr:uid="{00000000-0005-0000-0000-0000EB850000}"/>
    <cellStyle name="เซลล์ที่มีการเชื่อมโยง 2" xfId="27289" hidden="1" xr:uid="{00000000-0005-0000-0000-0000EC850000}"/>
    <cellStyle name="เซลล์ที่มีการเชื่อมโยง 2" xfId="27290" hidden="1" xr:uid="{00000000-0005-0000-0000-0000ED850000}"/>
    <cellStyle name="เซลล์ที่มีการเชื่อมโยง 2" xfId="27292" hidden="1" xr:uid="{00000000-0005-0000-0000-0000EE850000}"/>
    <cellStyle name="เซลล์ที่มีการเชื่อมโยง 2" xfId="27293" hidden="1" xr:uid="{00000000-0005-0000-0000-0000EF850000}"/>
    <cellStyle name="เซลล์ที่มีการเชื่อมโยง 2" xfId="25121" hidden="1" xr:uid="{00000000-0005-0000-0000-0000F0850000}"/>
    <cellStyle name="เซลล์ที่มีการเชื่อมโยง 2" xfId="26356" hidden="1" xr:uid="{00000000-0005-0000-0000-0000F1850000}"/>
    <cellStyle name="เซลล์ที่มีการเชื่อมโยง 2" xfId="25381" hidden="1" xr:uid="{00000000-0005-0000-0000-0000F2850000}"/>
    <cellStyle name="เซลล์ที่มีการเชื่อมโยง 2" xfId="25787" hidden="1" xr:uid="{00000000-0005-0000-0000-0000F3850000}"/>
    <cellStyle name="เซลล์ที่มีการเชื่อมโยง 2" xfId="27150" hidden="1" xr:uid="{00000000-0005-0000-0000-0000F4850000}"/>
    <cellStyle name="เซลล์ที่มีการเชื่อมโยง 2" xfId="25205" hidden="1" xr:uid="{00000000-0005-0000-0000-0000F5850000}"/>
    <cellStyle name="เซลล์ที่มีการเชื่อมโยง 2" xfId="25160" hidden="1" xr:uid="{00000000-0005-0000-0000-0000F6850000}"/>
    <cellStyle name="เซลล์ที่มีการเชื่อมโยง 2" xfId="26302" hidden="1" xr:uid="{00000000-0005-0000-0000-0000F7850000}"/>
    <cellStyle name="เซลล์ที่มีการเชื่อมโยง 2" xfId="26439" hidden="1" xr:uid="{00000000-0005-0000-0000-0000F8850000}"/>
    <cellStyle name="เซลล์ที่มีการเชื่อมโยง 2" xfId="24624" hidden="1" xr:uid="{00000000-0005-0000-0000-0000F9850000}"/>
    <cellStyle name="เซลล์ที่มีการเชื่อมโยง 2" xfId="26093" hidden="1" xr:uid="{00000000-0005-0000-0000-0000FA850000}"/>
    <cellStyle name="เซลล์ที่มีการเชื่อมโยง 2" xfId="26251" hidden="1" xr:uid="{00000000-0005-0000-0000-0000FB850000}"/>
    <cellStyle name="เซลล์ที่มีการเชื่อมโยง 2" xfId="25018" hidden="1" xr:uid="{00000000-0005-0000-0000-0000FC850000}"/>
    <cellStyle name="เซลล์ที่มีการเชื่อมโยง 2" xfId="18878" hidden="1" xr:uid="{00000000-0005-0000-0000-0000FD850000}"/>
    <cellStyle name="เซลล์ที่มีการเชื่อมโยง 2" xfId="24937" hidden="1" xr:uid="{00000000-0005-0000-0000-0000FE850000}"/>
    <cellStyle name="เซลล์ที่มีการเชื่อมโยง 2" xfId="26465" hidden="1" xr:uid="{00000000-0005-0000-0000-0000FF850000}"/>
    <cellStyle name="เซลล์ที่มีการเชื่อมโยง 2" xfId="26075" hidden="1" xr:uid="{00000000-0005-0000-0000-000000860000}"/>
    <cellStyle name="เซลล์ที่มีการเชื่อมโยง 2" xfId="24845" hidden="1" xr:uid="{00000000-0005-0000-0000-000001860000}"/>
    <cellStyle name="เซลล์ที่มีการเชื่อมโยง 2" xfId="25799" hidden="1" xr:uid="{00000000-0005-0000-0000-000002860000}"/>
    <cellStyle name="เซลล์ที่มีการเชื่อมโยง 2" xfId="25965" hidden="1" xr:uid="{00000000-0005-0000-0000-000003860000}"/>
    <cellStyle name="เซลล์ที่มีการเชื่อมโยง 2" xfId="26511" hidden="1" xr:uid="{00000000-0005-0000-0000-000004860000}"/>
    <cellStyle name="เซลล์ที่มีการเชื่อมโยง 2" xfId="25421" hidden="1" xr:uid="{00000000-0005-0000-0000-000005860000}"/>
    <cellStyle name="เซลล์ที่มีการเชื่อมโยง 2" xfId="27161" hidden="1" xr:uid="{00000000-0005-0000-0000-000006860000}"/>
    <cellStyle name="เซลล์ที่มีการเชื่อมโยง 2" xfId="26435" hidden="1" xr:uid="{00000000-0005-0000-0000-000007860000}"/>
    <cellStyle name="เซลล์ที่มีการเชื่อมโยง 2" xfId="25348" hidden="1" xr:uid="{00000000-0005-0000-0000-000008860000}"/>
    <cellStyle name="เซลล์ที่มีการเชื่อมโยง 2" xfId="25268" hidden="1" xr:uid="{00000000-0005-0000-0000-000009860000}"/>
    <cellStyle name="เซลล์ที่มีการเชื่อมโยง 2" xfId="25703" hidden="1" xr:uid="{00000000-0005-0000-0000-00000A860000}"/>
    <cellStyle name="เซลล์ที่มีการเชื่อมโยง 2" xfId="25630" hidden="1" xr:uid="{00000000-0005-0000-0000-00000B860000}"/>
    <cellStyle name="เซลล์ที่มีการเชื่อมโยง 2" xfId="25209" hidden="1" xr:uid="{00000000-0005-0000-0000-00000C860000}"/>
    <cellStyle name="เซลล์ที่มีการเชื่อมโยง 2" xfId="25465" hidden="1" xr:uid="{00000000-0005-0000-0000-00000D860000}"/>
    <cellStyle name="เซลล์ที่มีการเชื่อมโยง 2" xfId="26188" hidden="1" xr:uid="{00000000-0005-0000-0000-00000E860000}"/>
    <cellStyle name="เซลล์ที่มีการเชื่อมโยง 2" xfId="26418" hidden="1" xr:uid="{00000000-0005-0000-0000-00000F860000}"/>
    <cellStyle name="เซลล์ที่มีการเชื่อมโยง 2" xfId="27204" hidden="1" xr:uid="{00000000-0005-0000-0000-000010860000}"/>
    <cellStyle name="เซลล์ที่มีการเชื่อมโยง 2" xfId="25762" hidden="1" xr:uid="{00000000-0005-0000-0000-000011860000}"/>
    <cellStyle name="เซลล์ที่มีการเชื่อมโยง 2" xfId="26243" hidden="1" xr:uid="{00000000-0005-0000-0000-000012860000}"/>
    <cellStyle name="เซลล์ที่มีการเชื่อมโยง 2" xfId="24970" hidden="1" xr:uid="{00000000-0005-0000-0000-000013860000}"/>
    <cellStyle name="เซลล์ที่มีการเชื่อมโยง 2" xfId="26339" hidden="1" xr:uid="{00000000-0005-0000-0000-000014860000}"/>
    <cellStyle name="เซลล์ที่มีการเชื่อมโยง 2" xfId="25520" hidden="1" xr:uid="{00000000-0005-0000-0000-000015860000}"/>
    <cellStyle name="เซลล์ที่มีการเชื่อมโยง 2" xfId="25711" hidden="1" xr:uid="{00000000-0005-0000-0000-000016860000}"/>
    <cellStyle name="เซลล์ที่มีการเชื่อมโยง 2" xfId="26440" hidden="1" xr:uid="{00000000-0005-0000-0000-000017860000}"/>
    <cellStyle name="เซลล์ที่มีการเชื่อมโยง 2" xfId="25316" hidden="1" xr:uid="{00000000-0005-0000-0000-000018860000}"/>
    <cellStyle name="เซลล์ที่มีการเชื่อมโยง 2" xfId="25817" hidden="1" xr:uid="{00000000-0005-0000-0000-000019860000}"/>
    <cellStyle name="เซลล์ที่มีการเชื่อมโยง 2" xfId="24762" hidden="1" xr:uid="{00000000-0005-0000-0000-00001A860000}"/>
    <cellStyle name="เซลล์ที่มีการเชื่อมโยง 2" xfId="25755" hidden="1" xr:uid="{00000000-0005-0000-0000-00001B860000}"/>
    <cellStyle name="เซลล์ที่มีการเชื่อมโยง 2" xfId="27061" hidden="1" xr:uid="{00000000-0005-0000-0000-00001C860000}"/>
    <cellStyle name="เซลล์ที่มีการเชื่อมโยง 2" xfId="24863" hidden="1" xr:uid="{00000000-0005-0000-0000-00001D860000}"/>
    <cellStyle name="เซลล์ที่มีการเชื่อมโยง 2" xfId="25085" hidden="1" xr:uid="{00000000-0005-0000-0000-00001E860000}"/>
    <cellStyle name="เซลล์ที่มีการเชื่อมโยง 2" xfId="24772" hidden="1" xr:uid="{00000000-0005-0000-0000-00001F860000}"/>
    <cellStyle name="เซลล์ที่มีการเชื่อมโยง 2" xfId="25536" hidden="1" xr:uid="{00000000-0005-0000-0000-000020860000}"/>
    <cellStyle name="เซลล์ที่มีการเชื่อมโยง 2" xfId="24924" hidden="1" xr:uid="{00000000-0005-0000-0000-000021860000}"/>
    <cellStyle name="เซลล์ที่มีการเชื่อมโยง 2" xfId="25456" hidden="1" xr:uid="{00000000-0005-0000-0000-000022860000}"/>
    <cellStyle name="เซลล์ที่มีการเชื่อมโยง 2" xfId="25646" hidden="1" xr:uid="{00000000-0005-0000-0000-000023860000}"/>
    <cellStyle name="เซลล์ที่มีการเชื่อมโยง 2" xfId="26024" hidden="1" xr:uid="{00000000-0005-0000-0000-000024860000}"/>
    <cellStyle name="เซลล์ที่มีการเชื่อมโยง 2" xfId="25236" hidden="1" xr:uid="{00000000-0005-0000-0000-000025860000}"/>
    <cellStyle name="เซลล์ที่มีการเชื่อมโยง 2" xfId="25798" hidden="1" xr:uid="{00000000-0005-0000-0000-000026860000}"/>
    <cellStyle name="เซลล์ที่มีการเชื่อมโยง 2" xfId="26331" hidden="1" xr:uid="{00000000-0005-0000-0000-000027860000}"/>
    <cellStyle name="เซลล์ที่มีการเชื่อมโยง 2" xfId="26315" hidden="1" xr:uid="{00000000-0005-0000-0000-000028860000}"/>
    <cellStyle name="เซลล์ที่มีการเชื่อมโยง 2" xfId="27059" hidden="1" xr:uid="{00000000-0005-0000-0000-000029860000}"/>
    <cellStyle name="เซลล์ที่มีการเชื่อมโยง 2" xfId="25885" hidden="1" xr:uid="{00000000-0005-0000-0000-00002A860000}"/>
    <cellStyle name="เซลล์ที่มีการเชื่อมโยง 2" xfId="20418" hidden="1" xr:uid="{00000000-0005-0000-0000-00002B860000}"/>
    <cellStyle name="เซลล์ที่มีการเชื่อมโยง 2" xfId="27274" hidden="1" xr:uid="{00000000-0005-0000-0000-00002C860000}"/>
    <cellStyle name="เซลล์ที่มีการเชื่อมโยง 2" xfId="25961" hidden="1" xr:uid="{00000000-0005-0000-0000-00002D860000}"/>
    <cellStyle name="เซลล์ที่มีการเชื่อมโยง 2" xfId="24861" hidden="1" xr:uid="{00000000-0005-0000-0000-00002E860000}"/>
    <cellStyle name="เซลล์ที่มีการเชื่อมโยง 2" xfId="25066" hidden="1" xr:uid="{00000000-0005-0000-0000-00002F860000}"/>
    <cellStyle name="เซลล์ที่มีการเชื่อมโยง 2" xfId="25281" hidden="1" xr:uid="{00000000-0005-0000-0000-000030860000}"/>
    <cellStyle name="เซลล์ที่มีการเชื่อมโยง 2" xfId="24658" hidden="1" xr:uid="{00000000-0005-0000-0000-000031860000}"/>
    <cellStyle name="เซลล์ที่มีการเชื่อมโยง 2" xfId="26567" hidden="1" xr:uid="{00000000-0005-0000-0000-000032860000}"/>
    <cellStyle name="เซลล์ที่มีการเชื่อมโยง 2" xfId="27213" hidden="1" xr:uid="{00000000-0005-0000-0000-000033860000}"/>
    <cellStyle name="เซลล์ที่มีการเชื่อมโยง 2" xfId="24983" hidden="1" xr:uid="{00000000-0005-0000-0000-000034860000}"/>
    <cellStyle name="เซลล์ที่มีการเชื่อมโยง 2" xfId="25133" hidden="1" xr:uid="{00000000-0005-0000-0000-000035860000}"/>
    <cellStyle name="เซลล์ที่มีการเชื่อมโยง 2" xfId="25033" hidden="1" xr:uid="{00000000-0005-0000-0000-000036860000}"/>
    <cellStyle name="เซลล์ที่มีการเชื่อมโยง 2" xfId="24684" hidden="1" xr:uid="{00000000-0005-0000-0000-000037860000}"/>
    <cellStyle name="เซลล์ที่มีการเชื่อมโยง 2" xfId="25829" hidden="1" xr:uid="{00000000-0005-0000-0000-000038860000}"/>
    <cellStyle name="เซลล์ที่มีการเชื่อมโยง 2" xfId="24612" hidden="1" xr:uid="{00000000-0005-0000-0000-000039860000}"/>
    <cellStyle name="เซลล์ที่มีการเชื่อมโยง 2" xfId="25704" hidden="1" xr:uid="{00000000-0005-0000-0000-00003A860000}"/>
    <cellStyle name="เซลล์ที่มีการเชื่อมโยง 2" xfId="25834" hidden="1" xr:uid="{00000000-0005-0000-0000-00003B860000}"/>
    <cellStyle name="เซลล์ที่มีการเชื่อมโยง 2" xfId="25567" hidden="1" xr:uid="{00000000-0005-0000-0000-00003C860000}"/>
    <cellStyle name="เซลล์ที่มีการเชื่อมโยง 2" xfId="27135" hidden="1" xr:uid="{00000000-0005-0000-0000-00003D860000}"/>
    <cellStyle name="เซลล์ที่มีการเชื่อมโยง 2" xfId="25341" hidden="1" xr:uid="{00000000-0005-0000-0000-00003E860000}"/>
    <cellStyle name="เซลล์ที่มีการเชื่อมโยง 2" xfId="25276" hidden="1" xr:uid="{00000000-0005-0000-0000-00003F860000}"/>
    <cellStyle name="เซลล์ที่มีการเชื่อมโยง 2" xfId="26407" hidden="1" xr:uid="{00000000-0005-0000-0000-000040860000}"/>
    <cellStyle name="เซลล์ที่มีการเชื่อมโยง 2" xfId="26163" hidden="1" xr:uid="{00000000-0005-0000-0000-000041860000}"/>
    <cellStyle name="เซลล์ที่มีการเชื่อมโยง 2" xfId="27128" hidden="1" xr:uid="{00000000-0005-0000-0000-000042860000}"/>
    <cellStyle name="เซลล์ที่มีการเชื่อมโยง 2" xfId="27130" hidden="1" xr:uid="{00000000-0005-0000-0000-000043860000}"/>
    <cellStyle name="เซลล์ที่มีการเชื่อมโยง 2" xfId="25261" hidden="1" xr:uid="{00000000-0005-0000-0000-000044860000}"/>
    <cellStyle name="เซลล์ที่มีการเชื่อมโยง 2" xfId="27156" hidden="1" xr:uid="{00000000-0005-0000-0000-000045860000}"/>
    <cellStyle name="เซลล์ที่มีการเชื่อมโยง 2" xfId="25906" hidden="1" xr:uid="{00000000-0005-0000-0000-000046860000}"/>
    <cellStyle name="เซลล์ที่มีการเชื่อมโยง 2" xfId="27188" hidden="1" xr:uid="{00000000-0005-0000-0000-000047860000}"/>
    <cellStyle name="เซลล์ที่มีการเชื่อมโยง 2" xfId="25908" hidden="1" xr:uid="{00000000-0005-0000-0000-000048860000}"/>
    <cellStyle name="เซลล์ที่มีการเชื่อมโยง 2" xfId="27240" hidden="1" xr:uid="{00000000-0005-0000-0000-000049860000}"/>
    <cellStyle name="เซลล์ที่มีการเชื่อมโยง 2" xfId="26155" hidden="1" xr:uid="{00000000-0005-0000-0000-00004A860000}"/>
    <cellStyle name="เซลล์ที่มีการเชื่อมโยง 2" xfId="25490" hidden="1" xr:uid="{00000000-0005-0000-0000-00004B860000}"/>
    <cellStyle name="เซลล์ที่มีการเชื่อมโยง 2" xfId="24771" hidden="1" xr:uid="{00000000-0005-0000-0000-00004C860000}"/>
    <cellStyle name="เซลล์ที่มีการเชื่อมโยง 2" xfId="25220" hidden="1" xr:uid="{00000000-0005-0000-0000-00004D860000}"/>
    <cellStyle name="เซลล์ที่มีการเชื่อมโยง 2" xfId="25132" hidden="1" xr:uid="{00000000-0005-0000-0000-00004E860000}"/>
    <cellStyle name="เซลล์ที่มีการเชื่อมโยง 2" xfId="25857" hidden="1" xr:uid="{00000000-0005-0000-0000-00004F860000}"/>
    <cellStyle name="เซลล์ที่มีการเชื่อมโยง 2" xfId="26505" hidden="1" xr:uid="{00000000-0005-0000-0000-000050860000}"/>
    <cellStyle name="เซลล์ที่มีการเชื่อมโยง 2" xfId="25593" hidden="1" xr:uid="{00000000-0005-0000-0000-000051860000}"/>
    <cellStyle name="เซลล์ที่มีการเชื่อมโยง 2" xfId="24920" hidden="1" xr:uid="{00000000-0005-0000-0000-000052860000}"/>
    <cellStyle name="เซลล์ที่มีการเชื่อมโยง 2" xfId="25451" hidden="1" xr:uid="{00000000-0005-0000-0000-000053860000}"/>
    <cellStyle name="เซลล์ที่มีการเชื่อมโยง 2" xfId="24838" hidden="1" xr:uid="{00000000-0005-0000-0000-000054860000}"/>
    <cellStyle name="เซลล์ที่มีการเชื่อมโยง 2" xfId="25532" hidden="1" xr:uid="{00000000-0005-0000-0000-000055860000}"/>
    <cellStyle name="เซลล์ที่มีการเชื่อมโยง 2" xfId="25168" hidden="1" xr:uid="{00000000-0005-0000-0000-000056860000}"/>
    <cellStyle name="เซลล์ที่มีการเชื่อมโยง 2" xfId="27281" hidden="1" xr:uid="{00000000-0005-0000-0000-000057860000}"/>
    <cellStyle name="เซลล์ที่มีการเชื่อมโยง 2" xfId="24735" hidden="1" xr:uid="{00000000-0005-0000-0000-000058860000}"/>
    <cellStyle name="เซลล์ที่มีการเชื่อมโยง 2" xfId="25346" hidden="1" xr:uid="{00000000-0005-0000-0000-000059860000}"/>
    <cellStyle name="เซลล์ที่มีการเชื่อมโยง 2" xfId="25416" hidden="1" xr:uid="{00000000-0005-0000-0000-00005A860000}"/>
    <cellStyle name="เซลล์ที่มีการเชื่อมโยง 2" xfId="27195" hidden="1" xr:uid="{00000000-0005-0000-0000-00005B860000}"/>
    <cellStyle name="เซลล์ที่มีการเชื่อมโยง 2" xfId="24732" hidden="1" xr:uid="{00000000-0005-0000-0000-00005C860000}"/>
    <cellStyle name="เซลล์ที่มีการเชื่อมโยง 2" xfId="25090" hidden="1" xr:uid="{00000000-0005-0000-0000-00005D860000}"/>
    <cellStyle name="เซลล์ที่มีการเชื่อมโยง 2" xfId="25459" hidden="1" xr:uid="{00000000-0005-0000-0000-00005E860000}"/>
    <cellStyle name="เซลล์ที่มีการเชื่อมโยง 2" xfId="25871" hidden="1" xr:uid="{00000000-0005-0000-0000-00005F860000}"/>
    <cellStyle name="เซลล์ที่มีการเชื่อมโยง 2" xfId="26347" hidden="1" xr:uid="{00000000-0005-0000-0000-000060860000}"/>
    <cellStyle name="เซลล์ที่มีการเชื่อมโยง 2" xfId="24811" hidden="1" xr:uid="{00000000-0005-0000-0000-000061860000}"/>
    <cellStyle name="เซลล์ที่มีการเชื่อมโยง 2" xfId="25427" hidden="1" xr:uid="{00000000-0005-0000-0000-000062860000}"/>
    <cellStyle name="เซลล์ที่มีการเชื่อมโยง 2" xfId="27154" hidden="1" xr:uid="{00000000-0005-0000-0000-000063860000}"/>
    <cellStyle name="เซลล์ที่มีการเชื่อมโยง 2" xfId="24614" hidden="1" xr:uid="{00000000-0005-0000-0000-000064860000}"/>
    <cellStyle name="เซลล์ที่มีการเชื่อมโยง 2" xfId="26009" hidden="1" xr:uid="{00000000-0005-0000-0000-000065860000}"/>
    <cellStyle name="เซลล์ที่มีการเชื่อมโยง 2" xfId="24601" hidden="1" xr:uid="{00000000-0005-0000-0000-000066860000}"/>
    <cellStyle name="เซลล์ที่มีการเชื่อมโยง 2" xfId="25060" hidden="1" xr:uid="{00000000-0005-0000-0000-000067860000}"/>
    <cellStyle name="เซลล์ที่มีการเชื่อมโยง 2" xfId="25493" hidden="1" xr:uid="{00000000-0005-0000-0000-000068860000}"/>
    <cellStyle name="เซลล์ที่มีการเชื่อมโยง 2" xfId="25999" hidden="1" xr:uid="{00000000-0005-0000-0000-000069860000}"/>
    <cellStyle name="เซลล์ที่มีการเชื่อมโยง 2" xfId="25595" hidden="1" xr:uid="{00000000-0005-0000-0000-00006A860000}"/>
    <cellStyle name="เซลล์ที่มีการเชื่อมโยง 2" xfId="25808" hidden="1" xr:uid="{00000000-0005-0000-0000-00006B860000}"/>
    <cellStyle name="เซลล์ที่มีการเชื่อมโยง 2" xfId="26215" hidden="1" xr:uid="{00000000-0005-0000-0000-00006C860000}"/>
    <cellStyle name="เซลล์ที่มีการเชื่อมโยง 2" xfId="25655" hidden="1" xr:uid="{00000000-0005-0000-0000-00006D860000}"/>
    <cellStyle name="เซลล์ที่มีการเชื่อมโยง 2" xfId="24705" hidden="1" xr:uid="{00000000-0005-0000-0000-00006E860000}"/>
    <cellStyle name="เซลล์ที่มีการเชื่อมโยง 2" xfId="26218" hidden="1" xr:uid="{00000000-0005-0000-0000-00006F860000}"/>
    <cellStyle name="เซลล์ที่มีการเชื่อมโยง 2" xfId="25556" hidden="1" xr:uid="{00000000-0005-0000-0000-000070860000}"/>
    <cellStyle name="เซลล์ที่มีการเชื่อมโยง 2" xfId="25141" hidden="1" xr:uid="{00000000-0005-0000-0000-000071860000}"/>
    <cellStyle name="เซลล์ที่มีการเชื่อมโยง 2" xfId="25777" hidden="1" xr:uid="{00000000-0005-0000-0000-000072860000}"/>
    <cellStyle name="เซลล์ที่มีการเชื่อมโยง 2" xfId="27178" hidden="1" xr:uid="{00000000-0005-0000-0000-000073860000}"/>
    <cellStyle name="เซลล์ที่มีการเชื่อมโยง 2" xfId="25101" hidden="1" xr:uid="{00000000-0005-0000-0000-000074860000}"/>
    <cellStyle name="เซลล์ที่มีการเชื่อมโยง 2" xfId="25984" hidden="1" xr:uid="{00000000-0005-0000-0000-000075860000}"/>
    <cellStyle name="เซลล์ที่มีการเชื่อมโยง 2" xfId="25002" hidden="1" xr:uid="{00000000-0005-0000-0000-000076860000}"/>
    <cellStyle name="เซลล์ที่มีการเชื่อมโยง 2" xfId="26342" hidden="1" xr:uid="{00000000-0005-0000-0000-000077860000}"/>
    <cellStyle name="เซลล์ที่มีการเชื่อมโยง 2" xfId="26319" hidden="1" xr:uid="{00000000-0005-0000-0000-000078860000}"/>
    <cellStyle name="เซลล์ที่มีการเชื่อมโยง 2" xfId="26017" hidden="1" xr:uid="{00000000-0005-0000-0000-000079860000}"/>
    <cellStyle name="เซลล์ที่มีการเชื่อมโยง 2" xfId="25034" hidden="1" xr:uid="{00000000-0005-0000-0000-00007A860000}"/>
    <cellStyle name="เซลล์ที่มีการเชื่อมโยง 2" xfId="25053" hidden="1" xr:uid="{00000000-0005-0000-0000-00007B860000}"/>
    <cellStyle name="เซลล์ที่มีการเชื่อมโยง 2" xfId="24842" hidden="1" xr:uid="{00000000-0005-0000-0000-00007C860000}"/>
    <cellStyle name="เซลล์ที่มีการเชื่อมโยง 2" xfId="25533" hidden="1" xr:uid="{00000000-0005-0000-0000-00007D860000}"/>
    <cellStyle name="เซลล์ที่มีการเชื่อมโยง 2" xfId="27192" hidden="1" xr:uid="{00000000-0005-0000-0000-00007E860000}"/>
    <cellStyle name="เซลล์ที่มีการเชื่อมโยง 2" xfId="26362" hidden="1" xr:uid="{00000000-0005-0000-0000-00007F860000}"/>
    <cellStyle name="เซลล์ที่มีการเชื่อมโยง 2" xfId="24706" hidden="1" xr:uid="{00000000-0005-0000-0000-000080860000}"/>
    <cellStyle name="เซลล์ที่มีการเชื่อมโยง 2" xfId="24677" hidden="1" xr:uid="{00000000-0005-0000-0000-000081860000}"/>
    <cellStyle name="เซลล์ที่มีการเชื่อมโยง 2" xfId="27171" hidden="1" xr:uid="{00000000-0005-0000-0000-000082860000}"/>
    <cellStyle name="เซลล์ที่มีการเชื่อมโยง 2" xfId="26334" hidden="1" xr:uid="{00000000-0005-0000-0000-000083860000}"/>
    <cellStyle name="เซลล์ที่มีการเชื่อมโยง 2" xfId="26517" hidden="1" xr:uid="{00000000-0005-0000-0000-000084860000}"/>
    <cellStyle name="เซลล์ที่มีการเชื่อมโยง 2" xfId="26395" hidden="1" xr:uid="{00000000-0005-0000-0000-000085860000}"/>
    <cellStyle name="เซลล์ที่มีการเชื่อมโยง 2" xfId="24969" hidden="1" xr:uid="{00000000-0005-0000-0000-000086860000}"/>
    <cellStyle name="เซลล์ที่มีการเชื่อมโยง 2" xfId="26519" hidden="1" xr:uid="{00000000-0005-0000-0000-000087860000}"/>
    <cellStyle name="เซลล์ที่มีการเชื่อมโยง 2" xfId="25784" hidden="1" xr:uid="{00000000-0005-0000-0000-000088860000}"/>
    <cellStyle name="เซลล์ที่มีการเชื่อมโยง 2" xfId="25549" hidden="1" xr:uid="{00000000-0005-0000-0000-000089860000}"/>
    <cellStyle name="เซลล์ที่มีการเชื่อมโยง 2" xfId="24904" hidden="1" xr:uid="{00000000-0005-0000-0000-00008A860000}"/>
    <cellStyle name="เซลล์ที่มีการเชื่อมโยง 2" xfId="25320" hidden="1" xr:uid="{00000000-0005-0000-0000-00008B860000}"/>
    <cellStyle name="เซลล์ที่มีการเชื่อมโยง 2" xfId="25911" hidden="1" xr:uid="{00000000-0005-0000-0000-00008C860000}"/>
    <cellStyle name="เซลล์ที่มีการเชื่อมโยง 2" xfId="25936" hidden="1" xr:uid="{00000000-0005-0000-0000-00008D860000}"/>
    <cellStyle name="เซลล์ที่มีการเชื่อมโยง 2" xfId="25608" hidden="1" xr:uid="{00000000-0005-0000-0000-00008E860000}"/>
    <cellStyle name="เซลล์ที่มีการเชื่อมโยง 2" xfId="24631" hidden="1" xr:uid="{00000000-0005-0000-0000-00008F860000}"/>
    <cellStyle name="เซลล์ที่มีการเชื่อมโยง 2" xfId="25136" hidden="1" xr:uid="{00000000-0005-0000-0000-000090860000}"/>
    <cellStyle name="เซลล์ที่มีการเชื่อมโยง 2" xfId="25562" hidden="1" xr:uid="{00000000-0005-0000-0000-000091860000}"/>
    <cellStyle name="เซลล์ที่มีการเชื่อมโยง 2" xfId="25601" hidden="1" xr:uid="{00000000-0005-0000-0000-000092860000}"/>
    <cellStyle name="เซลล์ที่มีการเชื่อมโยง 2" xfId="25134" hidden="1" xr:uid="{00000000-0005-0000-0000-000093860000}"/>
    <cellStyle name="เซลล์ที่มีการเชื่อมโยง 2" xfId="27312" hidden="1" xr:uid="{00000000-0005-0000-0000-000094860000}"/>
    <cellStyle name="เซลล์ที่มีการเชื่อมโยง 2" xfId="27313" hidden="1" xr:uid="{00000000-0005-0000-0000-000095860000}"/>
    <cellStyle name="เซลล์ที่มีการเชื่อมโยง 2" xfId="27314" hidden="1" xr:uid="{00000000-0005-0000-0000-000096860000}"/>
    <cellStyle name="เซลล์ที่มีการเชื่อมโยง 2" xfId="27315" hidden="1" xr:uid="{00000000-0005-0000-0000-000097860000}"/>
    <cellStyle name="เซลล์ที่มีการเชื่อมโยง 2" xfId="27320" hidden="1" xr:uid="{00000000-0005-0000-0000-000098860000}"/>
    <cellStyle name="เซลล์ที่มีการเชื่อมโยง 2" xfId="27321" hidden="1" xr:uid="{00000000-0005-0000-0000-000099860000}"/>
    <cellStyle name="เซลล์ที่มีการเชื่อมโยง 2" xfId="27323" hidden="1" xr:uid="{00000000-0005-0000-0000-00009A860000}"/>
    <cellStyle name="เซลล์ที่มีการเชื่อมโยง 2" xfId="27324" hidden="1" xr:uid="{00000000-0005-0000-0000-00009B860000}"/>
    <cellStyle name="เซลล์ที่มีการเชื่อมโยง 2" xfId="27345" hidden="1" xr:uid="{00000000-0005-0000-0000-00009C860000}"/>
    <cellStyle name="เซลล์ที่มีการเชื่อมโยง 2" xfId="27346" hidden="1" xr:uid="{00000000-0005-0000-0000-00009D860000}"/>
    <cellStyle name="เซลล์ที่มีการเชื่อมโยง 2" xfId="27347" hidden="1" xr:uid="{00000000-0005-0000-0000-00009E860000}"/>
    <cellStyle name="เซลล์ที่มีการเชื่อมโยง 2" xfId="27348" hidden="1" xr:uid="{00000000-0005-0000-0000-00009F860000}"/>
    <cellStyle name="เซลล์ที่มีการเชื่อมโยง 2" xfId="25832" hidden="1" xr:uid="{00000000-0005-0000-0000-0000A0860000}"/>
    <cellStyle name="เซลล์ที่มีการเชื่อมโยง 2" xfId="27164" hidden="1" xr:uid="{00000000-0005-0000-0000-0000A1860000}"/>
    <cellStyle name="เซลล์ที่มีการเชื่อมโยง 2" xfId="26464" hidden="1" xr:uid="{00000000-0005-0000-0000-0000A2860000}"/>
    <cellStyle name="เซลล์ที่มีการเชื่อมโยง 2" xfId="24989" hidden="1" xr:uid="{00000000-0005-0000-0000-0000A3860000}"/>
    <cellStyle name="เซลล์ที่มีการเชื่อมโยง 2" xfId="26262" hidden="1" xr:uid="{00000000-0005-0000-0000-0000A4860000}"/>
    <cellStyle name="เซลล์ที่มีการเชื่อมโยง 2" xfId="24997" hidden="1" xr:uid="{00000000-0005-0000-0000-0000A5860000}"/>
    <cellStyle name="เซลล์ที่มีการเชื่อมโยง 2" xfId="26095" hidden="1" xr:uid="{00000000-0005-0000-0000-0000A6860000}"/>
    <cellStyle name="เซลล์ที่มีการเชื่อมโยง 2" xfId="24580" hidden="1" xr:uid="{00000000-0005-0000-0000-0000A7860000}"/>
    <cellStyle name="เซลล์ที่มีการเชื่อมโยง 2" xfId="25508" hidden="1" xr:uid="{00000000-0005-0000-0000-0000A8860000}"/>
    <cellStyle name="เซลล์ที่มีการเชื่อมโยง 2" xfId="26207" hidden="1" xr:uid="{00000000-0005-0000-0000-0000A9860000}"/>
    <cellStyle name="เซลล์ที่มีการเชื่อมโยง 2" xfId="26127" hidden="1" xr:uid="{00000000-0005-0000-0000-0000AA860000}"/>
    <cellStyle name="เซลล์ที่มีการเชื่อมโยง 2" xfId="19623" hidden="1" xr:uid="{00000000-0005-0000-0000-0000AB860000}"/>
    <cellStyle name="เซลล์ที่มีการเชื่อมโยง 2" xfId="25956" hidden="1" xr:uid="{00000000-0005-0000-0000-0000AC860000}"/>
    <cellStyle name="เซลล์ที่มีการเชื่อมโยง 2" xfId="25804" hidden="1" xr:uid="{00000000-0005-0000-0000-0000AD860000}"/>
    <cellStyle name="เซลล์ที่มีการเชื่อมโยง 2" xfId="24722" hidden="1" xr:uid="{00000000-0005-0000-0000-0000AE860000}"/>
    <cellStyle name="เซลล์ที่มีการเชื่อมโยง 2" xfId="25770" hidden="1" xr:uid="{00000000-0005-0000-0000-0000AF860000}"/>
    <cellStyle name="เซลล์ที่มีการเชื่อมโยง 2" xfId="24557" hidden="1" xr:uid="{00000000-0005-0000-0000-0000B0860000}"/>
    <cellStyle name="เซลล์ที่มีการเชื่อมโยง 2" xfId="25641" hidden="1" xr:uid="{00000000-0005-0000-0000-0000B1860000}"/>
    <cellStyle name="เซลล์ที่มีการเชื่อมโยง 2" xfId="24887" hidden="1" xr:uid="{00000000-0005-0000-0000-0000B2860000}"/>
    <cellStyle name="เซลล์ที่มีการเชื่อมโยง 2" xfId="26320" hidden="1" xr:uid="{00000000-0005-0000-0000-0000B3860000}"/>
    <cellStyle name="เซลล์ที่มีการเชื่อมโยง 2" xfId="27189" hidden="1" xr:uid="{00000000-0005-0000-0000-0000B4860000}"/>
    <cellStyle name="เซลล์ที่มีการเชื่อมโยง 2" xfId="25807" hidden="1" xr:uid="{00000000-0005-0000-0000-0000B5860000}"/>
    <cellStyle name="เซลล์ที่มีการเชื่อมโยง 2" xfId="26285" hidden="1" xr:uid="{00000000-0005-0000-0000-0000B6860000}"/>
    <cellStyle name="เซลล์ที่มีการเชื่อมโยง 2" xfId="26506" hidden="1" xr:uid="{00000000-0005-0000-0000-0000B7860000}"/>
    <cellStyle name="เซลล์ที่มีการเชื่อมโยง 2" xfId="27174" hidden="1" xr:uid="{00000000-0005-0000-0000-0000B8860000}"/>
    <cellStyle name="เซลล์ที่มีการเชื่อมโยง 2" xfId="26301" hidden="1" xr:uid="{00000000-0005-0000-0000-0000B9860000}"/>
    <cellStyle name="เซลล์ที่มีการเชื่อมโยง 2" xfId="26295" hidden="1" xr:uid="{00000000-0005-0000-0000-0000BA860000}"/>
    <cellStyle name="เซลล์ที่มีการเชื่อมโยง 2" xfId="25199" hidden="1" xr:uid="{00000000-0005-0000-0000-0000BB860000}"/>
    <cellStyle name="เซลล์ที่มีการเชื่อมโยง 2" xfId="26442" hidden="1" xr:uid="{00000000-0005-0000-0000-0000BC860000}"/>
    <cellStyle name="เซลล์ที่มีการเชื่อมโยง 2" xfId="26467" hidden="1" xr:uid="{00000000-0005-0000-0000-0000BD860000}"/>
    <cellStyle name="เซลล์ที่มีการเชื่อมโยง 2" xfId="25626" hidden="1" xr:uid="{00000000-0005-0000-0000-0000BE860000}"/>
    <cellStyle name="เซลล์ที่มีการเชื่อมโยง 2" xfId="24823" hidden="1" xr:uid="{00000000-0005-0000-0000-0000BF860000}"/>
    <cellStyle name="เซลล์ที่มีการเชื่อมโยง 2" xfId="25247" hidden="1" xr:uid="{00000000-0005-0000-0000-0000C0860000}"/>
    <cellStyle name="เซลล์ที่มีการเชื่อมโยง 2" xfId="24870" hidden="1" xr:uid="{00000000-0005-0000-0000-0000C1860000}"/>
    <cellStyle name="เซลล์ที่มีการเชื่อมโยง 2" xfId="26094" hidden="1" xr:uid="{00000000-0005-0000-0000-0000C2860000}"/>
    <cellStyle name="เซลล์ที่มีการเชื่อมโยง 2" xfId="27097" hidden="1" xr:uid="{00000000-0005-0000-0000-0000C3860000}"/>
    <cellStyle name="เซลล์ที่มีการเชื่อมโยง 2" xfId="26132" hidden="1" xr:uid="{00000000-0005-0000-0000-0000C4860000}"/>
    <cellStyle name="เซลล์ที่มีการเชื่อมโยง 2" xfId="27265" hidden="1" xr:uid="{00000000-0005-0000-0000-0000C5860000}"/>
    <cellStyle name="เซลล์ที่มีการเชื่อมโยง 2" xfId="25749" hidden="1" xr:uid="{00000000-0005-0000-0000-0000C6860000}"/>
    <cellStyle name="เซลล์ที่มีการเชื่อมโยง 2" xfId="27197" hidden="1" xr:uid="{00000000-0005-0000-0000-0000C7860000}"/>
    <cellStyle name="เซลล์ที่มีการเชื่อมโยง 2" xfId="25025" hidden="1" xr:uid="{00000000-0005-0000-0000-0000C8860000}"/>
    <cellStyle name="เซลล์ที่มีการเชื่อมโยง 2" xfId="25889" hidden="1" xr:uid="{00000000-0005-0000-0000-0000C9860000}"/>
    <cellStyle name="เซลล์ที่มีการเชื่อมโยง 2" xfId="24933" hidden="1" xr:uid="{00000000-0005-0000-0000-0000CA860000}"/>
    <cellStyle name="เซลล์ที่มีการเชื่อมโยง 2" xfId="25190" hidden="1" xr:uid="{00000000-0005-0000-0000-0000CB860000}"/>
    <cellStyle name="เซลล์ที่มีการเชื่อมโยง 2" xfId="27227" hidden="1" xr:uid="{00000000-0005-0000-0000-0000CC860000}"/>
    <cellStyle name="เซลล์ที่มีการเชื่อมโยง 2" xfId="25383" hidden="1" xr:uid="{00000000-0005-0000-0000-0000CD860000}"/>
    <cellStyle name="เซลล์ที่มีการเชื่อมโยง 2" xfId="25664" hidden="1" xr:uid="{00000000-0005-0000-0000-0000CE860000}"/>
    <cellStyle name="เซลล์ที่มีการเชื่อมโยง 2" xfId="24774" hidden="1" xr:uid="{00000000-0005-0000-0000-0000CF860000}"/>
    <cellStyle name="เซลล์ที่มีการเชื่อมโยง 2" xfId="27069" hidden="1" xr:uid="{00000000-0005-0000-0000-0000D0860000}"/>
    <cellStyle name="เซลล์ที่มีการเชื่อมโยง 2" xfId="27299" hidden="1" xr:uid="{00000000-0005-0000-0000-0000D1860000}"/>
    <cellStyle name="เซลล์ที่มีการเชื่อมโยง 2" xfId="25359" hidden="1" xr:uid="{00000000-0005-0000-0000-0000D2860000}"/>
    <cellStyle name="เซลล์ที่มีการเชื่อมโยง 2" xfId="25715" hidden="1" xr:uid="{00000000-0005-0000-0000-0000D3860000}"/>
    <cellStyle name="เซลล์ที่มีการเชื่อมโยง 2" xfId="27052" hidden="1" xr:uid="{00000000-0005-0000-0000-0000D4860000}"/>
    <cellStyle name="เซลล์ที่มีการเชื่อมโยง 2" xfId="25239" hidden="1" xr:uid="{00000000-0005-0000-0000-0000D5860000}"/>
    <cellStyle name="เซลล์ที่มีการเชื่อมโยง 2" xfId="24895" hidden="1" xr:uid="{00000000-0005-0000-0000-0000D6860000}"/>
    <cellStyle name="เซลล์ที่มีการเชื่อมโยง 2" xfId="25251" hidden="1" xr:uid="{00000000-0005-0000-0000-0000D7860000}"/>
    <cellStyle name="เซลล์ที่มีการเชื่อมโยง 2" xfId="27175" hidden="1" xr:uid="{00000000-0005-0000-0000-0000D8860000}"/>
    <cellStyle name="เซลล์ที่มีการเชื่อมโยง 2" xfId="27341" hidden="1" xr:uid="{00000000-0005-0000-0000-0000D9860000}"/>
    <cellStyle name="เซลล์ที่มีการเชื่อมโยง 2" xfId="24681" hidden="1" xr:uid="{00000000-0005-0000-0000-0000DA860000}"/>
    <cellStyle name="เซลล์ที่มีการเชื่อมโยง 2" xfId="25453" hidden="1" xr:uid="{00000000-0005-0000-0000-0000DB860000}"/>
    <cellStyle name="เซลล์ที่มีการเชื่อมโยง 2" xfId="25768" hidden="1" xr:uid="{00000000-0005-0000-0000-0000DC860000}"/>
    <cellStyle name="เซลล์ที่มีการเชื่อมโยง 2" xfId="25100" hidden="1" xr:uid="{00000000-0005-0000-0000-0000DD860000}"/>
    <cellStyle name="เซลล์ที่มีการเชื่อมโยง 2" xfId="24828" hidden="1" xr:uid="{00000000-0005-0000-0000-0000DE860000}"/>
    <cellStyle name="เซลล์ที่มีการเชื่อมโยง 2" xfId="27330" hidden="1" xr:uid="{00000000-0005-0000-0000-0000DF860000}"/>
    <cellStyle name="เซลล์ที่มีการเชื่อมโยง 2" xfId="26429" hidden="1" xr:uid="{00000000-0005-0000-0000-0000E0860000}"/>
    <cellStyle name="เซลล์ที่มีการเชื่อมโยง 2" xfId="26515" hidden="1" xr:uid="{00000000-0005-0000-0000-0000E1860000}"/>
    <cellStyle name="เซลล์ที่มีการเชื่อมโยง 2" xfId="27296" hidden="1" xr:uid="{00000000-0005-0000-0000-0000E2860000}"/>
    <cellStyle name="เซลล์ที่มีการเชื่อมโยง 2" xfId="25495" hidden="1" xr:uid="{00000000-0005-0000-0000-0000E3860000}"/>
    <cellStyle name="เซลล์ที่มีการเชื่อมโยง 2" xfId="26420" hidden="1" xr:uid="{00000000-0005-0000-0000-0000E4860000}"/>
    <cellStyle name="เซลล์ที่มีการเชื่อมโยง 2" xfId="25352" hidden="1" xr:uid="{00000000-0005-0000-0000-0000E5860000}"/>
    <cellStyle name="เซลล์ที่มีการเชื่อมโยง 2" xfId="24878" hidden="1" xr:uid="{00000000-0005-0000-0000-0000E6860000}"/>
    <cellStyle name="เซลล์ที่มีการเชื่อมโยง 2" xfId="25431" hidden="1" xr:uid="{00000000-0005-0000-0000-0000E7860000}"/>
    <cellStyle name="เซลล์ที่มีการเชื่อมโยง 2" xfId="25274" hidden="1" xr:uid="{00000000-0005-0000-0000-0000E8860000}"/>
    <cellStyle name="เซลล์ที่มีการเชื่อมโยง 2" xfId="27335" hidden="1" xr:uid="{00000000-0005-0000-0000-0000E9860000}"/>
    <cellStyle name="เซลล์ที่มีการเชื่อมโยง 2" xfId="25329" hidden="1" xr:uid="{00000000-0005-0000-0000-0000EA860000}"/>
    <cellStyle name="เซลล์ที่มีการเชื่อมโยง 2" xfId="24716" hidden="1" xr:uid="{00000000-0005-0000-0000-0000EB860000}"/>
    <cellStyle name="เซลล์ที่มีการเชื่อมโยง 2" xfId="27159" hidden="1" xr:uid="{00000000-0005-0000-0000-0000EC860000}"/>
    <cellStyle name="เซลล์ที่มีการเชื่อมโยง 2" xfId="26120" hidden="1" xr:uid="{00000000-0005-0000-0000-0000ED860000}"/>
    <cellStyle name="เซลล์ที่มีการเชื่อมโยง 2" xfId="24839" hidden="1" xr:uid="{00000000-0005-0000-0000-0000EE860000}"/>
    <cellStyle name="เซลล์ที่มีการเชื่อมโยง 2" xfId="25145" hidden="1" xr:uid="{00000000-0005-0000-0000-0000EF860000}"/>
    <cellStyle name="เซลล์ที่มีการเชื่อมโยง 2" xfId="25698" hidden="1" xr:uid="{00000000-0005-0000-0000-0000F0860000}"/>
    <cellStyle name="เซลล์ที่มีการเชื่อมโยง 2" xfId="26105" hidden="1" xr:uid="{00000000-0005-0000-0000-0000F1860000}"/>
    <cellStyle name="เซลล์ที่มีการเชื่อมโยง 2" xfId="25989" hidden="1" xr:uid="{00000000-0005-0000-0000-0000F2860000}"/>
    <cellStyle name="เซลล์ที่มีการเชื่อมโยง 2" xfId="26234" hidden="1" xr:uid="{00000000-0005-0000-0000-0000F3860000}"/>
    <cellStyle name="เซลล์ที่มีการเชื่อมโยง 2" xfId="26396" hidden="1" xr:uid="{00000000-0005-0000-0000-0000F4860000}"/>
    <cellStyle name="เซลล์ที่มีการเชื่อมโยง 2" xfId="27328" hidden="1" xr:uid="{00000000-0005-0000-0000-0000F5860000}"/>
    <cellStyle name="เซลล์ที่มีการเชื่อมโยง 2" xfId="25460" hidden="1" xr:uid="{00000000-0005-0000-0000-0000F6860000}"/>
    <cellStyle name="เซลล์ที่มีการเชื่อมโยง 2" xfId="24743" hidden="1" xr:uid="{00000000-0005-0000-0000-0000F7860000}"/>
    <cellStyle name="เซลล์ที่มีการเชื่อมโยง 2" xfId="26393" hidden="1" xr:uid="{00000000-0005-0000-0000-0000F8860000}"/>
    <cellStyle name="เซลล์ที่มีการเชื่อมโยง 2" xfId="26231" hidden="1" xr:uid="{00000000-0005-0000-0000-0000F9860000}"/>
    <cellStyle name="เซลล์ที่มีการเชื่อมโยง 2" xfId="27298" hidden="1" xr:uid="{00000000-0005-0000-0000-0000FA860000}"/>
    <cellStyle name="เซลล์ที่มีการเชื่อมโยง 2" xfId="26195" hidden="1" xr:uid="{00000000-0005-0000-0000-0000FB860000}"/>
    <cellStyle name="เซลล์ที่มีการเชื่อมโยง 2" xfId="24782" hidden="1" xr:uid="{00000000-0005-0000-0000-0000FC860000}"/>
    <cellStyle name="เซลล์ที่มีการเชื่อมโยง 2" xfId="25586" hidden="1" xr:uid="{00000000-0005-0000-0000-0000FD860000}"/>
    <cellStyle name="เซลล์ที่มีการเชื่อมโยง 2" xfId="26185" hidden="1" xr:uid="{00000000-0005-0000-0000-0000FE860000}"/>
    <cellStyle name="เซลล์ที่มีการเชื่อมโยง 2" xfId="27127" hidden="1" xr:uid="{00000000-0005-0000-0000-0000FF860000}"/>
    <cellStyle name="เซลล์ที่มีการเชื่อมโยง 2" xfId="26553" hidden="1" xr:uid="{00000000-0005-0000-0000-000000870000}"/>
    <cellStyle name="เซลล์ที่มีการเชื่อมโยง 2" xfId="25098" hidden="1" xr:uid="{00000000-0005-0000-0000-000001870000}"/>
    <cellStyle name="เซลล์ที่มีการเชื่อมโยง 2" xfId="25116" hidden="1" xr:uid="{00000000-0005-0000-0000-000002870000}"/>
    <cellStyle name="เซลล์ที่มีการเชื่อมโยง 2" xfId="26344" hidden="1" xr:uid="{00000000-0005-0000-0000-000003870000}"/>
    <cellStyle name="เซลล์ที่มีการเชื่อมโยง 2" xfId="25658" hidden="1" xr:uid="{00000000-0005-0000-0000-000004870000}"/>
    <cellStyle name="เซลล์ที่มีการเชื่อมโยง 2" xfId="25654" hidden="1" xr:uid="{00000000-0005-0000-0000-000005870000}"/>
    <cellStyle name="เซลล์ที่มีการเชื่อมโยง 2" xfId="26124" hidden="1" xr:uid="{00000000-0005-0000-0000-000006870000}"/>
    <cellStyle name="เซลล์ที่มีการเชื่อมโยง 2" xfId="24880" hidden="1" xr:uid="{00000000-0005-0000-0000-000007870000}"/>
    <cellStyle name="เซลล์ที่มีการเชื่อมโยง 2" xfId="25539" hidden="1" xr:uid="{00000000-0005-0000-0000-000008870000}"/>
    <cellStyle name="เซลล์ที่มีการเชื่อมโยง 2" xfId="27187" hidden="1" xr:uid="{00000000-0005-0000-0000-000009870000}"/>
    <cellStyle name="เซลล์ที่มีการเชื่อมโยง 2" xfId="27305" hidden="1" xr:uid="{00000000-0005-0000-0000-00000A870000}"/>
    <cellStyle name="เซลล์ที่มีการเชื่อมโยง 2" xfId="26147" hidden="1" xr:uid="{00000000-0005-0000-0000-00000B870000}"/>
    <cellStyle name="เซลล์ที่มีการเชื่อมโยง 2" xfId="24757" hidden="1" xr:uid="{00000000-0005-0000-0000-00000C870000}"/>
    <cellStyle name="เซลล์ที่มีการเชื่อมโยง 2" xfId="24826" hidden="1" xr:uid="{00000000-0005-0000-0000-00000D870000}"/>
    <cellStyle name="เซลล์ที่มีการเชื่อมโยง 2" xfId="25774" hidden="1" xr:uid="{00000000-0005-0000-0000-00000E870000}"/>
    <cellStyle name="เซลล์ที่มีการเชื่อมโยง 2" xfId="26335" hidden="1" xr:uid="{00000000-0005-0000-0000-00000F870000}"/>
    <cellStyle name="เซลล์ที่มีการเชื่อมโยง 2" xfId="24843" hidden="1" xr:uid="{00000000-0005-0000-0000-000010870000}"/>
    <cellStyle name="เซลล์ที่มีการเชื่อมโยง 2" xfId="26454" hidden="1" xr:uid="{00000000-0005-0000-0000-000011870000}"/>
    <cellStyle name="เซลล์ที่มีการเชื่อมโยง 2" xfId="25828" hidden="1" xr:uid="{00000000-0005-0000-0000-000012870000}"/>
    <cellStyle name="เซลล์ที่มีการเชื่อมโยง 2" xfId="27132" hidden="1" xr:uid="{00000000-0005-0000-0000-000013870000}"/>
    <cellStyle name="เซลล์ที่มีการเชื่อมโยง 2" xfId="25028" hidden="1" xr:uid="{00000000-0005-0000-0000-000014870000}"/>
    <cellStyle name="เซลล์ที่มีการเชื่อมโยง 2" xfId="25073" hidden="1" xr:uid="{00000000-0005-0000-0000-000015870000}"/>
    <cellStyle name="เซลล์ที่มีการเชื่อมโยง 2" xfId="24709" hidden="1" xr:uid="{00000000-0005-0000-0000-000016870000}"/>
    <cellStyle name="เซลล์ที่มีการเชื่อมโยง 2" xfId="25579" hidden="1" xr:uid="{00000000-0005-0000-0000-000017870000}"/>
    <cellStyle name="เซลล์ที่มีการเชื่อมโยง 2" xfId="26502" hidden="1" xr:uid="{00000000-0005-0000-0000-000018870000}"/>
    <cellStyle name="เซลล์ที่มีการเชื่อมโยง 2" xfId="27080" hidden="1" xr:uid="{00000000-0005-0000-0000-000019870000}"/>
    <cellStyle name="เซลล์ที่มีการเชื่อมโยง 2" xfId="25835" hidden="1" xr:uid="{00000000-0005-0000-0000-00001A870000}"/>
    <cellStyle name="เซลล์ที่มีการเชื่อมโยง 2" xfId="24559" hidden="1" xr:uid="{00000000-0005-0000-0000-00001B870000}"/>
    <cellStyle name="เซลล์ที่มีการเชื่อมโยง 2" xfId="27079" hidden="1" xr:uid="{00000000-0005-0000-0000-00001C870000}"/>
    <cellStyle name="เซลล์ที่มีการเชื่อมโยง 2" xfId="24715" hidden="1" xr:uid="{00000000-0005-0000-0000-00001D870000}"/>
    <cellStyle name="เซลล์ที่มีการเชื่อมโยง 2" xfId="24960" hidden="1" xr:uid="{00000000-0005-0000-0000-00001E870000}"/>
    <cellStyle name="เซลล์ที่มีการเชื่อมโยง 2" xfId="24817" hidden="1" xr:uid="{00000000-0005-0000-0000-00001F870000}"/>
    <cellStyle name="เซลล์ที่มีการเชื่อมโยง 2" xfId="26260" hidden="1" xr:uid="{00000000-0005-0000-0000-000020870000}"/>
    <cellStyle name="เซลล์ที่มีการเชื่อมโยง 2" xfId="27168" hidden="1" xr:uid="{00000000-0005-0000-0000-000021870000}"/>
    <cellStyle name="เซลล์ที่มีการเชื่อมโยง 2" xfId="26453" hidden="1" xr:uid="{00000000-0005-0000-0000-000022870000}"/>
    <cellStyle name="เซลล์ที่มีการเชื่อมโยง 2" xfId="24990" hidden="1" xr:uid="{00000000-0005-0000-0000-000023870000}"/>
    <cellStyle name="เซลล์ที่มีการเชื่อมโยง 2" xfId="24664" hidden="1" xr:uid="{00000000-0005-0000-0000-000024870000}"/>
    <cellStyle name="เซลล์ที่มีการเชื่อมโยง 2" xfId="27246" hidden="1" xr:uid="{00000000-0005-0000-0000-000025870000}"/>
    <cellStyle name="เซลล์ที่มีการเชื่อมโยง 2" xfId="24859" hidden="1" xr:uid="{00000000-0005-0000-0000-000026870000}"/>
    <cellStyle name="เซลล์ที่มีการเชื่อมโยง 2" xfId="26541" hidden="1" xr:uid="{00000000-0005-0000-0000-000027870000}"/>
    <cellStyle name="เซลล์ที่มีการเชื่อมโยง 2" xfId="26240" hidden="1" xr:uid="{00000000-0005-0000-0000-000028870000}"/>
    <cellStyle name="เซลล์ที่มีการเชื่อมโยง 2" xfId="26406" hidden="1" xr:uid="{00000000-0005-0000-0000-000029870000}"/>
    <cellStyle name="เซลล์ที่มีการเชื่อมโยง 2" xfId="25216" hidden="1" xr:uid="{00000000-0005-0000-0000-00002A870000}"/>
    <cellStyle name="เซลล์ที่มีการเชื่อมโยง 2" xfId="26140" hidden="1" xr:uid="{00000000-0005-0000-0000-00002B870000}"/>
    <cellStyle name="เซลล์ที่มีการเชื่อมโยง 2" xfId="25360" hidden="1" xr:uid="{00000000-0005-0000-0000-00002C870000}"/>
    <cellStyle name="เซลล์ที่มีการเชื่อมโยง 2" xfId="25059" hidden="1" xr:uid="{00000000-0005-0000-0000-00002D870000}"/>
    <cellStyle name="เซลล์ที่มีการเชื่อมโยง 2" xfId="25099" hidden="1" xr:uid="{00000000-0005-0000-0000-00002E870000}"/>
    <cellStyle name="เซลล์ที่มีการเชื่อมโยง 2" xfId="26254" hidden="1" xr:uid="{00000000-0005-0000-0000-00002F870000}"/>
    <cellStyle name="เซลล์ที่มีการเชื่อมโยง 2" xfId="24720" hidden="1" xr:uid="{00000000-0005-0000-0000-000030870000}"/>
    <cellStyle name="เซลล์ที่มีการเชื่อมโยง 2" xfId="24972" hidden="1" xr:uid="{00000000-0005-0000-0000-000031870000}"/>
    <cellStyle name="เซลล์ที่มีการเชื่อมโยง 2" xfId="25071" hidden="1" xr:uid="{00000000-0005-0000-0000-000032870000}"/>
    <cellStyle name="เซลล์ที่มีการเชื่อมโยง 2" xfId="27078" hidden="1" xr:uid="{00000000-0005-0000-0000-000033870000}"/>
    <cellStyle name="เซลล์ที่มีการเชื่อมโยง 2" xfId="27339" hidden="1" xr:uid="{00000000-0005-0000-0000-000034870000}"/>
    <cellStyle name="เซลล์ที่มีการเชื่อมโยง 2" xfId="27306" hidden="1" xr:uid="{00000000-0005-0000-0000-000035870000}"/>
    <cellStyle name="เซลล์ที่มีการเชื่อมโยง 2" xfId="25633" hidden="1" xr:uid="{00000000-0005-0000-0000-000036870000}"/>
    <cellStyle name="เซลล์ที่มีการเชื่อมโยง 2" xfId="25194" hidden="1" xr:uid="{00000000-0005-0000-0000-000037870000}"/>
    <cellStyle name="เซลล์ที่มีการเชื่อมโยง 2" xfId="27142" hidden="1" xr:uid="{00000000-0005-0000-0000-000038870000}"/>
    <cellStyle name="เซลล์ที่มีการเชื่อมโยง 2" xfId="26045" hidden="1" xr:uid="{00000000-0005-0000-0000-000039870000}"/>
    <cellStyle name="เซลล์ที่มีการเชื่อมโยง 2" xfId="26549" hidden="1" xr:uid="{00000000-0005-0000-0000-00003A870000}"/>
    <cellStyle name="เซลล์ที่มีการเชื่อมโยง 2" xfId="27165" hidden="1" xr:uid="{00000000-0005-0000-0000-00003B870000}"/>
    <cellStyle name="เซลล์ที่มีการเชื่อมโยง 2" xfId="24726" hidden="1" xr:uid="{00000000-0005-0000-0000-00003C870000}"/>
    <cellStyle name="เซลล์ที่มีการเชื่อมโยง 2" xfId="25293" hidden="1" xr:uid="{00000000-0005-0000-0000-00003D870000}"/>
    <cellStyle name="เซลล์ที่มีการเชื่อมโยง 2" xfId="25108" hidden="1" xr:uid="{00000000-0005-0000-0000-00003E870000}"/>
    <cellStyle name="เซลล์ที่มีการเชื่อมโยง 2" xfId="25312" hidden="1" xr:uid="{00000000-0005-0000-0000-00003F870000}"/>
    <cellStyle name="เซลล์ที่มีการเชื่อมโยง 2" xfId="25139" hidden="1" xr:uid="{00000000-0005-0000-0000-000040870000}"/>
    <cellStyle name="เซลล์ที่มีการเชื่อมโยง 2" xfId="26211" hidden="1" xr:uid="{00000000-0005-0000-0000-000041870000}"/>
    <cellStyle name="เซลล์ที่มีการเชื่อมโยง 2" xfId="25364" hidden="1" xr:uid="{00000000-0005-0000-0000-000042870000}"/>
    <cellStyle name="เซลล์ที่มีการเชื่อมโยง 2" xfId="24697" hidden="1" xr:uid="{00000000-0005-0000-0000-000043870000}"/>
    <cellStyle name="เซลล์ที่มีการเชื่อมโยง 2" xfId="27361" hidden="1" xr:uid="{00000000-0005-0000-0000-000044870000}"/>
    <cellStyle name="เซลล์ที่มีการเชื่อมโยง 2" xfId="27362" hidden="1" xr:uid="{00000000-0005-0000-0000-000045870000}"/>
    <cellStyle name="เซลล์ที่มีการเชื่อมโยง 2" xfId="27363" hidden="1" xr:uid="{00000000-0005-0000-0000-000046870000}"/>
    <cellStyle name="เซลล์ที่มีการเชื่อมโยง 2" xfId="27364" hidden="1" xr:uid="{00000000-0005-0000-0000-000047870000}"/>
    <cellStyle name="เซลล์ที่มีการเชื่อมโยง 2" xfId="27365" hidden="1" xr:uid="{00000000-0005-0000-0000-000048870000}"/>
    <cellStyle name="เซลล์ที่มีการเชื่อมโยง 2" xfId="27366" hidden="1" xr:uid="{00000000-0005-0000-0000-000049870000}"/>
    <cellStyle name="เซลล์ที่มีการเชื่อมโยง 2" xfId="27367" hidden="1" xr:uid="{00000000-0005-0000-0000-00004A870000}"/>
    <cellStyle name="เซลล์ที่มีการเชื่อมโยง 2" xfId="27368" hidden="1" xr:uid="{00000000-0005-0000-0000-00004B870000}"/>
    <cellStyle name="เซลล์ที่มีการเชื่อมโยง 2" xfId="27385" hidden="1" xr:uid="{00000000-0005-0000-0000-00004C870000}"/>
    <cellStyle name="เซลล์ที่มีการเชื่อมโยง 2" xfId="27386" hidden="1" xr:uid="{00000000-0005-0000-0000-00004D870000}"/>
    <cellStyle name="เซลล์ที่มีการเชื่อมโยง 2" xfId="27387" hidden="1" xr:uid="{00000000-0005-0000-0000-00004E870000}"/>
    <cellStyle name="เซลล์ที่มีการเชื่อมโยง 2" xfId="27388" hidden="1" xr:uid="{00000000-0005-0000-0000-00004F870000}"/>
    <cellStyle name="เซลล์ที่มีการเชื่อมโยง 2" xfId="26018" hidden="1" xr:uid="{00000000-0005-0000-0000-000050870000}"/>
    <cellStyle name="เซลล์ที่มีการเชื่อมโยง 2" xfId="26116" hidden="1" xr:uid="{00000000-0005-0000-0000-000051870000}"/>
    <cellStyle name="เซลล์ที่มีการเชื่อมโยง 2" xfId="27317" hidden="1" xr:uid="{00000000-0005-0000-0000-000052870000}"/>
    <cellStyle name="เซลล์ที่มีการเชื่อมโยง 2" xfId="27283" hidden="1" xr:uid="{00000000-0005-0000-0000-000053870000}"/>
    <cellStyle name="เซลล์ที่มีการเชื่อมโยง 2" xfId="26332" hidden="1" xr:uid="{00000000-0005-0000-0000-000054870000}"/>
    <cellStyle name="เซลล์ที่มีการเชื่อมโยง 2" xfId="27109" hidden="1" xr:uid="{00000000-0005-0000-0000-000055870000}"/>
    <cellStyle name="เซลล์ที่มีการเชื่อมโยง 2" xfId="25432" hidden="1" xr:uid="{00000000-0005-0000-0000-000056870000}"/>
    <cellStyle name="เซลล์ที่มีการเชื่อมโยง 2" xfId="25675" hidden="1" xr:uid="{00000000-0005-0000-0000-000057870000}"/>
    <cellStyle name="เซลล์ที่มีการเชื่อมโยง 2" xfId="25412" hidden="1" xr:uid="{00000000-0005-0000-0000-000058870000}"/>
    <cellStyle name="เซลล์ที่มีการเชื่อมโยง 2" xfId="25326" hidden="1" xr:uid="{00000000-0005-0000-0000-000059870000}"/>
    <cellStyle name="เซลล์ที่มีการเชื่อมโยง 2" xfId="26510" hidden="1" xr:uid="{00000000-0005-0000-0000-00005A870000}"/>
    <cellStyle name="เซลล์ที่มีการเชื่อมโยง 2" xfId="26229" hidden="1" xr:uid="{00000000-0005-0000-0000-00005B870000}"/>
    <cellStyle name="เซลล์ที่มีการเชื่อมโยง 2" xfId="24579" hidden="1" xr:uid="{00000000-0005-0000-0000-00005C870000}"/>
    <cellStyle name="เซลล์ที่มีการเชื่อมโยง 2" xfId="27226" hidden="1" xr:uid="{00000000-0005-0000-0000-00005D870000}"/>
    <cellStyle name="เซลล์ที่มีการเชื่อมโยง 2" xfId="25240" hidden="1" xr:uid="{00000000-0005-0000-0000-00005E870000}"/>
    <cellStyle name="เซลล์ที่มีการเชื่อมโยง 2" xfId="25299" hidden="1" xr:uid="{00000000-0005-0000-0000-00005F870000}"/>
    <cellStyle name="เซลล์ที่มีการเชื่อมโยง 2" xfId="27373" hidden="1" xr:uid="{00000000-0005-0000-0000-000060870000}"/>
    <cellStyle name="เซลล์ที่มีการเชื่อมโยง 2" xfId="26472" hidden="1" xr:uid="{00000000-0005-0000-0000-000061870000}"/>
    <cellStyle name="เซลล์ที่มีการเชื่อมโยง 2" xfId="25272" hidden="1" xr:uid="{00000000-0005-0000-0000-000062870000}"/>
    <cellStyle name="เซลล์ที่มีการเชื่อมโยง 2" xfId="25638" hidden="1" xr:uid="{00000000-0005-0000-0000-000063870000}"/>
    <cellStyle name="เซลล์ที่มีการเชื่อมโยง 2" xfId="25863" hidden="1" xr:uid="{00000000-0005-0000-0000-000064870000}"/>
    <cellStyle name="เซลล์ที่มีการเชื่อมโยง 2" xfId="25937" hidden="1" xr:uid="{00000000-0005-0000-0000-000065870000}"/>
    <cellStyle name="เซลล์ที่มีการเชื่อมโยง 2" xfId="10734" hidden="1" xr:uid="{00000000-0005-0000-0000-000066870000}"/>
    <cellStyle name="เซลล์ที่มีการเชื่อมโยง 2" xfId="25819" hidden="1" xr:uid="{00000000-0005-0000-0000-000067870000}"/>
    <cellStyle name="เซลล์ที่มีการเชื่อมโยง 2" xfId="25759" hidden="1" xr:uid="{00000000-0005-0000-0000-000068870000}"/>
    <cellStyle name="เซลล์ที่มีการเชื่อมโยง 2" xfId="25879" hidden="1" xr:uid="{00000000-0005-0000-0000-000069870000}"/>
    <cellStyle name="เซลล์ที่มีการเชื่อมโยง 2" xfId="24609" hidden="1" xr:uid="{00000000-0005-0000-0000-00006A870000}"/>
    <cellStyle name="เซลล์ที่มีการเชื่อมโยง 2" xfId="26134" hidden="1" xr:uid="{00000000-0005-0000-0000-00006B870000}"/>
    <cellStyle name="เซลล์ที่มีการเชื่อมโยง 2" xfId="26426" hidden="1" xr:uid="{00000000-0005-0000-0000-00006C870000}"/>
    <cellStyle name="เซลล์ที่มีการเชื่อมโยง 2" xfId="25696" hidden="1" xr:uid="{00000000-0005-0000-0000-00006D870000}"/>
    <cellStyle name="เซลล์ที่มีการเชื่อมโยง 2" xfId="24685" hidden="1" xr:uid="{00000000-0005-0000-0000-00006E870000}"/>
    <cellStyle name="เซลล์ที่มีการเชื่อมโยง 2" xfId="24996" hidden="1" xr:uid="{00000000-0005-0000-0000-00006F870000}"/>
    <cellStyle name="เซลล์ที่มีการเชื่อมโยง 2" xfId="26034" hidden="1" xr:uid="{00000000-0005-0000-0000-000070870000}"/>
    <cellStyle name="เซลล์ที่มีการเชื่อมโยง 2" xfId="26446" hidden="1" xr:uid="{00000000-0005-0000-0000-000071870000}"/>
    <cellStyle name="เซลล์ที่มีการเชื่อมโยง 2" xfId="25378" hidden="1" xr:uid="{00000000-0005-0000-0000-000072870000}"/>
    <cellStyle name="เซลล์ที่มีการเชื่อมโยง 2" xfId="26448" hidden="1" xr:uid="{00000000-0005-0000-0000-000073870000}"/>
    <cellStyle name="เซลล์ที่มีการเชื่อมโยง 2" xfId="25564" hidden="1" xr:uid="{00000000-0005-0000-0000-000074870000}"/>
    <cellStyle name="เซลล์ที่มีการเชื่อมโยง 2" xfId="25197" hidden="1" xr:uid="{00000000-0005-0000-0000-000075870000}"/>
    <cellStyle name="เซลล์ที่มีการเชื่อมโยง 2" xfId="25971" hidden="1" xr:uid="{00000000-0005-0000-0000-000076870000}"/>
    <cellStyle name="เซลล์ที่มีการเชื่อมโยง 2" xfId="25594" hidden="1" xr:uid="{00000000-0005-0000-0000-000077870000}"/>
    <cellStyle name="เซลล์ที่มีการเชื่อมโยง 2" xfId="26216" hidden="1" xr:uid="{00000000-0005-0000-0000-000078870000}"/>
    <cellStyle name="เซลล์ที่มีการเชื่อมโยง 2" xfId="27291" hidden="1" xr:uid="{00000000-0005-0000-0000-000079870000}"/>
    <cellStyle name="เซลล์ที่มีการเชื่อมโยง 2" xfId="24814" hidden="1" xr:uid="{00000000-0005-0000-0000-00007A870000}"/>
    <cellStyle name="เซลล์ที่มีการเชื่อมโยง 2" xfId="27230" hidden="1" xr:uid="{00000000-0005-0000-0000-00007B870000}"/>
    <cellStyle name="เซลล์ที่มีการเชื่อมโยง 2" xfId="24603" hidden="1" xr:uid="{00000000-0005-0000-0000-00007C870000}"/>
    <cellStyle name="เซลล์ที่มีการเชื่อมโยง 2" xfId="27250" hidden="1" xr:uid="{00000000-0005-0000-0000-00007D870000}"/>
    <cellStyle name="เซลล์ที่มีการเชื่อมโยง 2" xfId="24971" hidden="1" xr:uid="{00000000-0005-0000-0000-00007E870000}"/>
    <cellStyle name="เซลล์ที่มีการเชื่อมโยง 2" xfId="26504" hidden="1" xr:uid="{00000000-0005-0000-0000-00007F870000}"/>
    <cellStyle name="เซลล์ที่มีการเชื่อมโยง 2" xfId="26513" hidden="1" xr:uid="{00000000-0005-0000-0000-000080870000}"/>
    <cellStyle name="เซลล์ที่มีการเชื่อมโยง 2" xfId="27325" hidden="1" xr:uid="{00000000-0005-0000-0000-000081870000}"/>
    <cellStyle name="เซลล์ที่มีการเชื่อมโยง 2" xfId="25175" hidden="1" xr:uid="{00000000-0005-0000-0000-000082870000}"/>
    <cellStyle name="เซลล์ที่มีการเชื่อมโยง 2" xfId="25695" hidden="1" xr:uid="{00000000-0005-0000-0000-000083870000}"/>
    <cellStyle name="เซลล์ที่มีการเชื่อมโยง 2" xfId="26106" hidden="1" xr:uid="{00000000-0005-0000-0000-000084870000}"/>
    <cellStyle name="เซลล์ที่มีการเชื่อมโยง 2" xfId="27049" hidden="1" xr:uid="{00000000-0005-0000-0000-000085870000}"/>
    <cellStyle name="เซลล์ที่มีการเชื่อมโยง 2" xfId="24558" hidden="1" xr:uid="{00000000-0005-0000-0000-000086870000}"/>
    <cellStyle name="เซลล์ที่มีการเชื่อมโยง 2" xfId="25861" hidden="1" xr:uid="{00000000-0005-0000-0000-000087870000}"/>
    <cellStyle name="เซลล์ที่มีการเชื่อมโยง 2" xfId="25805" hidden="1" xr:uid="{00000000-0005-0000-0000-000088870000}"/>
    <cellStyle name="เซลล์ที่มีการเชื่อมโยง 2" xfId="26433" hidden="1" xr:uid="{00000000-0005-0000-0000-000089870000}"/>
    <cellStyle name="เซลล์ที่มีการเชื่อมโยง 2" xfId="25573" hidden="1" xr:uid="{00000000-0005-0000-0000-00008A870000}"/>
    <cellStyle name="เซลล์ที่มีการเชื่อมโยง 2" xfId="26263" hidden="1" xr:uid="{00000000-0005-0000-0000-00008B870000}"/>
    <cellStyle name="เซลล์ที่มีการเชื่อมโยง 2" xfId="26487" hidden="1" xr:uid="{00000000-0005-0000-0000-00008C870000}"/>
    <cellStyle name="เซลล์ที่มีการเชื่อมโยง 2" xfId="25287" hidden="1" xr:uid="{00000000-0005-0000-0000-00008D870000}"/>
    <cellStyle name="เซลล์ที่มีการเชื่อมโยง 2" xfId="24667" hidden="1" xr:uid="{00000000-0005-0000-0000-00008E870000}"/>
    <cellStyle name="เซลล์ที่มีการเชื่อมโยง 2" xfId="26343" hidden="1" xr:uid="{00000000-0005-0000-0000-00008F870000}"/>
    <cellStyle name="เซลล์ที่มีการเชื่อมโยง 2" xfId="24608" hidden="1" xr:uid="{00000000-0005-0000-0000-000090870000}"/>
    <cellStyle name="เซลล์ที่มีการเชื่อมโยง 2" xfId="27084" hidden="1" xr:uid="{00000000-0005-0000-0000-000091870000}"/>
    <cellStyle name="เซลล์ที่มีการเชื่อมโยง 2" xfId="25234" hidden="1" xr:uid="{00000000-0005-0000-0000-000092870000}"/>
    <cellStyle name="เซลล์ที่มีการเชื่อมโยง 2" xfId="26470" hidden="1" xr:uid="{00000000-0005-0000-0000-000093870000}"/>
    <cellStyle name="เซลล์ที่มีการเชื่อมโยง 2" xfId="25555" hidden="1" xr:uid="{00000000-0005-0000-0000-000094870000}"/>
    <cellStyle name="เซลล์ที่มีการเชื่อมโยง 2" xfId="26223" hidden="1" xr:uid="{00000000-0005-0000-0000-000095870000}"/>
    <cellStyle name="เซลล์ที่มีการเชื่อมโยง 2" xfId="27070" hidden="1" xr:uid="{00000000-0005-0000-0000-000096870000}"/>
    <cellStyle name="เซลล์ที่มีการเชื่อมโยง 2" xfId="25351" hidden="1" xr:uid="{00000000-0005-0000-0000-000097870000}"/>
    <cellStyle name="เซลล์ที่มีการเชื่อมโยง 2" xfId="24591" hidden="1" xr:uid="{00000000-0005-0000-0000-000098870000}"/>
    <cellStyle name="เซลล์ที่มีการเชื่อมโยง 2" xfId="25552" hidden="1" xr:uid="{00000000-0005-0000-0000-000099870000}"/>
    <cellStyle name="เซลล์ที่มีการเชื่อมโยง 2" xfId="27143" hidden="1" xr:uid="{00000000-0005-0000-0000-00009A870000}"/>
    <cellStyle name="เซลล์ที่มีการเชื่อมโยง 2" xfId="27184" hidden="1" xr:uid="{00000000-0005-0000-0000-00009B870000}"/>
    <cellStyle name="เซลล์ที่มีการเชื่อมโยง 2" xfId="27180" hidden="1" xr:uid="{00000000-0005-0000-0000-00009C870000}"/>
    <cellStyle name="เซลล์ที่มีการเชื่อมโยง 2" xfId="26441" hidden="1" xr:uid="{00000000-0005-0000-0000-00009D870000}"/>
    <cellStyle name="เซลล์ที่มีการเชื่อมโยง 2" xfId="24687" hidden="1" xr:uid="{00000000-0005-0000-0000-00009E870000}"/>
    <cellStyle name="เซลล์ที่มีการเชื่อมโยง 2" xfId="27081" hidden="1" xr:uid="{00000000-0005-0000-0000-00009F870000}"/>
    <cellStyle name="เซลล์ที่มีการเชื่อมโยง 2" xfId="26341" hidden="1" xr:uid="{00000000-0005-0000-0000-0000A0870000}"/>
    <cellStyle name="เซลล์ที่มีการเชื่อมโยง 2" xfId="24775" hidden="1" xr:uid="{00000000-0005-0000-0000-0000A1870000}"/>
    <cellStyle name="เซลล์ที่มีการเชื่อมโยง 2" xfId="25712" hidden="1" xr:uid="{00000000-0005-0000-0000-0000A2870000}"/>
    <cellStyle name="เซลล์ที่มีการเชื่อมโยง 2" xfId="27050" hidden="1" xr:uid="{00000000-0005-0000-0000-0000A3870000}"/>
    <cellStyle name="เซลล์ที่มีการเชื่อมโยง 2" xfId="25340" hidden="1" xr:uid="{00000000-0005-0000-0000-0000A4870000}"/>
    <cellStyle name="เซลล์ที่มีการเชื่อมโยง 2" xfId="27275" hidden="1" xr:uid="{00000000-0005-0000-0000-0000A5870000}"/>
    <cellStyle name="เซลล์ที่มีการเชื่อมโยง 2" xfId="26078" hidden="1" xr:uid="{00000000-0005-0000-0000-0000A6870000}"/>
    <cellStyle name="เซลล์ที่มีการเชื่อมโยง 2" xfId="25968" hidden="1" xr:uid="{00000000-0005-0000-0000-0000A7870000}"/>
    <cellStyle name="เซลล์ที่มีการเชื่อมโยง 2" xfId="25468" hidden="1" xr:uid="{00000000-0005-0000-0000-0000A8870000}"/>
    <cellStyle name="เซลล์ที่มีการเชื่อมโยง 2" xfId="26372" hidden="1" xr:uid="{00000000-0005-0000-0000-0000A9870000}"/>
    <cellStyle name="เซลล์ที่มีการเชื่อมโยง 2" xfId="26350" hidden="1" xr:uid="{00000000-0005-0000-0000-0000AA870000}"/>
    <cellStyle name="เซลล์ที่มีการเชื่อมโยง 2" xfId="26361" hidden="1" xr:uid="{00000000-0005-0000-0000-0000AB870000}"/>
    <cellStyle name="เซลล์ที่มีการเชื่อมโยง 2" xfId="25313" hidden="1" xr:uid="{00000000-0005-0000-0000-0000AC870000}"/>
    <cellStyle name="เซลล์ที่มีการเชื่อมโยง 2" xfId="25400" hidden="1" xr:uid="{00000000-0005-0000-0000-0000AD870000}"/>
    <cellStyle name="เซลล์ที่มีการเชื่อมโยง 2" xfId="26058" hidden="1" xr:uid="{00000000-0005-0000-0000-0000AE870000}"/>
    <cellStyle name="เซลล์ที่มีการเชื่อมโยง 2" xfId="26043" hidden="1" xr:uid="{00000000-0005-0000-0000-0000AF870000}"/>
    <cellStyle name="เซลล์ที่มีการเชื่อมโยง 2" xfId="26272" hidden="1" xr:uid="{00000000-0005-0000-0000-0000B0870000}"/>
    <cellStyle name="เซลล์ที่มีการเชื่อมโยง 2" xfId="26459" hidden="1" xr:uid="{00000000-0005-0000-0000-0000B1870000}"/>
    <cellStyle name="เซลล์ที่มีการเชื่อมโยง 2" xfId="24725" hidden="1" xr:uid="{00000000-0005-0000-0000-0000B2870000}"/>
    <cellStyle name="เซลล์ที่มีการเชื่อมโยง 2" xfId="24787" hidden="1" xr:uid="{00000000-0005-0000-0000-0000B3870000}"/>
    <cellStyle name="เซลล์ที่มีการเชื่อมโยง 2" xfId="26432" hidden="1" xr:uid="{00000000-0005-0000-0000-0000B4870000}"/>
    <cellStyle name="เซลล์ที่มีการเชื่อมโยง 2" xfId="25266" hidden="1" xr:uid="{00000000-0005-0000-0000-0000B5870000}"/>
    <cellStyle name="เซลล์ที่มีการเชื่อมโยง 2" xfId="27375" hidden="1" xr:uid="{00000000-0005-0000-0000-0000B6870000}"/>
    <cellStyle name="เซลล์ที่มีการเชื่อมโยง 2" xfId="27351" hidden="1" xr:uid="{00000000-0005-0000-0000-0000B7870000}"/>
    <cellStyle name="เซลล์ที่มีการเชื่อมโยง 2" xfId="25597" hidden="1" xr:uid="{00000000-0005-0000-0000-0000B8870000}"/>
    <cellStyle name="เซลล์ที่มีการเชื่อมโยง 2" xfId="25078" hidden="1" xr:uid="{00000000-0005-0000-0000-0000B9870000}"/>
    <cellStyle name="เซลล์ที่มีการเชื่อมโยง 2" xfId="26437" hidden="1" xr:uid="{00000000-0005-0000-0000-0000BA870000}"/>
    <cellStyle name="เซลล์ที่มีการเชื่อมโยง 2" xfId="26469" hidden="1" xr:uid="{00000000-0005-0000-0000-0000BB870000}"/>
    <cellStyle name="เซลล์ที่มีการเชื่อมโยง 2" xfId="25707" hidden="1" xr:uid="{00000000-0005-0000-0000-0000BC870000}"/>
    <cellStyle name="เซลล์ที่มีการเชื่อมโยง 2" xfId="24561" hidden="1" xr:uid="{00000000-0005-0000-0000-0000BD870000}"/>
    <cellStyle name="เซลล์ที่มีการเชื่อมโยง 2" xfId="27244" hidden="1" xr:uid="{00000000-0005-0000-0000-0000BE870000}"/>
    <cellStyle name="เซลล์ที่มีการเชื่อมโยง 2" xfId="26525" hidden="1" xr:uid="{00000000-0005-0000-0000-0000BF870000}"/>
    <cellStyle name="เซลล์ที่มีการเชื่อมโยง 2" xfId="25578" hidden="1" xr:uid="{00000000-0005-0000-0000-0000C0870000}"/>
    <cellStyle name="เซลล์ที่มีการเชื่อมโยง 2" xfId="25347" hidden="1" xr:uid="{00000000-0005-0000-0000-0000C1870000}"/>
    <cellStyle name="เซลล์ที่มีการเชื่อมโยง 2" xfId="27357" hidden="1" xr:uid="{00000000-0005-0000-0000-0000C2870000}"/>
    <cellStyle name="เซลล์ที่มีการเชื่อมโยง 2" xfId="26073" hidden="1" xr:uid="{00000000-0005-0000-0000-0000C3870000}"/>
    <cellStyle name="เซลล์ที่มีการเชื่อมโยง 2" xfId="25744" hidden="1" xr:uid="{00000000-0005-0000-0000-0000C4870000}"/>
    <cellStyle name="เซลล์ที่มีการเชื่อมโยง 2" xfId="26041" hidden="1" xr:uid="{00000000-0005-0000-0000-0000C5870000}"/>
    <cellStyle name="เซลล์ที่มีการเชื่อมโยง 2" xfId="27318" hidden="1" xr:uid="{00000000-0005-0000-0000-0000C6870000}"/>
    <cellStyle name="เซลล์ที่มีการเชื่อมโยง 2" xfId="26566" hidden="1" xr:uid="{00000000-0005-0000-0000-0000C7870000}"/>
    <cellStyle name="เซลล์ที่มีการเชื่อมโยง 2" xfId="24923" hidden="1" xr:uid="{00000000-0005-0000-0000-0000C8870000}"/>
    <cellStyle name="เซลล์ที่มีการเชื่อมโยง 2" xfId="26445" hidden="1" xr:uid="{00000000-0005-0000-0000-0000C9870000}"/>
    <cellStyle name="เซลล์ที่มีการเชื่อมโยง 2" xfId="25062" hidden="1" xr:uid="{00000000-0005-0000-0000-0000CA870000}"/>
    <cellStyle name="เซลล์ที่มีการเชื่อมโยง 2" xfId="25069" hidden="1" xr:uid="{00000000-0005-0000-0000-0000CB870000}"/>
    <cellStyle name="เซลล์ที่มีการเชื่อมโยง 2" xfId="27237" hidden="1" xr:uid="{00000000-0005-0000-0000-0000CC870000}"/>
    <cellStyle name="เซลล์ที่มีการเชื่อมโยง 2" xfId="27056" hidden="1" xr:uid="{00000000-0005-0000-0000-0000CD870000}"/>
    <cellStyle name="เซลล์ที่มีการเชื่อมโยง 2" xfId="25701" hidden="1" xr:uid="{00000000-0005-0000-0000-0000CE870000}"/>
    <cellStyle name="เซลล์ที่มีการเชื่อมโยง 2" xfId="25245" hidden="1" xr:uid="{00000000-0005-0000-0000-0000CF870000}"/>
    <cellStyle name="เซลล์ที่มีการเชื่อมโยง 2" xfId="24917" hidden="1" xr:uid="{00000000-0005-0000-0000-0000D0870000}"/>
    <cellStyle name="เซลล์ที่มีการเชื่อมโยง 2" xfId="27287" hidden="1" xr:uid="{00000000-0005-0000-0000-0000D1870000}"/>
    <cellStyle name="เซลล์ที่มีการเชื่อมโยง 2" xfId="26015" hidden="1" xr:uid="{00000000-0005-0000-0000-0000D2870000}"/>
    <cellStyle name="เซลล์ที่มีการเชื่อมโยง 2" xfId="25310" hidden="1" xr:uid="{00000000-0005-0000-0000-0000D3870000}"/>
    <cellStyle name="เซลล์ที่มีการเชื่อมโยง 2" xfId="26547" hidden="1" xr:uid="{00000000-0005-0000-0000-0000D4870000}"/>
    <cellStyle name="เซลล์ที่มีการเชื่อมโยง 2" xfId="24936" hidden="1" xr:uid="{00000000-0005-0000-0000-0000D5870000}"/>
    <cellStyle name="เซลล์ที่มีการเชื่อมโยง 2" xfId="25504" hidden="1" xr:uid="{00000000-0005-0000-0000-0000D6870000}"/>
    <cellStyle name="เซลล์ที่มีการเชื่อมโยง 2" xfId="26463" hidden="1" xr:uid="{00000000-0005-0000-0000-0000D7870000}"/>
    <cellStyle name="เซลล์ที่มีการเชื่อมโยง 2" xfId="26392" hidden="1" xr:uid="{00000000-0005-0000-0000-0000D8870000}"/>
    <cellStyle name="เซลล์ที่มีการเชื่อมโยง 2" xfId="24784" hidden="1" xr:uid="{00000000-0005-0000-0000-0000D9870000}"/>
    <cellStyle name="เซลล์ที่มีการเชื่อมโยง 2" xfId="25846" hidden="1" xr:uid="{00000000-0005-0000-0000-0000DA870000}"/>
    <cellStyle name="เซลล์ที่มีการเชื่อมโยง 2" xfId="25901" hidden="1" xr:uid="{00000000-0005-0000-0000-0000DB870000}"/>
    <cellStyle name="เซลล์ที่มีการเชื่อมโยง 2" xfId="25208" hidden="1" xr:uid="{00000000-0005-0000-0000-0000DC870000}"/>
    <cellStyle name="เซลล์ที่มีการเชื่อมโยง 2" xfId="27057" hidden="1" xr:uid="{00000000-0005-0000-0000-0000DD870000}"/>
    <cellStyle name="เซลล์ที่มีการเชื่อมโยง 2" xfId="26345" hidden="1" xr:uid="{00000000-0005-0000-0000-0000DE870000}"/>
    <cellStyle name="เซลล์ที่มีการเชื่อมโยง 2" xfId="25265" hidden="1" xr:uid="{00000000-0005-0000-0000-0000DF870000}"/>
    <cellStyle name="เซลล์ที่มีการเชื่อมโยง 2" xfId="25561" hidden="1" xr:uid="{00000000-0005-0000-0000-0000E0870000}"/>
    <cellStyle name="เซลล์ที่มีการเชื่อมโยง 2" xfId="24760" hidden="1" xr:uid="{00000000-0005-0000-0000-0000E1870000}"/>
    <cellStyle name="เซลล์ที่มีการเชื่อมโยง 2" xfId="25492" hidden="1" xr:uid="{00000000-0005-0000-0000-0000E2870000}"/>
    <cellStyle name="เซลล์ที่มีการเชื่อมโยง 2" xfId="25590" hidden="1" xr:uid="{00000000-0005-0000-0000-0000E3870000}"/>
    <cellStyle name="เซลล์ที่มีการเชื่อมโยง 2" xfId="26170" hidden="1" xr:uid="{00000000-0005-0000-0000-0000E4870000}"/>
    <cellStyle name="เซลล์ที่มีการเชื่อมโยง 2" xfId="26196" hidden="1" xr:uid="{00000000-0005-0000-0000-0000E5870000}"/>
    <cellStyle name="เซลล์ที่มีการเชื่อมโยง 2" xfId="25993" hidden="1" xr:uid="{00000000-0005-0000-0000-0000E6870000}"/>
    <cellStyle name="เซลล์ที่มีการเชื่อมโยง 2" xfId="24883" hidden="1" xr:uid="{00000000-0005-0000-0000-0000E7870000}"/>
    <cellStyle name="เซลล์ที่มีการเชื่อมโยง 2" xfId="25043" hidden="1" xr:uid="{00000000-0005-0000-0000-0000E8870000}"/>
    <cellStyle name="เซลล์ที่มีการเชื่อมโยง 2" xfId="25289" hidden="1" xr:uid="{00000000-0005-0000-0000-0000E9870000}"/>
    <cellStyle name="เซลล์ที่มีการเชื่อมโยง 2" xfId="25353" hidden="1" xr:uid="{00000000-0005-0000-0000-0000EA870000}"/>
    <cellStyle name="เซลล์ที่มีการเชื่อมโยง 2" xfId="25306" hidden="1" xr:uid="{00000000-0005-0000-0000-0000EB870000}"/>
    <cellStyle name="เซลล์ที่มีการเชื่อมโยง 2" xfId="27065" hidden="1" xr:uid="{00000000-0005-0000-0000-0000EC870000}"/>
    <cellStyle name="เซลล์ที่มีการเชื่อมโยง 2" xfId="25506" hidden="1" xr:uid="{00000000-0005-0000-0000-0000ED870000}"/>
    <cellStyle name="เซลล์ที่มีการเชื่อมโยง 2" xfId="25947" hidden="1" xr:uid="{00000000-0005-0000-0000-0000EE870000}"/>
    <cellStyle name="เซลล์ที่มีการเชื่อมโยง 2" xfId="26257" hidden="1" xr:uid="{00000000-0005-0000-0000-0000EF870000}"/>
    <cellStyle name="เซลล์ที่มีการเชื่อมโยง 2" xfId="26013" hidden="1" xr:uid="{00000000-0005-0000-0000-0000F0870000}"/>
    <cellStyle name="เซลล์ที่มีการเชื่อมโยง 2" xfId="26551" hidden="1" xr:uid="{00000000-0005-0000-0000-0000F1870000}"/>
    <cellStyle name="เซลล์ที่มีการเชื่อมโยง 2" xfId="25692" hidden="1" xr:uid="{00000000-0005-0000-0000-0000F2870000}"/>
    <cellStyle name="เซลล์ที่มีการเชื่อมโยง 2" xfId="26213" hidden="1" xr:uid="{00000000-0005-0000-0000-0000F3870000}"/>
    <cellStyle name="เซลล์ที่มีการเชื่อมโยง 2" xfId="27401" hidden="1" xr:uid="{00000000-0005-0000-0000-0000F4870000}"/>
    <cellStyle name="เซลล์ที่มีการเชื่อมโยง 2" xfId="27402" hidden="1" xr:uid="{00000000-0005-0000-0000-0000F5870000}"/>
    <cellStyle name="เซลล์ที่มีการเชื่อมโยง 2" xfId="27403" hidden="1" xr:uid="{00000000-0005-0000-0000-0000F6870000}"/>
    <cellStyle name="เซลล์ที่มีการเชื่อมโยง 2" xfId="27404" hidden="1" xr:uid="{00000000-0005-0000-0000-0000F7870000}"/>
    <cellStyle name="เซลล์ที่มีการเชื่อมโยง 2" xfId="27407" hidden="1" xr:uid="{00000000-0005-0000-0000-0000F8870000}"/>
    <cellStyle name="เซลล์ที่มีการเชื่อมโยง 2" xfId="27408" hidden="1" xr:uid="{00000000-0005-0000-0000-0000F9870000}"/>
    <cellStyle name="เซลล์ที่มีการเชื่อมโยง 2" xfId="27410" hidden="1" xr:uid="{00000000-0005-0000-0000-0000FA870000}"/>
    <cellStyle name="เซลล์ที่มีการเชื่อมโยง 2" xfId="27411" hidden="1" xr:uid="{00000000-0005-0000-0000-0000FB870000}"/>
    <cellStyle name="เซลล์ที่มีการเชื่อมโยง 2" xfId="27421" hidden="1" xr:uid="{00000000-0005-0000-0000-0000FC870000}"/>
    <cellStyle name="เซลล์ที่มีการเชื่อมโยง 2" xfId="27422" hidden="1" xr:uid="{00000000-0005-0000-0000-0000FD870000}"/>
    <cellStyle name="เซลล์ที่มีการเชื่อมโยง 2" xfId="27423" hidden="1" xr:uid="{00000000-0005-0000-0000-0000FE870000}"/>
    <cellStyle name="เซลล์ที่มีการเชื่อมโยง 2" xfId="27424" hidden="1" xr:uid="{00000000-0005-0000-0000-0000FF870000}"/>
    <cellStyle name="เซลล์ที่มีการเชื่อมโยง 2" xfId="25553" hidden="1" xr:uid="{00000000-0005-0000-0000-000000880000}"/>
    <cellStyle name="เซลล์ที่มีการเชื่อมโยง 2" xfId="26192" hidden="1" xr:uid="{00000000-0005-0000-0000-000001880000}"/>
    <cellStyle name="เซลล์ที่มีการเชื่อมโยง 2" xfId="27295" hidden="1" xr:uid="{00000000-0005-0000-0000-000002880000}"/>
    <cellStyle name="เซลล์ที่มีการเชื่อมโยง 2" xfId="24777" hidden="1" xr:uid="{00000000-0005-0000-0000-000003880000}"/>
    <cellStyle name="เซลล์ที่มีการเชื่อมโยง 2" xfId="26494" hidden="1" xr:uid="{00000000-0005-0000-0000-000004880000}"/>
    <cellStyle name="เซลล์ที่มีการเชื่อมโยง 2" xfId="25150" hidden="1" xr:uid="{00000000-0005-0000-0000-000005880000}"/>
    <cellStyle name="เซลล์ที่มีการเชื่อมโยง 2" xfId="24815" hidden="1" xr:uid="{00000000-0005-0000-0000-000006880000}"/>
    <cellStyle name="เซลล์ที่มีการเชื่อมโยง 2" xfId="25159" hidden="1" xr:uid="{00000000-0005-0000-0000-000007880000}"/>
    <cellStyle name="เซลล์ที่มีการเชื่อมโยง 2" xfId="24975" hidden="1" xr:uid="{00000000-0005-0000-0000-000008880000}"/>
    <cellStyle name="เซลล์ที่มีการเชื่อมโยง 2" xfId="24866" hidden="1" xr:uid="{00000000-0005-0000-0000-000009880000}"/>
    <cellStyle name="เซลล์ที่มีการเชื่อมโยง 2" xfId="24589" hidden="1" xr:uid="{00000000-0005-0000-0000-00000A880000}"/>
    <cellStyle name="เซลล์ที่มีการเชื่อมโยง 2" xfId="24875" hidden="1" xr:uid="{00000000-0005-0000-0000-00000B880000}"/>
    <cellStyle name="เซลล์ที่มีการเชื่อมโยง 2" xfId="25527" hidden="1" xr:uid="{00000000-0005-0000-0000-00000C880000}"/>
    <cellStyle name="เซลล์ที่มีการเชื่อมโยง 2" xfId="24974" hidden="1" xr:uid="{00000000-0005-0000-0000-00000D880000}"/>
    <cellStyle name="เซลล์ที่มีการเชื่อมโยง 2" xfId="27203" hidden="1" xr:uid="{00000000-0005-0000-0000-00000E880000}"/>
    <cellStyle name="เซลล์ที่มีการเชื่อมโยง 2" xfId="27096" hidden="1" xr:uid="{00000000-0005-0000-0000-00000F880000}"/>
    <cellStyle name="เซลล์ที่มีการเชื่อมโยง 2" xfId="27073" hidden="1" xr:uid="{00000000-0005-0000-0000-000010880000}"/>
    <cellStyle name="เซลล์ที่มีการเชื่อมโยง 2" xfId="26064" hidden="1" xr:uid="{00000000-0005-0000-0000-000011880000}"/>
    <cellStyle name="เซลล์ที่มีการเชื่อมโยง 2" xfId="24864" hidden="1" xr:uid="{00000000-0005-0000-0000-000012880000}"/>
    <cellStyle name="เซลล์ที่มีการเชื่อมโยง 2" xfId="25949" hidden="1" xr:uid="{00000000-0005-0000-0000-000013880000}"/>
    <cellStyle name="เซลล์ที่มีการเชื่อมโยง 2" xfId="25001" hidden="1" xr:uid="{00000000-0005-0000-0000-000014880000}"/>
    <cellStyle name="เซลล์ที่มีการเชื่อมโยง 2" xfId="25263" hidden="1" xr:uid="{00000000-0005-0000-0000-000015880000}"/>
    <cellStyle name="เซลล์ที่มีการเชื่อมโยง 2" xfId="25193" hidden="1" xr:uid="{00000000-0005-0000-0000-000016880000}"/>
    <cellStyle name="เซลล์ที่มีการเชื่อมโยง 2" xfId="26146" hidden="1" xr:uid="{00000000-0005-0000-0000-000017880000}"/>
    <cellStyle name="เซลล์ที่มีการเชื่อมโยง 2" xfId="25898" hidden="1" xr:uid="{00000000-0005-0000-0000-000018880000}"/>
    <cellStyle name="เซลล์ที่มีการเชื่อมโยง 2" xfId="27371" hidden="1" xr:uid="{00000000-0005-0000-0000-000019880000}"/>
    <cellStyle name="เซลล์ที่มีการเชื่อมโยง 2" xfId="25046" hidden="1" xr:uid="{00000000-0005-0000-0000-00001A880000}"/>
    <cellStyle name="เซลล์ที่มีการเชื่อมโยง 2" xfId="24907" hidden="1" xr:uid="{00000000-0005-0000-0000-00001B880000}"/>
    <cellStyle name="เซลล์ที่มีการเชื่อมโยง 2" xfId="25030" hidden="1" xr:uid="{00000000-0005-0000-0000-00001C880000}"/>
    <cellStyle name="เซลล์ที่มีการเชื่อมโยง 2" xfId="24804" hidden="1" xr:uid="{00000000-0005-0000-0000-00001D880000}"/>
    <cellStyle name="เซลล์ที่มีการเชื่อมโยง 2" xfId="24693" hidden="1" xr:uid="{00000000-0005-0000-0000-00001E880000}"/>
    <cellStyle name="เซลล์ที่มีการเชื่อมโยง 2" xfId="27118" hidden="1" xr:uid="{00000000-0005-0000-0000-00001F880000}"/>
    <cellStyle name="เซลล์ที่มีการเชื่อมโยง 2" xfId="27124" hidden="1" xr:uid="{00000000-0005-0000-0000-000020880000}"/>
    <cellStyle name="เซลล์ที่มีการเชื่อมโยง 2" xfId="27176" hidden="1" xr:uid="{00000000-0005-0000-0000-000021880000}"/>
    <cellStyle name="เซลล์ที่มีการเชื่อมโยง 2" xfId="25841" hidden="1" xr:uid="{00000000-0005-0000-0000-000022880000}"/>
    <cellStyle name="เซลล์ที่มีการเชื่อมโยง 2" xfId="24670" hidden="1" xr:uid="{00000000-0005-0000-0000-000023880000}"/>
    <cellStyle name="เซลล์ที่มีการเชื่อมโยง 2" xfId="26238" hidden="1" xr:uid="{00000000-0005-0000-0000-000024880000}"/>
    <cellStyle name="เซลล์ที่มีการเชื่อมโยง 2" xfId="24682" hidden="1" xr:uid="{00000000-0005-0000-0000-000025880000}"/>
    <cellStyle name="เซลล์ที่มีการเชื่อมโยง 2" xfId="24792" hidden="1" xr:uid="{00000000-0005-0000-0000-000026880000}"/>
    <cellStyle name="เซลล์ที่มีการเชื่อมโยง 2" xfId="26462" hidden="1" xr:uid="{00000000-0005-0000-0000-000027880000}"/>
    <cellStyle name="เซลล์ที่มีการเชื่อมโยง 2" xfId="24819" hidden="1" xr:uid="{00000000-0005-0000-0000-000028880000}"/>
    <cellStyle name="เซลล์ที่มีการเชื่อมโยง 2" xfId="25941" hidden="1" xr:uid="{00000000-0005-0000-0000-000029880000}"/>
    <cellStyle name="เซลล์ที่มีการเชื่อมโยง 2" xfId="27068" hidden="1" xr:uid="{00000000-0005-0000-0000-00002A880000}"/>
    <cellStyle name="เซลล์ที่มีการเชื่อมโยง 2" xfId="26531" hidden="1" xr:uid="{00000000-0005-0000-0000-00002B880000}"/>
    <cellStyle name="เซลล์ที่มีการเชื่อมโยง 2" xfId="26474" hidden="1" xr:uid="{00000000-0005-0000-0000-00002C880000}"/>
    <cellStyle name="เซลล์ที่มีการเชื่อมโยง 2" xfId="25497" hidden="1" xr:uid="{00000000-0005-0000-0000-00002D880000}"/>
    <cellStyle name="เซลล์ที่มีการเชื่อมโยง 2" xfId="25349" hidden="1" xr:uid="{00000000-0005-0000-0000-00002E880000}"/>
    <cellStyle name="เซลล์ที่มีการเชื่อมโยง 2" xfId="25109" hidden="1" xr:uid="{00000000-0005-0000-0000-00002F880000}"/>
    <cellStyle name="เซลล์ที่มีการเชื่อมโยง 2" xfId="24892" hidden="1" xr:uid="{00000000-0005-0000-0000-000030880000}"/>
    <cellStyle name="เซลล์ที่มีการเชื่อมโยง 2" xfId="25600" hidden="1" xr:uid="{00000000-0005-0000-0000-000031880000}"/>
    <cellStyle name="เซลล์ที่มีการเชื่อมโยง 2" xfId="24563" hidden="1" xr:uid="{00000000-0005-0000-0000-000032880000}"/>
    <cellStyle name="เซลล์ที่มีการเชื่อมโยง 2" xfId="26438" hidden="1" xr:uid="{00000000-0005-0000-0000-000033880000}"/>
    <cellStyle name="เซลล์ที่มีการเชื่อมโยง 2" xfId="24891" hidden="1" xr:uid="{00000000-0005-0000-0000-000034880000}"/>
    <cellStyle name="เซลล์ที่มีการเชื่อมโยง 2" xfId="26431" hidden="1" xr:uid="{00000000-0005-0000-0000-000035880000}"/>
    <cellStyle name="เซลล์ที่มีการเชื่อมโยง 2" xfId="25486" hidden="1" xr:uid="{00000000-0005-0000-0000-000036880000}"/>
    <cellStyle name="เซลล์ที่มีการเชื่อมโยง 2" xfId="26522" hidden="1" xr:uid="{00000000-0005-0000-0000-000037880000}"/>
    <cellStyle name="เซลล์ที่มีการเชื่อมโยง 2" xfId="26333" hidden="1" xr:uid="{00000000-0005-0000-0000-000038880000}"/>
    <cellStyle name="เซลล์ที่มีการเชื่อมโยง 2" xfId="26458" hidden="1" xr:uid="{00000000-0005-0000-0000-000039880000}"/>
    <cellStyle name="เซลล์ที่มีการเชื่อมโยง 2" xfId="27297" hidden="1" xr:uid="{00000000-0005-0000-0000-00003A880000}"/>
    <cellStyle name="เซลล์ที่มีการเชื่อมโยง 2" xfId="24959" hidden="1" xr:uid="{00000000-0005-0000-0000-00003B880000}"/>
    <cellStyle name="เซลล์ที่มีการเชื่อมโยง 2" xfId="26113" hidden="1" xr:uid="{00000000-0005-0000-0000-00003C880000}"/>
    <cellStyle name="เซลล์ที่มีการเชื่อมโยง 2" xfId="24794" hidden="1" xr:uid="{00000000-0005-0000-0000-00003D880000}"/>
    <cellStyle name="เซลล์ที่มีการเชื่อมโยง 2" xfId="25929" hidden="1" xr:uid="{00000000-0005-0000-0000-00003E880000}"/>
    <cellStyle name="เซลล์ที่มีการเชื่อมโยง 2" xfId="27384" hidden="1" xr:uid="{00000000-0005-0000-0000-00003F880000}"/>
    <cellStyle name="เซลล์ที่มีการเชื่อมโยง 2" xfId="27413" hidden="1" xr:uid="{00000000-0005-0000-0000-000040880000}"/>
    <cellStyle name="เซลล์ที่มีการเชื่อมโยง 2" xfId="25257" hidden="1" xr:uid="{00000000-0005-0000-0000-000041880000}"/>
    <cellStyle name="เซลล์ที่มีการเชื่อมโยง 2" xfId="25155" hidden="1" xr:uid="{00000000-0005-0000-0000-000042880000}"/>
    <cellStyle name="เซลล์ที่มีการเชื่อมโยง 2" xfId="24630" hidden="1" xr:uid="{00000000-0005-0000-0000-000043880000}"/>
    <cellStyle name="เซลล์ที่มีการเชื่อมโยง 2" xfId="27271" hidden="1" xr:uid="{00000000-0005-0000-0000-000044880000}"/>
    <cellStyle name="เซลล์ที่มีการเชื่อมโยง 2" xfId="26529" hidden="1" xr:uid="{00000000-0005-0000-0000-000045880000}"/>
    <cellStyle name="เซลล์ที่มีการเชื่อมโยง 2" xfId="24766" hidden="1" xr:uid="{00000000-0005-0000-0000-000046880000}"/>
    <cellStyle name="เซลล์ที่มีการเชื่อมโยง 2" xfId="27414" hidden="1" xr:uid="{00000000-0005-0000-0000-000047880000}"/>
    <cellStyle name="เซลล์ที่มีการเชื่อมโยง 2" xfId="25905" hidden="1" xr:uid="{00000000-0005-0000-0000-000048880000}"/>
    <cellStyle name="เซลล์ที่มีการเชื่อมโยง 2" xfId="26118" hidden="1" xr:uid="{00000000-0005-0000-0000-000049880000}"/>
    <cellStyle name="เซลล์ที่มีการเชื่อมโยง 2" xfId="26423" hidden="1" xr:uid="{00000000-0005-0000-0000-00004A880000}"/>
    <cellStyle name="เซลล์ที่มีการเชื่อมโยง 2" xfId="24820" hidden="1" xr:uid="{00000000-0005-0000-0000-00004B880000}"/>
    <cellStyle name="เซลล์ที่มีการเชื่อมโยง 2" xfId="24606" hidden="1" xr:uid="{00000000-0005-0000-0000-00004C880000}"/>
    <cellStyle name="เซลล์ที่มีการเชื่อมโยง 2" xfId="26230" hidden="1" xr:uid="{00000000-0005-0000-0000-00004D880000}"/>
    <cellStyle name="เซลล์ที่มีการเชื่อมโยง 2" xfId="25443" hidden="1" xr:uid="{00000000-0005-0000-0000-00004E880000}"/>
    <cellStyle name="เซลล์ที่มีการเชื่อมโยง 2" xfId="27145" hidden="1" xr:uid="{00000000-0005-0000-0000-00004F880000}"/>
    <cellStyle name="เซลล์ที่มีการเชื่อมโยง 2" xfId="25072" hidden="1" xr:uid="{00000000-0005-0000-0000-000050880000}"/>
    <cellStyle name="เซลล์ที่มีการเชื่อมโยง 2" xfId="25574" hidden="1" xr:uid="{00000000-0005-0000-0000-000051880000}"/>
    <cellStyle name="เซลล์ที่มีการเชื่อมโยง 2" xfId="25036" hidden="1" xr:uid="{00000000-0005-0000-0000-000052880000}"/>
    <cellStyle name="เซลล์ที่มีการเชื่อมโยง 2" xfId="25213" hidden="1" xr:uid="{00000000-0005-0000-0000-000053880000}"/>
    <cellStyle name="เซลล์ที่มีการเชื่อมโยง 2" xfId="24717" hidden="1" xr:uid="{00000000-0005-0000-0000-000054880000}"/>
    <cellStyle name="เซลล์ที่มีการเชื่อมโยง 2" xfId="25111" hidden="1" xr:uid="{00000000-0005-0000-0000-000055880000}"/>
    <cellStyle name="เซลล์ที่มีการเชื่อมโยง 2" xfId="25420" hidden="1" xr:uid="{00000000-0005-0000-0000-000056880000}"/>
    <cellStyle name="เซลล์ที่มีการเชื่อมโยง 2" xfId="27416" hidden="1" xr:uid="{00000000-0005-0000-0000-000057880000}"/>
    <cellStyle name="เซลล์ที่มีการเชื่อมโยง 2" xfId="25262" hidden="1" xr:uid="{00000000-0005-0000-0000-000058880000}"/>
    <cellStyle name="เซลล์ที่มีการเชื่อมโยง 2" xfId="24637" hidden="1" xr:uid="{00000000-0005-0000-0000-000059880000}"/>
    <cellStyle name="เซลล์ที่มีการเชื่อมโยง 2" xfId="24818" hidden="1" xr:uid="{00000000-0005-0000-0000-00005A880000}"/>
    <cellStyle name="เซลล์ที่มีการเชื่อมโยง 2" xfId="26097" hidden="1" xr:uid="{00000000-0005-0000-0000-00005B880000}"/>
    <cellStyle name="เซลล์ที่มีการเชื่อมโยง 2" xfId="25676" hidden="1" xr:uid="{00000000-0005-0000-0000-00005C880000}"/>
    <cellStyle name="เซลล์ที่มีการเชื่อมโยง 2" xfId="10815" hidden="1" xr:uid="{00000000-0005-0000-0000-00005D880000}"/>
    <cellStyle name="เซลล์ที่มีการเชื่อมโยง 2" xfId="25107" hidden="1" xr:uid="{00000000-0005-0000-0000-00005E880000}"/>
    <cellStyle name="เซลล์ที่มีการเชื่อมโยง 2" xfId="27409" hidden="1" xr:uid="{00000000-0005-0000-0000-00005F880000}"/>
    <cellStyle name="เซลล์ที่มีการเชื่อมโยง 2" xfId="27326" hidden="1" xr:uid="{00000000-0005-0000-0000-000060880000}"/>
    <cellStyle name="เซลล์ที่มีการเชื่อมโยง 2" xfId="26133" hidden="1" xr:uid="{00000000-0005-0000-0000-000061880000}"/>
    <cellStyle name="เซลล์ที่มีการเชื่อมโยง 2" xfId="25469" hidden="1" xr:uid="{00000000-0005-0000-0000-000062880000}"/>
    <cellStyle name="เซลล์ที่มีการเชื่อมโยง 2" xfId="24851" hidden="1" xr:uid="{00000000-0005-0000-0000-000063880000}"/>
    <cellStyle name="เซลล์ที่มีการเชื่อมโยง 2" xfId="24729" hidden="1" xr:uid="{00000000-0005-0000-0000-000064880000}"/>
    <cellStyle name="เซลล์ที่มีการเชื่อมโยง 2" xfId="25587" hidden="1" xr:uid="{00000000-0005-0000-0000-000065880000}"/>
    <cellStyle name="เซลล์ที่มีการเชื่อมโยง 2" xfId="25056" hidden="1" xr:uid="{00000000-0005-0000-0000-000066880000}"/>
    <cellStyle name="เซลล์ที่มีการเชื่อมโยง 2" xfId="26089" hidden="1" xr:uid="{00000000-0005-0000-0000-000067880000}"/>
    <cellStyle name="เซลล์ที่มีการเชื่อมโยง 2" xfId="25850" hidden="1" xr:uid="{00000000-0005-0000-0000-000068880000}"/>
    <cellStyle name="เซลล์ที่มีการเชื่อมโยง 2" xfId="25810" hidden="1" xr:uid="{00000000-0005-0000-0000-000069880000}"/>
    <cellStyle name="เซลล์ที่มีการเชื่อมโยง 2" xfId="27090" hidden="1" xr:uid="{00000000-0005-0000-0000-00006A880000}"/>
    <cellStyle name="เซลล์ที่มีการเชื่อมโยง 2" xfId="24724" hidden="1" xr:uid="{00000000-0005-0000-0000-00006B880000}"/>
    <cellStyle name="เซลล์ที่มีการเชื่อมโยง 2" xfId="27258" hidden="1" xr:uid="{00000000-0005-0000-0000-00006C880000}"/>
    <cellStyle name="เซลล์ที่มีการเชื่อมโยง 2" xfId="26497" hidden="1" xr:uid="{00000000-0005-0000-0000-00006D880000}"/>
    <cellStyle name="เซลล์ที่มีการเชื่อมโยง 2" xfId="27224" hidden="1" xr:uid="{00000000-0005-0000-0000-00006E880000}"/>
    <cellStyle name="เซลล์ที่มีการเชื่อมโยง 2" xfId="27136" hidden="1" xr:uid="{00000000-0005-0000-0000-00006F880000}"/>
    <cellStyle name="เซลล์ที่มีการเชื่อมโยง 2" xfId="24704" hidden="1" xr:uid="{00000000-0005-0000-0000-000070880000}"/>
    <cellStyle name="เซลล์ที่มีการเชื่อมโยง 2" xfId="27115" hidden="1" xr:uid="{00000000-0005-0000-0000-000071880000}"/>
    <cellStyle name="เซลล์ที่มีการเชื่อมโยง 2" xfId="25970" hidden="1" xr:uid="{00000000-0005-0000-0000-000072880000}"/>
    <cellStyle name="เซลล์ที่มีการเชื่อมโยง 2" xfId="26136" hidden="1" xr:uid="{00000000-0005-0000-0000-000073880000}"/>
    <cellStyle name="เซลล์ที่มีการเชื่อมโยง 2" xfId="27064" hidden="1" xr:uid="{00000000-0005-0000-0000-000074880000}"/>
    <cellStyle name="เซลล์ที่มีการเชื่อมโยง 2" xfId="25669" hidden="1" xr:uid="{00000000-0005-0000-0000-000075880000}"/>
    <cellStyle name="เซลล์ที่มีการเชื่อมโยง 2" xfId="27352" hidden="1" xr:uid="{00000000-0005-0000-0000-000076880000}"/>
    <cellStyle name="เซลล์ที่มีการเชื่อมโยง 2" xfId="24639" hidden="1" xr:uid="{00000000-0005-0000-0000-000077880000}"/>
    <cellStyle name="เซลล์ที่มีการเชื่อมโยง 2" xfId="27350" hidden="1" xr:uid="{00000000-0005-0000-0000-000078880000}"/>
    <cellStyle name="เซลล์ที่มีการเชื่อมโยง 2" xfId="25902" hidden="1" xr:uid="{00000000-0005-0000-0000-000079880000}"/>
    <cellStyle name="เซลล์ที่มีการเชื่อมโยง 2" xfId="27308" hidden="1" xr:uid="{00000000-0005-0000-0000-00007A880000}"/>
    <cellStyle name="เซลล์ที่มีการเชื่อมโยง 2" xfId="27417" hidden="1" xr:uid="{00000000-0005-0000-0000-00007B880000}"/>
    <cellStyle name="เซลล์ที่มีการเชื่อมโยง 2" xfId="26114" hidden="1" xr:uid="{00000000-0005-0000-0000-00007C880000}"/>
    <cellStyle name="เซลล์ที่มีการเชื่อมโยง 2" xfId="25872" hidden="1" xr:uid="{00000000-0005-0000-0000-00007D880000}"/>
    <cellStyle name="เซลล์ที่มีการเชื่อมโยง 2" xfId="24727" hidden="1" xr:uid="{00000000-0005-0000-0000-00007E880000}"/>
    <cellStyle name="เซลล์ที่มีการเชื่อมโยง 2" xfId="27340" hidden="1" xr:uid="{00000000-0005-0000-0000-00007F880000}"/>
    <cellStyle name="เซลล์ที่มีการเชื่อมโยง 2" xfId="25444" hidden="1" xr:uid="{00000000-0005-0000-0000-000080880000}"/>
    <cellStyle name="เซลล์ที่มีการเชื่อมโยง 2" xfId="27342" hidden="1" xr:uid="{00000000-0005-0000-0000-000081880000}"/>
    <cellStyle name="เซลล์ที่มีการเชื่อมโยง 2" xfId="25180" hidden="1" xr:uid="{00000000-0005-0000-0000-000082880000}"/>
    <cellStyle name="เซลล์ที่มีการเชื่อมโยง 2" xfId="24952" hidden="1" xr:uid="{00000000-0005-0000-0000-000083880000}"/>
    <cellStyle name="เซลล์ที่มีการเชื่อมโยง 2" xfId="25143" hidden="1" xr:uid="{00000000-0005-0000-0000-000084880000}"/>
    <cellStyle name="เซลล์ที่มีการเชื่อมโยง 2" xfId="24587" hidden="1" xr:uid="{00000000-0005-0000-0000-000085880000}"/>
    <cellStyle name="เซลล์ที่มีการเชื่อมโยง 2" xfId="27309" hidden="1" xr:uid="{00000000-0005-0000-0000-000086880000}"/>
    <cellStyle name="เซลล์ที่มีการเชื่อมโยง 2" xfId="25814" hidden="1" xr:uid="{00000000-0005-0000-0000-000087880000}"/>
    <cellStyle name="เซลล์ที่มีการเชื่อมโยง 2" xfId="25935" hidden="1" xr:uid="{00000000-0005-0000-0000-000088880000}"/>
    <cellStyle name="เซลล์ที่มีการเชื่อมโยง 2" xfId="26214" hidden="1" xr:uid="{00000000-0005-0000-0000-000089880000}"/>
    <cellStyle name="เซลล์ที่มีการเชื่อมโยง 2" xfId="27185" hidden="1" xr:uid="{00000000-0005-0000-0000-00008A880000}"/>
    <cellStyle name="เซลล์ที่มีการเชื่อมโยง 2" xfId="26171" hidden="1" xr:uid="{00000000-0005-0000-0000-00008B880000}"/>
    <cellStyle name="เซลล์ที่มีการเชื่อมโยง 2" xfId="8804" hidden="1" xr:uid="{00000000-0005-0000-0000-00008C880000}"/>
    <cellStyle name="เซลล์ที่มีการเชื่อมโยง 2" xfId="27284" hidden="1" xr:uid="{00000000-0005-0000-0000-00008D880000}"/>
    <cellStyle name="เซลล์ที่มีการเชื่อมโยง 2" xfId="27162" hidden="1" xr:uid="{00000000-0005-0000-0000-00008E880000}"/>
    <cellStyle name="เซลล์ที่มีการเชื่อมโยง 2" xfId="24949" hidden="1" xr:uid="{00000000-0005-0000-0000-00008F880000}"/>
    <cellStyle name="เซลล์ที่มีการเชื่อมโยง 2" xfId="25943" hidden="1" xr:uid="{00000000-0005-0000-0000-000090880000}"/>
    <cellStyle name="เซลล์ที่มีการเชื่อมโยง 2" xfId="26233" hidden="1" xr:uid="{00000000-0005-0000-0000-000091880000}"/>
    <cellStyle name="เซลล์ที่มีการเชื่อมโยง 2" xfId="26121" hidden="1" xr:uid="{00000000-0005-0000-0000-000092880000}"/>
    <cellStyle name="เซลล์ที่มีการเชื่อมโยง 2" xfId="24593" hidden="1" xr:uid="{00000000-0005-0000-0000-000093880000}"/>
    <cellStyle name="เซลล์ที่มีการเชื่อมโยง 2" xfId="26173" hidden="1" xr:uid="{00000000-0005-0000-0000-000094880000}"/>
    <cellStyle name="เซลล์ที่มีการเชื่อมโยง 2" xfId="26413" hidden="1" xr:uid="{00000000-0005-0000-0000-000095880000}"/>
    <cellStyle name="เซลล์ที่มีการเชื่อมโยง 2" xfId="25619" hidden="1" xr:uid="{00000000-0005-0000-0000-000096880000}"/>
    <cellStyle name="เซลล์ที่มีการเชื่อมโยง 2" xfId="26050" hidden="1" xr:uid="{00000000-0005-0000-0000-000097880000}"/>
    <cellStyle name="เซลล์ที่มีการเชื่อมโยง 2" xfId="27236" hidden="1" xr:uid="{00000000-0005-0000-0000-000098880000}"/>
    <cellStyle name="เซลล์ที่มีการเชื่อมโยง 2" xfId="27129" hidden="1" xr:uid="{00000000-0005-0000-0000-000099880000}"/>
    <cellStyle name="เซลล์ที่มีการเชื่อมโยง 2" xfId="26484" hidden="1" xr:uid="{00000000-0005-0000-0000-00009A880000}"/>
    <cellStyle name="เซลล์ที่มีการเชื่อมโยง 2" xfId="18578" hidden="1" xr:uid="{00000000-0005-0000-0000-00009B880000}"/>
    <cellStyle name="เซลล์ที่มีการเชื่อมโยง 2" xfId="26523" hidden="1" xr:uid="{00000000-0005-0000-0000-00009C880000}"/>
    <cellStyle name="เซลล์ที่มีการเชื่อมโยง 2" xfId="24694" hidden="1" xr:uid="{00000000-0005-0000-0000-00009D880000}"/>
    <cellStyle name="เซลล์ที่มีการเชื่อมโยง 2" xfId="25800" hidden="1" xr:uid="{00000000-0005-0000-0000-00009E880000}"/>
    <cellStyle name="เซลล์ที่มีการเชื่อมโยง 2" xfId="26247" hidden="1" xr:uid="{00000000-0005-0000-0000-00009F880000}"/>
    <cellStyle name="เซลล์ที่มีการเชื่อมโยง 2" xfId="27276" hidden="1" xr:uid="{00000000-0005-0000-0000-0000A0880000}"/>
    <cellStyle name="เซลล์ที่มีการเชื่อมโยง 2" xfId="26450" hidden="1" xr:uid="{00000000-0005-0000-0000-0000A1880000}"/>
    <cellStyle name="เซลล์ที่มีการเชื่อมโยง 2" xfId="24999" hidden="1" xr:uid="{00000000-0005-0000-0000-0000A2880000}"/>
    <cellStyle name="เซลล์ที่มีการเชื่อมโยง 2" xfId="25530" hidden="1" xr:uid="{00000000-0005-0000-0000-0000A3880000}"/>
    <cellStyle name="เซลล์ที่มีการเชื่อมโยง 2" xfId="27434" hidden="1" xr:uid="{00000000-0005-0000-0000-0000A4880000}"/>
    <cellStyle name="เซลล์ที่มีการเชื่อมโยง 2" xfId="27435" hidden="1" xr:uid="{00000000-0005-0000-0000-0000A5880000}"/>
    <cellStyle name="เซลล์ที่มีการเชื่อมโยง 2" xfId="27436" hidden="1" xr:uid="{00000000-0005-0000-0000-0000A6880000}"/>
    <cellStyle name="เซลล์ที่มีการเชื่อมโยง 2" xfId="27437" hidden="1" xr:uid="{00000000-0005-0000-0000-0000A7880000}"/>
    <cellStyle name="เซลล์ที่มีการเชื่อมโยง 2" xfId="27438" hidden="1" xr:uid="{00000000-0005-0000-0000-0000A8880000}"/>
    <cellStyle name="เซลล์ที่มีการเชื่อมโยง 2" xfId="27439" hidden="1" xr:uid="{00000000-0005-0000-0000-0000A9880000}"/>
    <cellStyle name="เซลล์ที่มีการเชื่อมโยง 2" xfId="27440" hidden="1" xr:uid="{00000000-0005-0000-0000-0000AA880000}"/>
    <cellStyle name="เซลล์ที่มีการเชื่อมโยง 2" xfId="27441" hidden="1" xr:uid="{00000000-0005-0000-0000-0000AB880000}"/>
    <cellStyle name="เซลล์ที่มีการเชื่อมโยง 2" xfId="27449" hidden="1" xr:uid="{00000000-0005-0000-0000-0000AC880000}"/>
    <cellStyle name="เซลล์ที่มีการเชื่อมโยง 2" xfId="27450" hidden="1" xr:uid="{00000000-0005-0000-0000-0000AD880000}"/>
    <cellStyle name="เซลล์ที่มีการเชื่อมโยง 2" xfId="27451" hidden="1" xr:uid="{00000000-0005-0000-0000-0000AE880000}"/>
    <cellStyle name="เซลล์ที่มีการเชื่อมโยง 2" xfId="27452" hidden="1" xr:uid="{00000000-0005-0000-0000-0000AF880000}"/>
    <cellStyle name="เซลล์ที่มีการเชื่อมโยง 2" xfId="25040" hidden="1" xr:uid="{00000000-0005-0000-0000-0000B0880000}"/>
    <cellStyle name="เซลล์ที่มีการเชื่อมโยง 2" xfId="26534" hidden="1" xr:uid="{00000000-0005-0000-0000-0000B1880000}"/>
    <cellStyle name="เซลล์ที่มีการเชื่อมโยง 2" xfId="27060" hidden="1" xr:uid="{00000000-0005-0000-0000-0000B2880000}"/>
    <cellStyle name="เซลล์ที่มีการเชื่อมโยง 2" xfId="26354" hidden="1" xr:uid="{00000000-0005-0000-0000-0000B3880000}"/>
    <cellStyle name="เซลล์ที่มีการเชื่อมโยง 2" xfId="27273" hidden="1" xr:uid="{00000000-0005-0000-0000-0000B4880000}"/>
    <cellStyle name="เซลล์ที่มีการเชื่อมโยง 2" xfId="25856" hidden="1" xr:uid="{00000000-0005-0000-0000-0000B5880000}"/>
    <cellStyle name="เซลล์ที่มีการเชื่อมโยง 2" xfId="27107" hidden="1" xr:uid="{00000000-0005-0000-0000-0000B6880000}"/>
    <cellStyle name="เซลล์ที่มีการเชื่อมโยง 2" xfId="27415" hidden="1" xr:uid="{00000000-0005-0000-0000-0000B7880000}"/>
    <cellStyle name="เซลล์ที่มีการเชื่อมโยง 2" xfId="27294" hidden="1" xr:uid="{00000000-0005-0000-0000-0000B8880000}"/>
    <cellStyle name="เซลล์ที่มีการเชื่อมโยง 2" xfId="26014" hidden="1" xr:uid="{00000000-0005-0000-0000-0000B9880000}"/>
    <cellStyle name="เซลล์ที่มีการเชื่อมโยง 2" xfId="27344" hidden="1" xr:uid="{00000000-0005-0000-0000-0000BA880000}"/>
    <cellStyle name="เซลล์ที่มีการเชื่อมโยง 2" xfId="26425" hidden="1" xr:uid="{00000000-0005-0000-0000-0000BB880000}"/>
    <cellStyle name="เซลล์ที่มีการเชื่อมโยง 2" xfId="27355" hidden="1" xr:uid="{00000000-0005-0000-0000-0000BC880000}"/>
    <cellStyle name="เซลล์ที่มีการเชื่อมโยง 2" xfId="24592" hidden="1" xr:uid="{00000000-0005-0000-0000-0000BD880000}"/>
    <cellStyle name="เซลล์ที่มีการเชื่อมโยง 2" xfId="24888" hidden="1" xr:uid="{00000000-0005-0000-0000-0000BE880000}"/>
    <cellStyle name="เซลล์ที่มีการเชื่อมโยง 2" xfId="25645" hidden="1" xr:uid="{00000000-0005-0000-0000-0000BF880000}"/>
    <cellStyle name="เซลล์ที่มีการเชื่อมโยง 2" xfId="26201" hidden="1" xr:uid="{00000000-0005-0000-0000-0000C0880000}"/>
    <cellStyle name="เซลล์ที่มีการเชื่อมโยง 2" xfId="25948" hidden="1" xr:uid="{00000000-0005-0000-0000-0000C1880000}"/>
    <cellStyle name="เซลล์ที่มีการเชื่อมโยง 2" xfId="26475" hidden="1" xr:uid="{00000000-0005-0000-0000-0000C2880000}"/>
    <cellStyle name="เซลล์ที่มีการเชื่อมโยง 2" xfId="24647" hidden="1" xr:uid="{00000000-0005-0000-0000-0000C3880000}"/>
    <cellStyle name="เซลล์ที่มีการเชื่อมโยง 2" xfId="27392" hidden="1" xr:uid="{00000000-0005-0000-0000-0000C4880000}"/>
    <cellStyle name="เซลล์ที่มีการเชื่อมโยง 2" xfId="27177" hidden="1" xr:uid="{00000000-0005-0000-0000-0000C5880000}"/>
    <cellStyle name="เซลล์ที่มีการเชื่อมโยง 2" xfId="27338" hidden="1" xr:uid="{00000000-0005-0000-0000-0000C6880000}"/>
    <cellStyle name="เซลล์ที่มีการเชื่อมโยง 2" xfId="25958" hidden="1" xr:uid="{00000000-0005-0000-0000-0000C7880000}"/>
    <cellStyle name="เซลล์ที่มีการเชื่อมโยง 2" xfId="27356" hidden="1" xr:uid="{00000000-0005-0000-0000-0000C8880000}"/>
    <cellStyle name="เซลล์ที่มีการเชื่อมโยง 2" xfId="26297" hidden="1" xr:uid="{00000000-0005-0000-0000-0000C9880000}"/>
    <cellStyle name="เซลล์ที่มีการเชื่อมโยง 2" xfId="27196" hidden="1" xr:uid="{00000000-0005-0000-0000-0000CA880000}"/>
    <cellStyle name="เซลล์ที่มีการเชื่อมโยง 2" xfId="27354" hidden="1" xr:uid="{00000000-0005-0000-0000-0000CB880000}"/>
    <cellStyle name="เซลล์ที่มีการเชื่อมโยง 2" xfId="26006" hidden="1" xr:uid="{00000000-0005-0000-0000-0000CC880000}"/>
    <cellStyle name="เซลล์ที่มีการเชื่อมโยง 2" xfId="27405" hidden="1" xr:uid="{00000000-0005-0000-0000-0000CD880000}"/>
    <cellStyle name="เซลล์ที่มีการเชื่อมโยง 2" xfId="25439" hidden="1" xr:uid="{00000000-0005-0000-0000-0000CE880000}"/>
    <cellStyle name="เซลล์ที่มีการเชื่อมโยง 2" xfId="24926" hidden="1" xr:uid="{00000000-0005-0000-0000-0000CF880000}"/>
    <cellStyle name="เซลล์ที่มีการเชื่อมโยง 2" xfId="27055" hidden="1" xr:uid="{00000000-0005-0000-0000-0000D0880000}"/>
    <cellStyle name="เซลล์ที่มีการเชื่อมโยง 2" xfId="24701" hidden="1" xr:uid="{00000000-0005-0000-0000-0000D1880000}"/>
    <cellStyle name="เซลล์ที่มีการเชื่อมโยง 2" xfId="27053" hidden="1" xr:uid="{00000000-0005-0000-0000-0000D2880000}"/>
    <cellStyle name="เซลล์ที่มีการเชื่อมโยง 2" xfId="26092" hidden="1" xr:uid="{00000000-0005-0000-0000-0000D3880000}"/>
    <cellStyle name="เซลล์ที่มีการเชื่อมโยง 2" xfId="25922" hidden="1" xr:uid="{00000000-0005-0000-0000-0000D4880000}"/>
    <cellStyle name="เซลล์ที่มีการเชื่อมโยง 2" xfId="25023" hidden="1" xr:uid="{00000000-0005-0000-0000-0000D5880000}"/>
    <cellStyle name="เซลล์ที่มีการเชื่อมโยง 2" xfId="25146" hidden="1" xr:uid="{00000000-0005-0000-0000-0000D6880000}"/>
    <cellStyle name="เซลล์ที่มีการเชื่อมโยง 2" xfId="25172" hidden="1" xr:uid="{00000000-0005-0000-0000-0000D7880000}"/>
    <cellStyle name="เซลล์ที่มีการเชื่อมโยง 2" xfId="27334" hidden="1" xr:uid="{00000000-0005-0000-0000-0000D8880000}"/>
    <cellStyle name="เซลล์ที่มีการเชื่อมโยง 2" xfId="26074" hidden="1" xr:uid="{00000000-0005-0000-0000-0000D9880000}"/>
    <cellStyle name="เซลล์ที่มีการเชื่อมโยง 2" xfId="25779" hidden="1" xr:uid="{00000000-0005-0000-0000-0000DA880000}"/>
    <cellStyle name="เซลล์ที่มีการเชื่อมโยง 2" xfId="26030" hidden="1" xr:uid="{00000000-0005-0000-0000-0000DB880000}"/>
    <cellStyle name="เซลล์ที่มีการเชื่อมโยง 2" xfId="25419" hidden="1" xr:uid="{00000000-0005-0000-0000-0000DC880000}"/>
    <cellStyle name="เซลล์ที่มีการเชื่อมโยง 2" xfId="25183" hidden="1" xr:uid="{00000000-0005-0000-0000-0000DD880000}"/>
    <cellStyle name="เซลล์ที่มีการเชื่อมโยง 2" xfId="25557" hidden="1" xr:uid="{00000000-0005-0000-0000-0000DE880000}"/>
    <cellStyle name="เซลล์ที่มีการเชื่อมโยง 2" xfId="26364" hidden="1" xr:uid="{00000000-0005-0000-0000-0000DF880000}"/>
    <cellStyle name="เซลล์ที่มีการเชื่อมโยง 2" xfId="27238" hidden="1" xr:uid="{00000000-0005-0000-0000-0000E0880000}"/>
    <cellStyle name="เซลล์ที่มีการเชื่อมโยง 2" xfId="27430" hidden="1" xr:uid="{00000000-0005-0000-0000-0000E1880000}"/>
    <cellStyle name="เซลล์ที่มีการเชื่อมโยง 2" xfId="25743" hidden="1" xr:uid="{00000000-0005-0000-0000-0000E2880000}"/>
    <cellStyle name="เซลล์ที่มีการเชื่อมโยง 2" xfId="25054" hidden="1" xr:uid="{00000000-0005-0000-0000-0000E3880000}"/>
    <cellStyle name="เซลล์ที่มีการเชื่อมโยง 2" xfId="26483" hidden="1" xr:uid="{00000000-0005-0000-0000-0000E4880000}"/>
    <cellStyle name="เซลล์ที่มีการเชื่อมโยง 2" xfId="24877" hidden="1" xr:uid="{00000000-0005-0000-0000-0000E5880000}"/>
    <cellStyle name="เซลล์ที่มีการเชื่อมโยง 2" xfId="25918" hidden="1" xr:uid="{00000000-0005-0000-0000-0000E6880000}"/>
    <cellStyle name="เซลล์ที่มีการเชื่อมโยง 2" xfId="25604" hidden="1" xr:uid="{00000000-0005-0000-0000-0000E7880000}"/>
    <cellStyle name="เซลล์ที่มีการเชื่อมโยง 2" xfId="25327" hidden="1" xr:uid="{00000000-0005-0000-0000-0000E8880000}"/>
    <cellStyle name="เซลล์ที่มีการเชื่อมโยง 2" xfId="27447" hidden="1" xr:uid="{00000000-0005-0000-0000-0000E9880000}"/>
    <cellStyle name="เซลล์ที่มีการเชื่อมโยง 2" xfId="25275" hidden="1" xr:uid="{00000000-0005-0000-0000-0000EA880000}"/>
    <cellStyle name="เซลล์ที่มีการเชื่อมโยง 2" xfId="24686" hidden="1" xr:uid="{00000000-0005-0000-0000-0000EB880000}"/>
    <cellStyle name="เซลล์ที่มีการเชื่อมโยง 2" xfId="26190" hidden="1" xr:uid="{00000000-0005-0000-0000-0000EC880000}"/>
    <cellStyle name="เซลล์ที่มีการเชื่อมโยง 2" xfId="24551" hidden="1" xr:uid="{00000000-0005-0000-0000-0000ED880000}"/>
    <cellStyle name="เซลล์ที่มีการเชื่อมโยง 2" xfId="27400" hidden="1" xr:uid="{00000000-0005-0000-0000-0000EE880000}"/>
    <cellStyle name="เซลล์ที่มีการเชื่อมโยง 2" xfId="27444" hidden="1" xr:uid="{00000000-0005-0000-0000-0000EF880000}"/>
    <cellStyle name="เซลล์ที่มีการเชื่อมโยง 2" xfId="24798" hidden="1" xr:uid="{00000000-0005-0000-0000-0000F0880000}"/>
    <cellStyle name="เซลล์ที่มีการเชื่อมโยง 2" xfId="25682" hidden="1" xr:uid="{00000000-0005-0000-0000-0000F1880000}"/>
    <cellStyle name="เซลล์ที่มีการเชื่อมโยง 2" xfId="27426" hidden="1" xr:uid="{00000000-0005-0000-0000-0000F2880000}"/>
    <cellStyle name="เซลล์ที่มีการเชื่อมโยง 2" xfId="25827" hidden="1" xr:uid="{00000000-0005-0000-0000-0000F3880000}"/>
    <cellStyle name="เซลล์ที่มีการเชื่อมโยง 2" xfId="27257" hidden="1" xr:uid="{00000000-0005-0000-0000-0000F4880000}"/>
    <cellStyle name="เซลล์ที่มีการเชื่อมโยง 2" xfId="25548" hidden="1" xr:uid="{00000000-0005-0000-0000-0000F5880000}"/>
    <cellStyle name="เซลล์ที่มีการเชื่อมโยง 2" xfId="25883" hidden="1" xr:uid="{00000000-0005-0000-0000-0000F6880000}"/>
    <cellStyle name="เซลล์ที่มีการเชื่อมโยง 2" xfId="24806" hidden="1" xr:uid="{00000000-0005-0000-0000-0000F7880000}"/>
    <cellStyle name="เซลล์ที่มีการเชื่อมโยง 2" xfId="11148" hidden="1" xr:uid="{00000000-0005-0000-0000-0000F8880000}"/>
    <cellStyle name="เซลล์ที่มีการเชื่อมโยง 2" xfId="27445" hidden="1" xr:uid="{00000000-0005-0000-0000-0000F9880000}"/>
    <cellStyle name="เซลล์ที่มีการเชื่อมโยง 2" xfId="25294" hidden="1" xr:uid="{00000000-0005-0000-0000-0000FA880000}"/>
    <cellStyle name="เซลล์ที่มีการเชื่อมโยง 2" xfId="27302" hidden="1" xr:uid="{00000000-0005-0000-0000-0000FB880000}"/>
    <cellStyle name="เซลล์ที่มีการเชื่อมโยง 2" xfId="26482" hidden="1" xr:uid="{00000000-0005-0000-0000-0000FC880000}"/>
    <cellStyle name="เซลล์ที่มีการเชื่อมโยง 2" xfId="26537" hidden="1" xr:uid="{00000000-0005-0000-0000-0000FD880000}"/>
    <cellStyle name="เซลล์ที่มีการเชื่อมโยง 2" xfId="24574" hidden="1" xr:uid="{00000000-0005-0000-0000-0000FE880000}"/>
    <cellStyle name="เซลล์ที่มีการเชื่อมโยง 2" xfId="27163" hidden="1" xr:uid="{00000000-0005-0000-0000-0000FF880000}"/>
    <cellStyle name="เซลล์ที่มีการเชื่อมโยง 2" xfId="26156" hidden="1" xr:uid="{00000000-0005-0000-0000-000000890000}"/>
    <cellStyle name="เซลล์ที่มีการเชื่อมโยง 2" xfId="27382" hidden="1" xr:uid="{00000000-0005-0000-0000-000001890000}"/>
    <cellStyle name="เซลล์ที่มีการเชื่อมโยง 2" xfId="26172" hidden="1" xr:uid="{00000000-0005-0000-0000-000002890000}"/>
    <cellStyle name="เซลล์ที่มีการเชื่อมโยง 2" xfId="25478" hidden="1" xr:uid="{00000000-0005-0000-0000-000003890000}"/>
    <cellStyle name="เซลล์ที่มีการเชื่อมโยง 2" xfId="25249" hidden="1" xr:uid="{00000000-0005-0000-0000-000004890000}"/>
    <cellStyle name="เซลล์ที่มีการเชื่อมโยง 2" xfId="27443" hidden="1" xr:uid="{00000000-0005-0000-0000-000005890000}"/>
    <cellStyle name="เซลล์ที่มีการเชื่อมโยง 2" xfId="25092" hidden="1" xr:uid="{00000000-0005-0000-0000-000006890000}"/>
    <cellStyle name="เซลล์ที่มีการเชื่อมโยง 2" xfId="25657" hidden="1" xr:uid="{00000000-0005-0000-0000-000007890000}"/>
    <cellStyle name="เซลล์ที่มีการเชื่อมโยง 2" xfId="25309" hidden="1" xr:uid="{00000000-0005-0000-0000-000008890000}"/>
    <cellStyle name="เซลล์ที่มีการเชื่อมโยง 2" xfId="25317" hidden="1" xr:uid="{00000000-0005-0000-0000-000009890000}"/>
    <cellStyle name="เซลล์ที่มีการเชื่อมโยง 2" xfId="27428" hidden="1" xr:uid="{00000000-0005-0000-0000-00000A890000}"/>
    <cellStyle name="เซลล์ที่มีการเชื่อมโยง 2" xfId="26004" hidden="1" xr:uid="{00000000-0005-0000-0000-00000B890000}"/>
    <cellStyle name="เซลล์ที่มีการเชื่อมโยง 2" xfId="24644" hidden="1" xr:uid="{00000000-0005-0000-0000-00000C890000}"/>
    <cellStyle name="เซลล์ที่มีการเชื่อมโยง 2" xfId="27374" hidden="1" xr:uid="{00000000-0005-0000-0000-00000D890000}"/>
    <cellStyle name="เซลล์ที่มีการเชื่อมโยง 2" xfId="27393" hidden="1" xr:uid="{00000000-0005-0000-0000-00000E890000}"/>
    <cellStyle name="เซลล์ที่มีการเชื่อมโยง 2" xfId="27396" hidden="1" xr:uid="{00000000-0005-0000-0000-00000F890000}"/>
    <cellStyle name="เซลล์ที่มีการเชื่อมโยง 2" xfId="26298" hidden="1" xr:uid="{00000000-0005-0000-0000-000010890000}"/>
    <cellStyle name="เซลล์ที่มีการเชื่อมโยง 2" xfId="24640" hidden="1" xr:uid="{00000000-0005-0000-0000-000011890000}"/>
    <cellStyle name="เซลล์ที่มีการเชื่อมโยง 2" xfId="25365" hidden="1" xr:uid="{00000000-0005-0000-0000-000012890000}"/>
    <cellStyle name="เซลล์ที่มีการเชื่อมโยง 2" xfId="25122" hidden="1" xr:uid="{00000000-0005-0000-0000-000013890000}"/>
    <cellStyle name="เซลล์ที่มีการเชื่อมโยง 2" xfId="27419" hidden="1" xr:uid="{00000000-0005-0000-0000-000014890000}"/>
    <cellStyle name="เซลล์ที่มีการเชื่อมโยง 2" xfId="24710" hidden="1" xr:uid="{00000000-0005-0000-0000-000015890000}"/>
    <cellStyle name="เซลล์ที่มีการเชื่อมโยง 2" xfId="25722" hidden="1" xr:uid="{00000000-0005-0000-0000-000016890000}"/>
    <cellStyle name="เซลล์ที่มีการเชื่อมโยง 2" xfId="24973" hidden="1" xr:uid="{00000000-0005-0000-0000-000017890000}"/>
    <cellStyle name="เซลล์ที่มีการเชื่อมโยง 2" xfId="24786" hidden="1" xr:uid="{00000000-0005-0000-0000-000018890000}"/>
    <cellStyle name="เซลล์ที่มีการเชื่อมโยง 2" xfId="25221" hidden="1" xr:uid="{00000000-0005-0000-0000-000019890000}"/>
    <cellStyle name="เซลล์ที่มีการเชื่อมโยง 2" xfId="27431" hidden="1" xr:uid="{00000000-0005-0000-0000-00001A890000}"/>
    <cellStyle name="เซลล์ที่มีการเชื่อมโยง 2" xfId="25747" hidden="1" xr:uid="{00000000-0005-0000-0000-00001B890000}"/>
    <cellStyle name="เซลล์ที่มีการเชื่อมโยง 2" xfId="27149" hidden="1" xr:uid="{00000000-0005-0000-0000-00001C890000}"/>
    <cellStyle name="เซลล์ที่มีการเชื่อมโยง 2" xfId="27301" hidden="1" xr:uid="{00000000-0005-0000-0000-00001D890000}"/>
    <cellStyle name="เซลล์ที่มีการเชื่อมโยง 2" xfId="25269" hidden="1" xr:uid="{00000000-0005-0000-0000-00001E890000}"/>
    <cellStyle name="เซลล์ที่มีการเชื่อมโยง 2" xfId="24556" hidden="1" xr:uid="{00000000-0005-0000-0000-00001F890000}"/>
    <cellStyle name="เซลล์ที่มีการเชื่อมโยง 2" xfId="25166" hidden="1" xr:uid="{00000000-0005-0000-0000-000020890000}"/>
    <cellStyle name="เซลล์ที่มีการเชื่อมโยง 2" xfId="25491" hidden="1" xr:uid="{00000000-0005-0000-0000-000021890000}"/>
    <cellStyle name="เซลล์ที่มีการเชื่อมโยง 2" xfId="24901" hidden="1" xr:uid="{00000000-0005-0000-0000-000022890000}"/>
    <cellStyle name="เซลล์ที่มีการเชื่อมโยง 2" xfId="25338" hidden="1" xr:uid="{00000000-0005-0000-0000-000023890000}"/>
    <cellStyle name="เซลล์ที่มีการเชื่อมโยง 2" xfId="25888" hidden="1" xr:uid="{00000000-0005-0000-0000-000024890000}"/>
    <cellStyle name="เซลล์ที่มีการเชื่อมโยง 2" xfId="27337" hidden="1" xr:uid="{00000000-0005-0000-0000-000025890000}"/>
    <cellStyle name="เซลล์ที่มีการเชื่อมโยง 2" xfId="27133" hidden="1" xr:uid="{00000000-0005-0000-0000-000026890000}"/>
    <cellStyle name="เซลล์ที่มีการเชื่อมโยง 2" xfId="26249" hidden="1" xr:uid="{00000000-0005-0000-0000-000027890000}"/>
    <cellStyle name="เซลล์ที่มีการเชื่อมโยง 2" xfId="27219" hidden="1" xr:uid="{00000000-0005-0000-0000-000028890000}"/>
    <cellStyle name="เซลล์ที่มีการเชื่อมโยง 2" xfId="26348" hidden="1" xr:uid="{00000000-0005-0000-0000-000029890000}"/>
    <cellStyle name="เซลล์ที่มีการเชื่อมโยง 2" xfId="27327" hidden="1" xr:uid="{00000000-0005-0000-0000-00002A890000}"/>
    <cellStyle name="เซลล์ที่มีการเชื่อมโยง 2" xfId="24597" hidden="1" xr:uid="{00000000-0005-0000-0000-00002B890000}"/>
    <cellStyle name="เซลล์ที่มีการเชื่อมโยง 2" xfId="25291" hidden="1" xr:uid="{00000000-0005-0000-0000-00002C890000}"/>
    <cellStyle name="เซลล์ที่มีการเชื่อมโยง 2" xfId="25445" hidden="1" xr:uid="{00000000-0005-0000-0000-00002D890000}"/>
    <cellStyle name="เซลล์ที่มีการเชื่อมโยง 2" xfId="25104" hidden="1" xr:uid="{00000000-0005-0000-0000-00002E890000}"/>
    <cellStyle name="เซลล์ที่มีการเชื่อมโยง 2" xfId="25186" hidden="1" xr:uid="{00000000-0005-0000-0000-00002F890000}"/>
    <cellStyle name="เซลล์ที่มีการเชื่อมโยง 2" xfId="26379" hidden="1" xr:uid="{00000000-0005-0000-0000-000030890000}"/>
    <cellStyle name="เซลล์ที่มีการเชื่อมโยง 2" xfId="25447" hidden="1" xr:uid="{00000000-0005-0000-0000-000031890000}"/>
    <cellStyle name="เซลล์ที่มีการเชื่อมโยง 2" xfId="27243" hidden="1" xr:uid="{00000000-0005-0000-0000-000032890000}"/>
    <cellStyle name="เซลล์ที่มีการเชื่อมโยง 2" xfId="27397" hidden="1" xr:uid="{00000000-0005-0000-0000-000033890000}"/>
    <cellStyle name="เซลล์ที่มีการเชื่อมโยง 2" xfId="25135" hidden="1" xr:uid="{00000000-0005-0000-0000-000034890000}"/>
    <cellStyle name="เซลล์ที่มีการเชื่อมโยง 2" xfId="27381" hidden="1" xr:uid="{00000000-0005-0000-0000-000035890000}"/>
    <cellStyle name="เซลล์ที่มีการเชื่อมโยง 2" xfId="25485" hidden="1" xr:uid="{00000000-0005-0000-0000-000036890000}"/>
    <cellStyle name="เซลล์ที่มีการเชื่อมโยง 2" xfId="27125" hidden="1" xr:uid="{00000000-0005-0000-0000-000037890000}"/>
    <cellStyle name="เซลล์ที่มีการเชื่อมโยง 2" xfId="25986" hidden="1" xr:uid="{00000000-0005-0000-0000-000038890000}"/>
    <cellStyle name="เซลล์ที่มีการเชื่อมโยง 2" xfId="27406" hidden="1" xr:uid="{00000000-0005-0000-0000-000039890000}"/>
    <cellStyle name="เซลล์ที่มีการเชื่อมโยง 2" xfId="27248" hidden="1" xr:uid="{00000000-0005-0000-0000-00003A890000}"/>
    <cellStyle name="เซลล์ที่มีการเชื่อมโยง 2" xfId="25224" hidden="1" xr:uid="{00000000-0005-0000-0000-00003B890000}"/>
    <cellStyle name="เซลล์ที่มีการเชื่อมโยง 2" xfId="25678" hidden="1" xr:uid="{00000000-0005-0000-0000-00003C890000}"/>
    <cellStyle name="เซลล์ที่มีการเชื่อมโยง 2" xfId="25496" hidden="1" xr:uid="{00000000-0005-0000-0000-00003D890000}"/>
    <cellStyle name="เซลล์ที่มีการเชื่อมโยง 2" xfId="26289" hidden="1" xr:uid="{00000000-0005-0000-0000-00003E890000}"/>
    <cellStyle name="เซลล์ที่มีการเชื่อมโยง 2" xfId="26142" hidden="1" xr:uid="{00000000-0005-0000-0000-00003F890000}"/>
    <cellStyle name="เซลล์ที่มีการเชื่อมโยง 2" xfId="26125" hidden="1" xr:uid="{00000000-0005-0000-0000-000040890000}"/>
    <cellStyle name="เซลล์ที่มีการเชื่อมโยง 2" xfId="26296" hidden="1" xr:uid="{00000000-0005-0000-0000-000041890000}"/>
    <cellStyle name="เซลล์ที่มีการเชื่อมโยง 2" xfId="24689" hidden="1" xr:uid="{00000000-0005-0000-0000-000042890000}"/>
    <cellStyle name="เซลล์ที่มีการเชื่อมโยง 2" xfId="27391" hidden="1" xr:uid="{00000000-0005-0000-0000-000043890000}"/>
    <cellStyle name="เซลล์ที่มีการเชื่อมโยง 2" xfId="27446" hidden="1" xr:uid="{00000000-0005-0000-0000-000044890000}"/>
    <cellStyle name="เซลล์ที่มีการเชื่อมโยง 2" xfId="27432" hidden="1" xr:uid="{00000000-0005-0000-0000-000045890000}"/>
    <cellStyle name="เซลล์ที่มีการเชื่อมโยง 2" xfId="25195" hidden="1" xr:uid="{00000000-0005-0000-0000-000046890000}"/>
    <cellStyle name="เซลล์ที่มีการเชื่อมโยง 2" xfId="27390" hidden="1" xr:uid="{00000000-0005-0000-0000-000047890000}"/>
    <cellStyle name="เซลล์ที่มีการเชื่อมโยง 2" xfId="27378" hidden="1" xr:uid="{00000000-0005-0000-0000-000048890000}"/>
    <cellStyle name="เซลล์ที่มีการเชื่อมโยง 2" xfId="25940" hidden="1" xr:uid="{00000000-0005-0000-0000-000049890000}"/>
    <cellStyle name="เซลล์ที่มีการเชื่อมโยง 2" xfId="27389" hidden="1" xr:uid="{00000000-0005-0000-0000-00004A890000}"/>
    <cellStyle name="เซลล์ที่มีการเชื่อมโยง 2" xfId="27245" hidden="1" xr:uid="{00000000-0005-0000-0000-00004B890000}"/>
    <cellStyle name="เซลล์ที่มีการเชื่อมโยง 2" xfId="24623" hidden="1" xr:uid="{00000000-0005-0000-0000-00004C890000}"/>
    <cellStyle name="เซลล์ที่มีการเชื่อมโยง 2" xfId="25102" hidden="1" xr:uid="{00000000-0005-0000-0000-00004D890000}"/>
    <cellStyle name="เซลล์ที่มีการเชื่อมโยง 2" xfId="26154" hidden="1" xr:uid="{00000000-0005-0000-0000-00004E890000}"/>
    <cellStyle name="เซลล์ที่มีการเชื่อมโยง 2" xfId="27336" hidden="1" xr:uid="{00000000-0005-0000-0000-00004F890000}"/>
    <cellStyle name="เซลล์ที่มีการเชื่อมโยง 2" xfId="26524" hidden="1" xr:uid="{00000000-0005-0000-0000-000050890000}"/>
    <cellStyle name="เซลล์ที่มีการเชื่อมโยง 2" xfId="27247" hidden="1" xr:uid="{00000000-0005-0000-0000-000051890000}"/>
    <cellStyle name="เซลล์ที่มีการเชื่อมโยง 2" xfId="25789" hidden="1" xr:uid="{00000000-0005-0000-0000-000052890000}"/>
    <cellStyle name="เซลล์ที่มีการเชื่อมโยง 2" xfId="26538" hidden="1" xr:uid="{00000000-0005-0000-0000-000053890000}"/>
    <cellStyle name="เซลล์ที่มีการเชื่อมโยง 2" xfId="27457" hidden="1" xr:uid="{00000000-0005-0000-0000-000054890000}"/>
    <cellStyle name="เซลล์ที่มีการเชื่อมโยง 2" xfId="27458" hidden="1" xr:uid="{00000000-0005-0000-0000-000055890000}"/>
    <cellStyle name="เซลล์ที่มีการเชื่อมโยง 2" xfId="27459" hidden="1" xr:uid="{00000000-0005-0000-0000-000056890000}"/>
    <cellStyle name="เซลล์ที่มีการเชื่อมโยง 2" xfId="27460" hidden="1" xr:uid="{00000000-0005-0000-0000-000057890000}"/>
    <cellStyle name="เซลล์ที่มีการเชื่อมโยง 2" xfId="27461" hidden="1" xr:uid="{00000000-0005-0000-0000-000058890000}"/>
    <cellStyle name="เซลล์ที่มีการเชื่อมโยง 2" xfId="27462" hidden="1" xr:uid="{00000000-0005-0000-0000-000059890000}"/>
    <cellStyle name="เซลล์ที่มีการเชื่อมโยง 2" xfId="27463" hidden="1" xr:uid="{00000000-0005-0000-0000-00005A890000}"/>
    <cellStyle name="เซลล์ที่มีการเชื่อมโยง 2" xfId="27464" hidden="1" xr:uid="{00000000-0005-0000-0000-00005B890000}"/>
    <cellStyle name="เซลล์ที่มีการเชื่อมโยง 2" xfId="27470" hidden="1" xr:uid="{00000000-0005-0000-0000-00005C890000}"/>
    <cellStyle name="เซลล์ที่มีการเชื่อมโยง 2" xfId="27471" hidden="1" xr:uid="{00000000-0005-0000-0000-00005D890000}"/>
    <cellStyle name="เซลล์ที่มีการเชื่อมโยง 2" xfId="27472" hidden="1" xr:uid="{00000000-0005-0000-0000-00005E890000}"/>
    <cellStyle name="เซลล์ที่มีการเชื่อมโยง 2" xfId="27473" hidden="1" xr:uid="{00000000-0005-0000-0000-00005F890000}"/>
    <cellStyle name="เซลล์ที่มีการเชื่อมโยง 2" xfId="27418" hidden="1" xr:uid="{00000000-0005-0000-0000-000060890000}"/>
    <cellStyle name="เซลล์ที่มีการเชื่อมโยง 2" xfId="24753" hidden="1" xr:uid="{00000000-0005-0000-0000-000061890000}"/>
    <cellStyle name="เซลล์ที่มีการเชื่อมโยง 2" xfId="27383" hidden="1" xr:uid="{00000000-0005-0000-0000-000062890000}"/>
    <cellStyle name="เซลล์ที่มีการเชื่อมโยง 2" xfId="27379" hidden="1" xr:uid="{00000000-0005-0000-0000-000063890000}"/>
    <cellStyle name="เซลล์ที่มีการเชื่อมโยง 2" xfId="25862" hidden="1" xr:uid="{00000000-0005-0000-0000-000064890000}"/>
    <cellStyle name="เซลล์ที่มีการเชื่อมโยง 2" xfId="26087" hidden="1" xr:uid="{00000000-0005-0000-0000-000065890000}"/>
    <cellStyle name="เซลล์ที่มีการเชื่อมโยง 2" xfId="27119" hidden="1" xr:uid="{00000000-0005-0000-0000-000066890000}"/>
    <cellStyle name="เซลล์ที่มีการเชื่อมโยง 2" xfId="24810" hidden="1" xr:uid="{00000000-0005-0000-0000-000067890000}"/>
    <cellStyle name="เซลล์ที่มีการเชื่อมโยง 2" xfId="26290" hidden="1" xr:uid="{00000000-0005-0000-0000-000068890000}"/>
    <cellStyle name="เซลล์ที่มีการเชื่อมโยง 2" xfId="26205" hidden="1" xr:uid="{00000000-0005-0000-0000-000069890000}"/>
    <cellStyle name="เซลล์ที่มีการเชื่อมโยง 2" xfId="27272" hidden="1" xr:uid="{00000000-0005-0000-0000-00006A890000}"/>
    <cellStyle name="เซลล์ที่มีการเชื่อมโยง 2" xfId="25202" hidden="1" xr:uid="{00000000-0005-0000-0000-00006B890000}"/>
    <cellStyle name="เซลล์ที่มีการเชื่อมโยง 2" xfId="25430" hidden="1" xr:uid="{00000000-0005-0000-0000-00006C890000}"/>
    <cellStyle name="เซลล์ที่มีการเชื่อมโยง 2" xfId="27304" hidden="1" xr:uid="{00000000-0005-0000-0000-00006D890000}"/>
    <cellStyle name="เซลล์ที่มีการเชื่อมโยง 2" xfId="24734" hidden="1" xr:uid="{00000000-0005-0000-0000-00006E890000}"/>
    <cellStyle name="เซลล์ที่มีการเชื่อมโยง 2" xfId="27269" hidden="1" xr:uid="{00000000-0005-0000-0000-00006F890000}"/>
    <cellStyle name="เซลล์ที่มีการเชื่อมโยง 2" xfId="26427" hidden="1" xr:uid="{00000000-0005-0000-0000-000070890000}"/>
    <cellStyle name="เซลล์ที่มีการเชื่อมโยง 2" xfId="25080" hidden="1" xr:uid="{00000000-0005-0000-0000-000071890000}"/>
    <cellStyle name="เซลล์ที่มีการเชื่อมโยง 2" xfId="25402" hidden="1" xr:uid="{00000000-0005-0000-0000-000072890000}"/>
    <cellStyle name="เซลล์ที่มีการเชื่อมโยง 2" xfId="25625" hidden="1" xr:uid="{00000000-0005-0000-0000-000073890000}"/>
    <cellStyle name="เซลล์ที่มีการเชื่อมโยง 2" xfId="24662" hidden="1" xr:uid="{00000000-0005-0000-0000-000074890000}"/>
    <cellStyle name="เซลล์ที่มีการเชื่อมโยง 2" xfId="27376" hidden="1" xr:uid="{00000000-0005-0000-0000-000075890000}"/>
    <cellStyle name="เซลล์ที่มีการเชื่อมโยง 2" xfId="25629" hidden="1" xr:uid="{00000000-0005-0000-0000-000076890000}"/>
    <cellStyle name="เซลล์ที่มีการเชื่อมโยง 2" xfId="25210" hidden="1" xr:uid="{00000000-0005-0000-0000-000077890000}"/>
    <cellStyle name="เซลล์ที่มีการเชื่อมโยง 2" xfId="27448" hidden="1" xr:uid="{00000000-0005-0000-0000-000078890000}"/>
    <cellStyle name="เซลล์ที่มีการเชื่อมโยง 2" xfId="25957" hidden="1" xr:uid="{00000000-0005-0000-0000-000079890000}"/>
    <cellStyle name="เซลล์ที่มีการเชื่อมโยง 2" xfId="26536" hidden="1" xr:uid="{00000000-0005-0000-0000-00007A890000}"/>
    <cellStyle name="เซลล์ที่มีการเชื่อมโยง 2" xfId="25572" hidden="1" xr:uid="{00000000-0005-0000-0000-00007B890000}"/>
    <cellStyle name="เซลล์ที่มีการเชื่อมโยง 2" xfId="26284" hidden="1" xr:uid="{00000000-0005-0000-0000-00007C890000}"/>
    <cellStyle name="เซลล์ที่มีการเชื่อมโยง 2" xfId="25037" hidden="1" xr:uid="{00000000-0005-0000-0000-00007D890000}"/>
    <cellStyle name="เซลล์ที่มีการเชื่อมโยง 2" xfId="26008" hidden="1" xr:uid="{00000000-0005-0000-0000-00007E890000}"/>
    <cellStyle name="เซลล์ที่มีการเชื่อมโยง 2" xfId="27140" hidden="1" xr:uid="{00000000-0005-0000-0000-00007F890000}"/>
    <cellStyle name="เซลล์ที่มีการเชื่อมโยง 2" xfId="26209" hidden="1" xr:uid="{00000000-0005-0000-0000-000080890000}"/>
    <cellStyle name="เซลล์ที่มีการเชื่อมโยง 2" xfId="27072" hidden="1" xr:uid="{00000000-0005-0000-0000-000081890000}"/>
    <cellStyle name="เซลล์ที่มีการเชื่อมโยง 2" xfId="27286" hidden="1" xr:uid="{00000000-0005-0000-0000-000082890000}"/>
    <cellStyle name="เซลล์ที่มีการเชื่อมโยง 2" xfId="27153" hidden="1" xr:uid="{00000000-0005-0000-0000-000083890000}"/>
    <cellStyle name="เซลล์ที่มีการเชื่อมโยง 2" xfId="25910" hidden="1" xr:uid="{00000000-0005-0000-0000-000084890000}"/>
    <cellStyle name="เซลล์ที่มีการเชื่อมโยง 2" xfId="25394" hidden="1" xr:uid="{00000000-0005-0000-0000-000085890000}"/>
    <cellStyle name="เซลล์ที่มีการเชื่อมโยง 2" xfId="27141" hidden="1" xr:uid="{00000000-0005-0000-0000-000086890000}"/>
    <cellStyle name="เซลล์ที่มีการเชื่อมโยง 2" xfId="25873" hidden="1" xr:uid="{00000000-0005-0000-0000-000087890000}"/>
    <cellStyle name="เซลล์ที่มีการเชื่อมโยง 2" xfId="25464" hidden="1" xr:uid="{00000000-0005-0000-0000-000088890000}"/>
    <cellStyle name="เซลล์ที่มีการเชื่อมโยง 2" xfId="27194" hidden="1" xr:uid="{00000000-0005-0000-0000-000089890000}"/>
    <cellStyle name="เซลล์ที่มีการเชื่อมโยง 2" xfId="26012" hidden="1" xr:uid="{00000000-0005-0000-0000-00008A890000}"/>
    <cellStyle name="เซลล์ที่มีการเชื่อมโยง 2" xfId="27191" hidden="1" xr:uid="{00000000-0005-0000-0000-00008B890000}"/>
    <cellStyle name="เซลล์ที่มีการเชื่อมโยง 2" xfId="26266" hidden="1" xr:uid="{00000000-0005-0000-0000-00008C890000}"/>
    <cellStyle name="เซลล์ที่มีการเชื่อมโยง 2" xfId="26079" hidden="1" xr:uid="{00000000-0005-0000-0000-00008D890000}"/>
    <cellStyle name="เซลล์ที่มีการเชื่อมโยง 2" xfId="26212" hidden="1" xr:uid="{00000000-0005-0000-0000-00008E890000}"/>
    <cellStyle name="เซลล์ที่มีการเชื่อมโยง 2" xfId="27303" hidden="1" xr:uid="{00000000-0005-0000-0000-00008F890000}"/>
    <cellStyle name="เซลล์ที่มีการเชื่อมโยง 2" xfId="25727" hidden="1" xr:uid="{00000000-0005-0000-0000-000090890000}"/>
    <cellStyle name="เซลล์ที่มีการเชื่อมโยง 2" xfId="27454" hidden="1" xr:uid="{00000000-0005-0000-0000-000091890000}"/>
    <cellStyle name="เซลล์ที่มีการเชื่อมโยง 2" xfId="27442" hidden="1" xr:uid="{00000000-0005-0000-0000-000092890000}"/>
    <cellStyle name="เซลล์ที่มีการเชื่อมโยง 2" xfId="27358" hidden="1" xr:uid="{00000000-0005-0000-0000-000093890000}"/>
    <cellStyle name="เซลล์ที่มีการเชื่อมโยง 2" xfId="25148" hidden="1" xr:uid="{00000000-0005-0000-0000-000094890000}"/>
    <cellStyle name="เซลล์ที่มีการเชื่อมโยง 2" xfId="27242" hidden="1" xr:uid="{00000000-0005-0000-0000-000095890000}"/>
    <cellStyle name="เซลล์ที่มีการเชื่อมโยง 2" xfId="26152" hidden="1" xr:uid="{00000000-0005-0000-0000-000096890000}"/>
    <cellStyle name="เซลล์ที่มีการเชื่อมโยง 2" xfId="26455" hidden="1" xr:uid="{00000000-0005-0000-0000-000097890000}"/>
    <cellStyle name="เซลล์ที่มีการเชื่อมโยง 2" xfId="24696" hidden="1" xr:uid="{00000000-0005-0000-0000-000098890000}"/>
    <cellStyle name="เซลล์ที่มีการเชื่อมโยง 2" xfId="27469" hidden="1" xr:uid="{00000000-0005-0000-0000-000099890000}"/>
    <cellStyle name="เซลล์ที่มีการเชื่อมโยง 2" xfId="26277" hidden="1" xr:uid="{00000000-0005-0000-0000-00009A890000}"/>
    <cellStyle name="เซลล์ที่มีการเชื่อมโยง 2" xfId="25917" hidden="1" xr:uid="{00000000-0005-0000-0000-00009B890000}"/>
    <cellStyle name="เซลล์ที่มีการเชื่อมโยง 2" xfId="27394" hidden="1" xr:uid="{00000000-0005-0000-0000-00009C890000}"/>
    <cellStyle name="เซลล์ที่มีการเชื่อมโยง 2" xfId="27216" hidden="1" xr:uid="{00000000-0005-0000-0000-00009D890000}"/>
    <cellStyle name="เซลล์ที่มีการเชื่อมโยง 2" xfId="24769" hidden="1" xr:uid="{00000000-0005-0000-0000-00009E890000}"/>
    <cellStyle name="เซลล์ที่มีการเชื่อมโยง 2" xfId="27466" hidden="1" xr:uid="{00000000-0005-0000-0000-00009F890000}"/>
    <cellStyle name="เซลล์ที่มีการเชื่อมโยง 2" xfId="24889" hidden="1" xr:uid="{00000000-0005-0000-0000-0000A0890000}"/>
    <cellStyle name="เซลล์ที่มีการเชื่อมโยง 2" xfId="27332" hidden="1" xr:uid="{00000000-0005-0000-0000-0000A1890000}"/>
    <cellStyle name="เซลล์ที่มีการเชื่อมโยง 2" xfId="26421" hidden="1" xr:uid="{00000000-0005-0000-0000-0000A2890000}"/>
    <cellStyle name="เซลล์ที่มีการเชื่อมโยง 2" xfId="25441" hidden="1" xr:uid="{00000000-0005-0000-0000-0000A3890000}"/>
    <cellStyle name="เซลล์ที่มีการเชื่อมโยง 2" xfId="24884" hidden="1" xr:uid="{00000000-0005-0000-0000-0000A4890000}"/>
    <cellStyle name="เซลล์ที่มีการเชื่อมโยง 2" xfId="25170" hidden="1" xr:uid="{00000000-0005-0000-0000-0000A5890000}"/>
    <cellStyle name="เซลล์ที่มีการเชื่อมโยง 2" xfId="26311" hidden="1" xr:uid="{00000000-0005-0000-0000-0000A6890000}"/>
    <cellStyle name="เซลล์ที่มีการเชื่อมโยง 2" xfId="26258" hidden="1" xr:uid="{00000000-0005-0000-0000-0000A7890000}"/>
    <cellStyle name="เซลล์ที่มีการเชื่อมโยง 2" xfId="27300" hidden="1" xr:uid="{00000000-0005-0000-0000-0000A8890000}"/>
    <cellStyle name="เซลล์ที่มีการเชื่อมโยง 2" xfId="27467" hidden="1" xr:uid="{00000000-0005-0000-0000-0000A9890000}"/>
    <cellStyle name="เซลล์ที่มีการเชื่อมโยง 2" xfId="27372" hidden="1" xr:uid="{00000000-0005-0000-0000-0000AA890000}"/>
    <cellStyle name="เซลล์ที่มีการเชื่อมโยง 2" xfId="26294" hidden="1" xr:uid="{00000000-0005-0000-0000-0000AB890000}"/>
    <cellStyle name="เซลล์ที่มีการเชื่อมโยง 2" xfId="25882" hidden="1" xr:uid="{00000000-0005-0000-0000-0000AC890000}"/>
    <cellStyle name="เซลล์ที่มีการเชื่อมโยง 2" xfId="25176" hidden="1" xr:uid="{00000000-0005-0000-0000-0000AD890000}"/>
    <cellStyle name="เซลล์ที่มีการเชื่อมโยง 2" xfId="27425" hidden="1" xr:uid="{00000000-0005-0000-0000-0000AE890000}"/>
    <cellStyle name="เซลล์ที่มีการเชื่อมโยง 2" xfId="26533" hidden="1" xr:uid="{00000000-0005-0000-0000-0000AF890000}"/>
    <cellStyle name="เซลล์ที่มีการเชื่อมโยง 2" xfId="27319" hidden="1" xr:uid="{00000000-0005-0000-0000-0000B0890000}"/>
    <cellStyle name="เซลล์ที่มีการเชื่อมโยง 2" xfId="24645" hidden="1" xr:uid="{00000000-0005-0000-0000-0000B1890000}"/>
    <cellStyle name="เซลล์ที่มีการเชื่อมโยง 2" xfId="27398" hidden="1" xr:uid="{00000000-0005-0000-0000-0000B2890000}"/>
    <cellStyle name="เซลล์ที่มีการเชื่อมโยง 2" xfId="25229" hidden="1" xr:uid="{00000000-0005-0000-0000-0000B3890000}"/>
    <cellStyle name="เซลล์ที่มีการเชื่อมโยง 2" xfId="27121" hidden="1" xr:uid="{00000000-0005-0000-0000-0000B4890000}"/>
    <cellStyle name="เซลล์ที่มีการเชื่อมโยง 2" xfId="27465" hidden="1" xr:uid="{00000000-0005-0000-0000-0000B5890000}"/>
    <cellStyle name="เซลล์ที่มีการเชื่อมโยง 2" xfId="27412" hidden="1" xr:uid="{00000000-0005-0000-0000-0000B6890000}"/>
    <cellStyle name="เซลล์ที่มีการเชื่อมโยง 2" xfId="27058" hidden="1" xr:uid="{00000000-0005-0000-0000-0000B7890000}"/>
    <cellStyle name="เซลล์ที่มีการเชื่อมโยง 2" xfId="25084" hidden="1" xr:uid="{00000000-0005-0000-0000-0000B8890000}"/>
    <cellStyle name="เซลล์ที่มีการเชื่อมโยง 2" xfId="24714" hidden="1" xr:uid="{00000000-0005-0000-0000-0000B9890000}"/>
    <cellStyle name="เซลล์ที่มีการเชื่อมโยง 2" xfId="27453" hidden="1" xr:uid="{00000000-0005-0000-0000-0000BA890000}"/>
    <cellStyle name="เซลล์ที่มีการเชื่อมโยง 2" xfId="27067" hidden="1" xr:uid="{00000000-0005-0000-0000-0000BB890000}"/>
    <cellStyle name="เซลล์ที่มีการเชื่อมโยง 2" xfId="26027" hidden="1" xr:uid="{00000000-0005-0000-0000-0000BC890000}"/>
    <cellStyle name="เซลล์ที่มีการเชื่อมโยง 2" xfId="19019" hidden="1" xr:uid="{00000000-0005-0000-0000-0000BD890000}"/>
    <cellStyle name="เซลล์ที่มีการเชื่อมโยง 2" xfId="24931" hidden="1" xr:uid="{00000000-0005-0000-0000-0000BE890000}"/>
    <cellStyle name="เซลล์ที่มีการเชื่อมโยง 2" xfId="26514" hidden="1" xr:uid="{00000000-0005-0000-0000-0000BF890000}"/>
    <cellStyle name="เซลล์ที่มีการเชื่อมโยง 2" xfId="24661" hidden="1" xr:uid="{00000000-0005-0000-0000-0000C0890000}"/>
    <cellStyle name="เซลล์ที่มีการเชื่อมโยง 2" xfId="27278" hidden="1" xr:uid="{00000000-0005-0000-0000-0000C1890000}"/>
    <cellStyle name="เซลล์ที่มีการเชื่อมโยง 2" xfId="26434" hidden="1" xr:uid="{00000000-0005-0000-0000-0000C2890000}"/>
    <cellStyle name="เซลล์ที่มีการเชื่อมโยง 2" xfId="24736" hidden="1" xr:uid="{00000000-0005-0000-0000-0000C3890000}"/>
    <cellStyle name="เซลล์ที่มีการเชื่อมโยง 2" xfId="25207" hidden="1" xr:uid="{00000000-0005-0000-0000-0000C4890000}"/>
    <cellStyle name="เซลล์ที่มีการเชื่อมโยง 2" xfId="27082" hidden="1" xr:uid="{00000000-0005-0000-0000-0000C5890000}"/>
    <cellStyle name="เซลล์ที่มีการเชื่อมโยง 2" xfId="25699" hidden="1" xr:uid="{00000000-0005-0000-0000-0000C6890000}"/>
    <cellStyle name="เซลล์ที่มีการเชื่อมโยง 2" xfId="27380" hidden="1" xr:uid="{00000000-0005-0000-0000-0000C7890000}"/>
    <cellStyle name="เซลล์ที่มีการเชื่อมโยง 2" xfId="25083" hidden="1" xr:uid="{00000000-0005-0000-0000-0000C8890000}"/>
    <cellStyle name="เซลล์ที่มีการเชื่อมโยง 2" xfId="27083" hidden="1" xr:uid="{00000000-0005-0000-0000-0000C9890000}"/>
    <cellStyle name="เซลล์ที่มีการเชื่อมโยง 2" xfId="27455" hidden="1" xr:uid="{00000000-0005-0000-0000-0000CA890000}"/>
    <cellStyle name="เซลล์ที่มีการเชื่อมโยง 2" xfId="24847" hidden="1" xr:uid="{00000000-0005-0000-0000-0000CB890000}"/>
    <cellStyle name="เซลล์ที่มีการเชื่อมโยง 2" xfId="25900" hidden="1" xr:uid="{00000000-0005-0000-0000-0000CC890000}"/>
    <cellStyle name="เซลล์ที่มีการเชื่อมโยง 2" xfId="27181" hidden="1" xr:uid="{00000000-0005-0000-0000-0000CD890000}"/>
    <cellStyle name="เซลล์ที่มีการเชื่อมโยง 2" xfId="25288" hidden="1" xr:uid="{00000000-0005-0000-0000-0000CE890000}"/>
    <cellStyle name="เซลล์ที่มีการเชื่อมโยง 2" xfId="27359" hidden="1" xr:uid="{00000000-0005-0000-0000-0000CF890000}"/>
    <cellStyle name="เซลล์ที่มีการเชื่อมโยง 2" xfId="24827" hidden="1" xr:uid="{00000000-0005-0000-0000-0000D0890000}"/>
    <cellStyle name="เซลล์ที่มีการเชื่อมโยง 2" xfId="24921" hidden="1" xr:uid="{00000000-0005-0000-0000-0000D1890000}"/>
    <cellStyle name="เซลล์ที่มีการเชื่อมโยง 2" xfId="26528" hidden="1" xr:uid="{00000000-0005-0000-0000-0000D2890000}"/>
    <cellStyle name="เซลล์ที่มีการเชื่อมโยง 2" xfId="27235" hidden="1" xr:uid="{00000000-0005-0000-0000-0000D3890000}"/>
    <cellStyle name="เซลล์ที่มีการเชื่อมโยง 2" xfId="27429" hidden="1" xr:uid="{00000000-0005-0000-0000-0000D4890000}"/>
    <cellStyle name="เซลล์ที่มีการเชื่อมโยง 2" xfId="25113" hidden="1" xr:uid="{00000000-0005-0000-0000-0000D5890000}"/>
    <cellStyle name="เซลล์ที่มีการเชื่อมโยง 2" xfId="27225" hidden="1" xr:uid="{00000000-0005-0000-0000-0000D6890000}"/>
    <cellStyle name="เซลล์ที่มีการเชื่อมโยง 2" xfId="26338" hidden="1" xr:uid="{00000000-0005-0000-0000-0000D7890000}"/>
    <cellStyle name="เซลล์ที่มีการเชื่อมโยง 2" xfId="27377" hidden="1" xr:uid="{00000000-0005-0000-0000-0000D8890000}"/>
    <cellStyle name="เซลล์ที่มีการเชื่อมโยง 2" xfId="25973" hidden="1" xr:uid="{00000000-0005-0000-0000-0000D9890000}"/>
    <cellStyle name="เซลล์ที่มีการเชื่อมโยง 2" xfId="25558" hidden="1" xr:uid="{00000000-0005-0000-0000-0000DA890000}"/>
    <cellStyle name="เซลล์ที่มีการเชื่อมโยง 2" xfId="24586" hidden="1" xr:uid="{00000000-0005-0000-0000-0000DB890000}"/>
    <cellStyle name="เซลล์ที่มีการเชื่อมโยง 2" xfId="27307" hidden="1" xr:uid="{00000000-0005-0000-0000-0000DC890000}"/>
    <cellStyle name="เซลล์ที่มีการเชื่อมโยง 2" xfId="25859" hidden="1" xr:uid="{00000000-0005-0000-0000-0000DD890000}"/>
    <cellStyle name="เซลล์ที่มีการเชื่อมโยง 2" xfId="27322" hidden="1" xr:uid="{00000000-0005-0000-0000-0000DE890000}"/>
    <cellStyle name="เซลล์ที่มีการเชื่อมโยง 2" xfId="27134" hidden="1" xr:uid="{00000000-0005-0000-0000-0000DF890000}"/>
    <cellStyle name="เซลล์ที่มีการเชื่อมโยง 2" xfId="25537" hidden="1" xr:uid="{00000000-0005-0000-0000-0000E0890000}"/>
    <cellStyle name="เซลล์ที่มีการเชื่อมโยง 2" xfId="25599" hidden="1" xr:uid="{00000000-0005-0000-0000-0000E1890000}"/>
    <cellStyle name="เซลล์ที่มีการเชื่อมโยง 2" xfId="27264" hidden="1" xr:uid="{00000000-0005-0000-0000-0000E2890000}"/>
    <cellStyle name="เซลล์ที่มีการเชื่อมโยง 2" xfId="27198" hidden="1" xr:uid="{00000000-0005-0000-0000-0000E3890000}"/>
    <cellStyle name="เซลล์ที่มีการเชื่อมโยง 2" xfId="27270" hidden="1" xr:uid="{00000000-0005-0000-0000-0000E4890000}"/>
    <cellStyle name="เซลล์ที่มีการเชื่อมโยง 2" xfId="25124" hidden="1" xr:uid="{00000000-0005-0000-0000-0000E5890000}"/>
    <cellStyle name="เซลล์ที่มีการเชื่อมโยง 2" xfId="27157" hidden="1" xr:uid="{00000000-0005-0000-0000-0000E6890000}"/>
    <cellStyle name="เซลล์ที่มีการเชื่อมโยง 2" xfId="25087" hidden="1" xr:uid="{00000000-0005-0000-0000-0000E7890000}"/>
    <cellStyle name="เซลล์ที่มีการเชื่อมโยง 2" xfId="25330" hidden="1" xr:uid="{00000000-0005-0000-0000-0000E8890000}"/>
    <cellStyle name="เซลล์ที่มีการเชื่อมโยง 2" xfId="26375" hidden="1" xr:uid="{00000000-0005-0000-0000-0000E9890000}"/>
    <cellStyle name="เซลล์ที่มีการเชื่อมโยง 2" xfId="25417" hidden="1" xr:uid="{00000000-0005-0000-0000-0000EA890000}"/>
    <cellStyle name="เซลล์ที่มีการเชื่อมโยง 2" xfId="25200" hidden="1" xr:uid="{00000000-0005-0000-0000-0000EB890000}"/>
    <cellStyle name="เซลล์ที่มีการเชื่อมโยง 2" xfId="27353" hidden="1" xr:uid="{00000000-0005-0000-0000-0000EC890000}"/>
    <cellStyle name="เซลล์ที่มีการเชื่อมโยง 2" xfId="27186" hidden="1" xr:uid="{00000000-0005-0000-0000-0000ED890000}"/>
    <cellStyle name="เซลล์ที่มีการเชื่อมโยง 2" xfId="25284" hidden="1" xr:uid="{00000000-0005-0000-0000-0000EE890000}"/>
    <cellStyle name="เซลล์ที่มีการเชื่อมโยง 2" xfId="26313" hidden="1" xr:uid="{00000000-0005-0000-0000-0000EF890000}"/>
    <cellStyle name="เซลล์ที่มีการเชื่อมโยง 2" xfId="25382" hidden="1" xr:uid="{00000000-0005-0000-0000-0000F0890000}"/>
    <cellStyle name="เซลล์ที่มีการเชื่อมโยง 2" xfId="25418" hidden="1" xr:uid="{00000000-0005-0000-0000-0000F1890000}"/>
    <cellStyle name="เซลล์ที่มีการเชื่อมโยง 2" xfId="26419" hidden="1" xr:uid="{00000000-0005-0000-0000-0000F2890000}"/>
    <cellStyle name="เซลล์ที่มีการเชื่อมโยง 2" xfId="24749" hidden="1" xr:uid="{00000000-0005-0000-0000-0000F3890000}"/>
    <cellStyle name="เซลล์ที่มีการเชื่อมโยง 2" xfId="27468" hidden="1" xr:uid="{00000000-0005-0000-0000-0000F4890000}"/>
    <cellStyle name="เซลล์ที่มีการเชื่อมโยง 2" xfId="27456" hidden="1" xr:uid="{00000000-0005-0000-0000-0000F5890000}"/>
    <cellStyle name="เซลล์ที่มีการเชื่อมโยง 2" xfId="25021" hidden="1" xr:uid="{00000000-0005-0000-0000-0000F6890000}"/>
    <cellStyle name="เซลล์ที่มีการเชื่อมโยง 2" xfId="26368" hidden="1" xr:uid="{00000000-0005-0000-0000-0000F7890000}"/>
    <cellStyle name="เซลล์ที่มีการเชื่อมโยง 2" xfId="27277" hidden="1" xr:uid="{00000000-0005-0000-0000-0000F8890000}"/>
    <cellStyle name="เซลล์ที่มีการเชื่อมโยง 2" xfId="25076" hidden="1" xr:uid="{00000000-0005-0000-0000-0000F9890000}"/>
    <cellStyle name="เซลล์ที่มีการเชื่อมโยง 2" xfId="27399" hidden="1" xr:uid="{00000000-0005-0000-0000-0000FA890000}"/>
    <cellStyle name="เซลล์ที่มีการเชื่อมโยง 2" xfId="26391" hidden="1" xr:uid="{00000000-0005-0000-0000-0000FB890000}"/>
    <cellStyle name="เซลล์ที่มีการเชื่อมโยง 2" xfId="27147" hidden="1" xr:uid="{00000000-0005-0000-0000-0000FC890000}"/>
    <cellStyle name="เซลล์ที่มีการเชื่อมโยง 2" xfId="24756" hidden="1" xr:uid="{00000000-0005-0000-0000-0000FD890000}"/>
    <cellStyle name="เซลล์ที่มีการเชื่อมโยง 2" xfId="27214" hidden="1" xr:uid="{00000000-0005-0000-0000-0000FE890000}"/>
    <cellStyle name="เซลล์ที่มีการเชื่อมโยง 2" xfId="27116" hidden="1" xr:uid="{00000000-0005-0000-0000-0000FF890000}"/>
    <cellStyle name="เซลล์ที่มีการเชื่อมโยง 2" xfId="24739" hidden="1" xr:uid="{00000000-0005-0000-0000-0000008A0000}"/>
    <cellStyle name="เซลล์ที่มีการเชื่อมโยง 2" xfId="24616" hidden="1" xr:uid="{00000000-0005-0000-0000-0000018A0000}"/>
    <cellStyle name="เซลล์ที่มีการเชื่อมโยง 2" xfId="25050" hidden="1" xr:uid="{00000000-0005-0000-0000-0000028A0000}"/>
    <cellStyle name="เซลล์ที่มีการเชื่อมโยง 2" xfId="25821" hidden="1" xr:uid="{00000000-0005-0000-0000-0000038A0000}"/>
    <cellStyle name="เซลล์ที่มีการเชื่อมโยง 2" xfId="27474" hidden="1" xr:uid="{00000000-0005-0000-0000-0000048A0000}"/>
    <cellStyle name="เซลล์ที่มีการเชื่อมโยง 2" xfId="27475" hidden="1" xr:uid="{00000000-0005-0000-0000-0000058A0000}"/>
    <cellStyle name="เซลล์ที่มีการเชื่อมโยง 2" xfId="27476" hidden="1" xr:uid="{00000000-0005-0000-0000-0000068A0000}"/>
    <cellStyle name="เซลล์ที่มีการเชื่อมโยง 2" xfId="27477" hidden="1" xr:uid="{00000000-0005-0000-0000-0000078A0000}"/>
    <cellStyle name="เซลล์ที่มีการเชื่อมโยง 2" xfId="27478" hidden="1" xr:uid="{00000000-0005-0000-0000-0000088A0000}"/>
    <cellStyle name="เซลล์ที่มีการเชื่อมโยง 2" xfId="27479" hidden="1" xr:uid="{00000000-0005-0000-0000-0000098A0000}"/>
    <cellStyle name="เซลล์ที่มีการเชื่อมโยง 2" xfId="27480" hidden="1" xr:uid="{00000000-0005-0000-0000-00000A8A0000}"/>
    <cellStyle name="เซลล์ที่มีการเชื่อมโยง 2" xfId="27481" hidden="1" xr:uid="{00000000-0005-0000-0000-00000B8A0000}"/>
    <cellStyle name="เซลล์ที่มีการเชื่อมโยง 2" xfId="27482" hidden="1" xr:uid="{00000000-0005-0000-0000-00000C8A0000}"/>
    <cellStyle name="เซลล์ที่มีการเชื่อมโยง 2" xfId="27483" hidden="1" xr:uid="{00000000-0005-0000-0000-00000D8A0000}"/>
    <cellStyle name="เซลล์ที่มีการเชื่อมโยง 2" xfId="27484" hidden="1" xr:uid="{00000000-0005-0000-0000-00000E8A0000}"/>
    <cellStyle name="เซลล์ที่มีการเชื่อมโยง 2" xfId="27485" hidden="1" xr:uid="{00000000-0005-0000-0000-00000F8A0000}"/>
    <cellStyle name="เซลล์ที่มีการเชื่อมโยง 2" xfId="26599" hidden="1" xr:uid="{00000000-0005-0000-0000-0000108A0000}"/>
    <cellStyle name="เซลล์ที่มีการเชื่อมโยง 2" xfId="22133" hidden="1" xr:uid="{00000000-0005-0000-0000-0000118A0000}"/>
    <cellStyle name="เซลล์ที่มีการเชื่อมโยง 2" xfId="26979" hidden="1" xr:uid="{00000000-0005-0000-0000-0000128A0000}"/>
    <cellStyle name="เซลล์ที่มีการเชื่อมโยง 2" xfId="26839" hidden="1" xr:uid="{00000000-0005-0000-0000-0000138A0000}"/>
    <cellStyle name="เซลล์ที่มีการเชื่อมโยง 2" xfId="26684" hidden="1" xr:uid="{00000000-0005-0000-0000-0000148A0000}"/>
    <cellStyle name="เซลล์ที่มีการเชื่อมโยง 2" xfId="15227" hidden="1" xr:uid="{00000000-0005-0000-0000-0000158A0000}"/>
    <cellStyle name="เซลล์ที่มีการเชื่อมโยง 2" xfId="21366" hidden="1" xr:uid="{00000000-0005-0000-0000-0000168A0000}"/>
    <cellStyle name="เซลล์ที่มีการเชื่อมโยง 2" xfId="21318" hidden="1" xr:uid="{00000000-0005-0000-0000-0000178A0000}"/>
    <cellStyle name="เซลล์ที่มีการเชื่อมโยง 2" xfId="22264" hidden="1" xr:uid="{00000000-0005-0000-0000-0000188A0000}"/>
    <cellStyle name="เซลล์ที่มีการเชื่อมโยง 2" xfId="21118" hidden="1" xr:uid="{00000000-0005-0000-0000-0000198A0000}"/>
    <cellStyle name="เซลล์ที่มีการเชื่อมโยง 2" xfId="21892" hidden="1" xr:uid="{00000000-0005-0000-0000-00001A8A0000}"/>
    <cellStyle name="เซลล์ที่มีการเชื่อมโยง 2" xfId="21238" hidden="1" xr:uid="{00000000-0005-0000-0000-00001B8A0000}"/>
    <cellStyle name="เซลล์ที่มีการเชื่อมโยง 2" xfId="26602" hidden="1" xr:uid="{00000000-0005-0000-0000-00001C8A0000}"/>
    <cellStyle name="เซลล์ที่มีการเชื่อมโยง 2" xfId="23420" hidden="1" xr:uid="{00000000-0005-0000-0000-00001D8A0000}"/>
    <cellStyle name="เซลล์ที่มีการเชื่อมโยง 2" xfId="22033" hidden="1" xr:uid="{00000000-0005-0000-0000-00001E8A0000}"/>
    <cellStyle name="เซลล์ที่มีการเชื่อมโยง 2" xfId="21065" hidden="1" xr:uid="{00000000-0005-0000-0000-00001F8A0000}"/>
    <cellStyle name="เซลล์ที่มีการเชื่อมโยง 2" xfId="21406" hidden="1" xr:uid="{00000000-0005-0000-0000-0000208A0000}"/>
    <cellStyle name="เซลล์ที่มีการเชื่อมโยง 2" xfId="23798" hidden="1" xr:uid="{00000000-0005-0000-0000-0000218A0000}"/>
    <cellStyle name="เซลล์ที่มีการเชื่อมโยง 2" xfId="22614" hidden="1" xr:uid="{00000000-0005-0000-0000-0000228A0000}"/>
    <cellStyle name="เซลล์ที่มีการเชื่อมโยง 2" xfId="22269" hidden="1" xr:uid="{00000000-0005-0000-0000-0000238A0000}"/>
    <cellStyle name="เซลล์ที่มีการเชื่อมโยง 2" xfId="18269" hidden="1" xr:uid="{00000000-0005-0000-0000-0000248A0000}"/>
    <cellStyle name="เซลล์ที่มีการเชื่อมโยง 2" xfId="14497" hidden="1" xr:uid="{00000000-0005-0000-0000-0000258A0000}"/>
    <cellStyle name="เซลล์ที่มีการเชื่อมโยง 2" xfId="13058" hidden="1" xr:uid="{00000000-0005-0000-0000-0000268A0000}"/>
    <cellStyle name="เซลล์ที่มีการเชื่อมโยง 2" xfId="15539" hidden="1" xr:uid="{00000000-0005-0000-0000-0000278A0000}"/>
    <cellStyle name="เซลล์ที่มีการเชื่อมโยง 2" xfId="8461" hidden="1" xr:uid="{00000000-0005-0000-0000-0000288A0000}"/>
    <cellStyle name="เซลล์ที่มีการเชื่อมโยง 2" xfId="18657" hidden="1" xr:uid="{00000000-0005-0000-0000-0000298A0000}"/>
    <cellStyle name="เซลล์ที่มีการเชื่อมโยง 2" xfId="19272" hidden="1" xr:uid="{00000000-0005-0000-0000-00002A8A0000}"/>
    <cellStyle name="เซลล์ที่มีการเชื่อมโยง 2" xfId="19128" hidden="1" xr:uid="{00000000-0005-0000-0000-00002B8A0000}"/>
    <cellStyle name="เซลล์ที่มีการเชื่อมโยง 2" xfId="18171" hidden="1" xr:uid="{00000000-0005-0000-0000-00002C8A0000}"/>
    <cellStyle name="เซลล์ที่มีการเชื่อมโยง 2" xfId="18607" hidden="1" xr:uid="{00000000-0005-0000-0000-00002D8A0000}"/>
    <cellStyle name="เซลล์ที่มีการเชื่อมโยง 2" xfId="18802" hidden="1" xr:uid="{00000000-0005-0000-0000-00002E8A0000}"/>
    <cellStyle name="เซลล์ที่มีการเชื่อมโยง 2" xfId="18354" hidden="1" xr:uid="{00000000-0005-0000-0000-00002F8A0000}"/>
    <cellStyle name="เซลล์ที่มีการเชื่อมโยง 2" xfId="27511" hidden="1" xr:uid="{00000000-0005-0000-0000-0000308A0000}"/>
    <cellStyle name="เซลล์ที่มีการเชื่อมโยง 2" xfId="27518" hidden="1" xr:uid="{00000000-0005-0000-0000-0000318A0000}"/>
    <cellStyle name="เซลล์ที่มีการเชื่อมโยง 2" xfId="27521" hidden="1" xr:uid="{00000000-0005-0000-0000-0000328A0000}"/>
    <cellStyle name="เซลล์ที่มีการเชื่อมโยง 2" xfId="27522" hidden="1" xr:uid="{00000000-0005-0000-0000-0000338A0000}"/>
    <cellStyle name="เซลล์ที่มีการเชื่อมโยง 2" xfId="27582" hidden="1" xr:uid="{00000000-0005-0000-0000-0000348A0000}"/>
    <cellStyle name="เซลล์ที่มีการเชื่อมโยง 2" xfId="27586" hidden="1" xr:uid="{00000000-0005-0000-0000-0000358A0000}"/>
    <cellStyle name="เซลล์ที่มีการเชื่อมโยง 2" xfId="27589" hidden="1" xr:uid="{00000000-0005-0000-0000-0000368A0000}"/>
    <cellStyle name="เซลล์ที่มีการเชื่อมโยง 2" xfId="27590" hidden="1" xr:uid="{00000000-0005-0000-0000-0000378A0000}"/>
    <cellStyle name="เซลล์ที่มีการเชื่อมโยง 2" xfId="27613" hidden="1" xr:uid="{00000000-0005-0000-0000-0000388A0000}"/>
    <cellStyle name="เซลล์ที่มีการเชื่อมโยง 2" xfId="27619" hidden="1" xr:uid="{00000000-0005-0000-0000-0000398A0000}"/>
    <cellStyle name="เซลล์ที่มีการเชื่อมโยง 2" xfId="27622" hidden="1" xr:uid="{00000000-0005-0000-0000-00003A8A0000}"/>
    <cellStyle name="เซลล์ที่มีการเชื่อมโยง 2" xfId="27623" hidden="1" xr:uid="{00000000-0005-0000-0000-00003B8A0000}"/>
    <cellStyle name="เซลล์ที่มีการเชื่อมโยง 2" xfId="27666" hidden="1" xr:uid="{00000000-0005-0000-0000-00003C8A0000}"/>
    <cellStyle name="เซลล์ที่มีการเชื่อมโยง 2" xfId="27668" hidden="1" xr:uid="{00000000-0005-0000-0000-00003D8A0000}"/>
    <cellStyle name="เซลล์ที่มีการเชื่อมโยง 2" xfId="27671" hidden="1" xr:uid="{00000000-0005-0000-0000-00003E8A0000}"/>
    <cellStyle name="เซลล์ที่มีการเชื่อมโยง 2" xfId="27672" hidden="1" xr:uid="{00000000-0005-0000-0000-00003F8A0000}"/>
    <cellStyle name="เซลล์ที่มีการเชื่อมโยง 2" xfId="27846" hidden="1" xr:uid="{00000000-0005-0000-0000-0000408A0000}"/>
    <cellStyle name="เซลล์ที่มีการเชื่อมโยง 2" xfId="27853" hidden="1" xr:uid="{00000000-0005-0000-0000-0000418A0000}"/>
    <cellStyle name="เซลล์ที่มีการเชื่อมโยง 2" xfId="27857" hidden="1" xr:uid="{00000000-0005-0000-0000-0000428A0000}"/>
    <cellStyle name="เซลล์ที่มีการเชื่อมโยง 2" xfId="27858" hidden="1" xr:uid="{00000000-0005-0000-0000-0000438A0000}"/>
    <cellStyle name="เซลล์ที่มีการเชื่อมโยง 2" xfId="27918" hidden="1" xr:uid="{00000000-0005-0000-0000-0000448A0000}"/>
    <cellStyle name="เซลล์ที่มีการเชื่อมโยง 2" xfId="27922" hidden="1" xr:uid="{00000000-0005-0000-0000-0000458A0000}"/>
    <cellStyle name="เซลล์ที่มีการเชื่อมโยง 2" xfId="27925" hidden="1" xr:uid="{00000000-0005-0000-0000-0000468A0000}"/>
    <cellStyle name="เซลล์ที่มีการเชื่อมโยง 2" xfId="27926" hidden="1" xr:uid="{00000000-0005-0000-0000-0000478A0000}"/>
    <cellStyle name="เซลล์ที่มีการเชื่อมโยง 2" xfId="27947" hidden="1" xr:uid="{00000000-0005-0000-0000-0000488A0000}"/>
    <cellStyle name="เซลล์ที่มีการเชื่อมโยง 2" xfId="27952" hidden="1" xr:uid="{00000000-0005-0000-0000-0000498A0000}"/>
    <cellStyle name="เซลล์ที่มีการเชื่อมโยง 2" xfId="27955" hidden="1" xr:uid="{00000000-0005-0000-0000-00004A8A0000}"/>
    <cellStyle name="เซลล์ที่มีการเชื่อมโยง 2" xfId="27956" hidden="1" xr:uid="{00000000-0005-0000-0000-00004B8A0000}"/>
    <cellStyle name="เซลล์ที่มีการเชื่อมโยง 2" xfId="27996" hidden="1" xr:uid="{00000000-0005-0000-0000-00004C8A0000}"/>
    <cellStyle name="เซลล์ที่มีการเชื่อมโยง 2" xfId="27998" hidden="1" xr:uid="{00000000-0005-0000-0000-00004D8A0000}"/>
    <cellStyle name="เซลล์ที่มีการเชื่อมโยง 2" xfId="28001" hidden="1" xr:uid="{00000000-0005-0000-0000-00004E8A0000}"/>
    <cellStyle name="เซลล์ที่มีการเชื่อมโยง 2" xfId="28002" hidden="1" xr:uid="{00000000-0005-0000-0000-00004F8A0000}"/>
    <cellStyle name="เซลล์ที่มีการเชื่อมโยง 2" xfId="28169" hidden="1" xr:uid="{00000000-0005-0000-0000-0000508A0000}"/>
    <cellStyle name="เซลล์ที่มีการเชื่อมโยง 2" xfId="28175" hidden="1" xr:uid="{00000000-0005-0000-0000-0000518A0000}"/>
    <cellStyle name="เซลล์ที่มีการเชื่อมโยง 2" xfId="28178" hidden="1" xr:uid="{00000000-0005-0000-0000-0000528A0000}"/>
    <cellStyle name="เซลล์ที่มีการเชื่อมโยง 2" xfId="28179" hidden="1" xr:uid="{00000000-0005-0000-0000-0000538A0000}"/>
    <cellStyle name="เซลล์ที่มีการเชื่อมโยง 2" xfId="28236" hidden="1" xr:uid="{00000000-0005-0000-0000-0000548A0000}"/>
    <cellStyle name="เซลล์ที่มีการเชื่อมโยง 2" xfId="28239" hidden="1" xr:uid="{00000000-0005-0000-0000-0000558A0000}"/>
    <cellStyle name="เซลล์ที่มีการเชื่อมโยง 2" xfId="28242" hidden="1" xr:uid="{00000000-0005-0000-0000-0000568A0000}"/>
    <cellStyle name="เซลล์ที่มีการเชื่อมโยง 2" xfId="28243" hidden="1" xr:uid="{00000000-0005-0000-0000-0000578A0000}"/>
    <cellStyle name="เซลล์ที่มีการเชื่อมโยง 2" xfId="28261" hidden="1" xr:uid="{00000000-0005-0000-0000-0000588A0000}"/>
    <cellStyle name="เซลล์ที่มีการเชื่อมโยง 2" xfId="28265" hidden="1" xr:uid="{00000000-0005-0000-0000-0000598A0000}"/>
    <cellStyle name="เซลล์ที่มีการเชื่อมโยง 2" xfId="28268" hidden="1" xr:uid="{00000000-0005-0000-0000-00005A8A0000}"/>
    <cellStyle name="เซลล์ที่มีการเชื่อมโยง 2" xfId="28269" hidden="1" xr:uid="{00000000-0005-0000-0000-00005B8A0000}"/>
    <cellStyle name="เซลล์ที่มีการเชื่อมโยง 2" xfId="28307" hidden="1" xr:uid="{00000000-0005-0000-0000-00005C8A0000}"/>
    <cellStyle name="เซลล์ที่มีการเชื่อมโยง 2" xfId="28310" hidden="1" xr:uid="{00000000-0005-0000-0000-00005D8A0000}"/>
    <cellStyle name="เซลล์ที่มีการเชื่อมโยง 2" xfId="28313" hidden="1" xr:uid="{00000000-0005-0000-0000-00005E8A0000}"/>
    <cellStyle name="เซลล์ที่มีการเชื่อมโยง 2" xfId="28314" hidden="1" xr:uid="{00000000-0005-0000-0000-00005F8A0000}"/>
    <cellStyle name="เซลล์ที่มีการเชื่อมโยง 2" xfId="28464" hidden="1" xr:uid="{00000000-0005-0000-0000-0000608A0000}"/>
    <cellStyle name="เซลล์ที่มีการเชื่อมโยง 2" xfId="28470" hidden="1" xr:uid="{00000000-0005-0000-0000-0000618A0000}"/>
    <cellStyle name="เซลล์ที่มีการเชื่อมโยง 2" xfId="28474" hidden="1" xr:uid="{00000000-0005-0000-0000-0000628A0000}"/>
    <cellStyle name="เซลล์ที่มีการเชื่อมโยง 2" xfId="28475" hidden="1" xr:uid="{00000000-0005-0000-0000-0000638A0000}"/>
    <cellStyle name="เซลล์ที่มีการเชื่อมโยง 2" xfId="28529" hidden="1" xr:uid="{00000000-0005-0000-0000-0000648A0000}"/>
    <cellStyle name="เซลล์ที่มีการเชื่อมโยง 2" xfId="28532" hidden="1" xr:uid="{00000000-0005-0000-0000-0000658A0000}"/>
    <cellStyle name="เซลล์ที่มีการเชื่อมโยง 2" xfId="28535" hidden="1" xr:uid="{00000000-0005-0000-0000-0000668A0000}"/>
    <cellStyle name="เซลล์ที่มีการเชื่อมโยง 2" xfId="28536" hidden="1" xr:uid="{00000000-0005-0000-0000-0000678A0000}"/>
    <cellStyle name="เซลล์ที่มีการเชื่อมโยง 2" xfId="28555" hidden="1" xr:uid="{00000000-0005-0000-0000-0000688A0000}"/>
    <cellStyle name="เซลล์ที่มีการเชื่อมโยง 2" xfId="28559" hidden="1" xr:uid="{00000000-0005-0000-0000-0000698A0000}"/>
    <cellStyle name="เซลล์ที่มีการเชื่อมโยง 2" xfId="28562" hidden="1" xr:uid="{00000000-0005-0000-0000-00006A8A0000}"/>
    <cellStyle name="เซลล์ที่มีการเชื่อมโยง 2" xfId="28563" hidden="1" xr:uid="{00000000-0005-0000-0000-00006B8A0000}"/>
    <cellStyle name="เซลล์ที่มีการเชื่อมโยง 2" xfId="28596" hidden="1" xr:uid="{00000000-0005-0000-0000-00006C8A0000}"/>
    <cellStyle name="เซลล์ที่มีการเชื่อมโยง 2" xfId="28598" hidden="1" xr:uid="{00000000-0005-0000-0000-00006D8A0000}"/>
    <cellStyle name="เซลล์ที่มีการเชื่อมโยง 2" xfId="28601" hidden="1" xr:uid="{00000000-0005-0000-0000-00006E8A0000}"/>
    <cellStyle name="เซลล์ที่มีการเชื่อมโยง 2" xfId="28602" hidden="1" xr:uid="{00000000-0005-0000-0000-00006F8A0000}"/>
    <cellStyle name="เซลล์ที่มีการเชื่อมโยง 2" xfId="28746" hidden="1" xr:uid="{00000000-0005-0000-0000-0000708A0000}"/>
    <cellStyle name="เซลล์ที่มีการเชื่อมโยง 2" xfId="28752" hidden="1" xr:uid="{00000000-0005-0000-0000-0000718A0000}"/>
    <cellStyle name="เซลล์ที่มีการเชื่อมโยง 2" xfId="28756" hidden="1" xr:uid="{00000000-0005-0000-0000-0000728A0000}"/>
    <cellStyle name="เซลล์ที่มีการเชื่อมโยง 2" xfId="28757" hidden="1" xr:uid="{00000000-0005-0000-0000-0000738A0000}"/>
    <cellStyle name="เซลล์ที่มีการเชื่อมโยง 2" xfId="28804" hidden="1" xr:uid="{00000000-0005-0000-0000-0000748A0000}"/>
    <cellStyle name="เซลล์ที่มีการเชื่อมโยง 2" xfId="28805" hidden="1" xr:uid="{00000000-0005-0000-0000-0000758A0000}"/>
    <cellStyle name="เซลล์ที่มีการเชื่อมโยง 2" xfId="28807" hidden="1" xr:uid="{00000000-0005-0000-0000-0000768A0000}"/>
    <cellStyle name="เซลล์ที่มีการเชื่อมโยง 2" xfId="28808" hidden="1" xr:uid="{00000000-0005-0000-0000-0000778A0000}"/>
    <cellStyle name="เซลล์ที่มีการเชื่อมโยง 2" xfId="28822" hidden="1" xr:uid="{00000000-0005-0000-0000-0000788A0000}"/>
    <cellStyle name="เซลล์ที่มีการเชื่อมโยง 2" xfId="28826" hidden="1" xr:uid="{00000000-0005-0000-0000-0000798A0000}"/>
    <cellStyle name="เซลล์ที่มีการเชื่อมโยง 2" xfId="28828" hidden="1" xr:uid="{00000000-0005-0000-0000-00007A8A0000}"/>
    <cellStyle name="เซลล์ที่มีการเชื่อมโยง 2" xfId="28829" hidden="1" xr:uid="{00000000-0005-0000-0000-00007B8A0000}"/>
    <cellStyle name="เซลล์ที่มีการเชื่อมโยง 2" xfId="28860" hidden="1" xr:uid="{00000000-0005-0000-0000-00007C8A0000}"/>
    <cellStyle name="เซลล์ที่มีการเชื่อมโยง 2" xfId="28863" hidden="1" xr:uid="{00000000-0005-0000-0000-00007D8A0000}"/>
    <cellStyle name="เซลล์ที่มีการเชื่อมโยง 2" xfId="28866" hidden="1" xr:uid="{00000000-0005-0000-0000-00007E8A0000}"/>
    <cellStyle name="เซลล์ที่มีการเชื่อมโยง 2" xfId="28867" hidden="1" xr:uid="{00000000-0005-0000-0000-00007F8A0000}"/>
    <cellStyle name="เซลล์ที่มีการเชื่อมโยง 2" xfId="28997" hidden="1" xr:uid="{00000000-0005-0000-0000-0000808A0000}"/>
    <cellStyle name="เซลล์ที่มีการเชื่อมโยง 2" xfId="29002" hidden="1" xr:uid="{00000000-0005-0000-0000-0000818A0000}"/>
    <cellStyle name="เซลล์ที่มีการเชื่อมโยง 2" xfId="29006" hidden="1" xr:uid="{00000000-0005-0000-0000-0000828A0000}"/>
    <cellStyle name="เซลล์ที่มีการเชื่อมโยง 2" xfId="29007" hidden="1" xr:uid="{00000000-0005-0000-0000-0000838A0000}"/>
    <cellStyle name="เซลล์ที่มีการเชื่อมโยง 2" xfId="29043" hidden="1" xr:uid="{00000000-0005-0000-0000-0000848A0000}"/>
    <cellStyle name="เซลล์ที่มีการเชื่อมโยง 2" xfId="29044" hidden="1" xr:uid="{00000000-0005-0000-0000-0000858A0000}"/>
    <cellStyle name="เซลล์ที่มีการเชื่อมโยง 2" xfId="29046" hidden="1" xr:uid="{00000000-0005-0000-0000-0000868A0000}"/>
    <cellStyle name="เซลล์ที่มีการเชื่อมโยง 2" xfId="29047" hidden="1" xr:uid="{00000000-0005-0000-0000-0000878A0000}"/>
    <cellStyle name="เซลล์ที่มีการเชื่อมโยง 2" xfId="29057" hidden="1" xr:uid="{00000000-0005-0000-0000-0000888A0000}"/>
    <cellStyle name="เซลล์ที่มีการเชื่อมโยง 2" xfId="29060" hidden="1" xr:uid="{00000000-0005-0000-0000-0000898A0000}"/>
    <cellStyle name="เซลล์ที่มีการเชื่อมโยง 2" xfId="29061" hidden="1" xr:uid="{00000000-0005-0000-0000-00008A8A0000}"/>
    <cellStyle name="เซลล์ที่มีการเชื่อมโยง 2" xfId="29062" hidden="1" xr:uid="{00000000-0005-0000-0000-00008B8A0000}"/>
    <cellStyle name="เซลล์ที่มีการเชื่อมโยง 2" xfId="29084" hidden="1" xr:uid="{00000000-0005-0000-0000-00008C8A0000}"/>
    <cellStyle name="เซลล์ที่มีการเชื่อมโยง 2" xfId="29085" hidden="1" xr:uid="{00000000-0005-0000-0000-00008D8A0000}"/>
    <cellStyle name="เซลล์ที่มีการเชื่อมโยง 2" xfId="29086" hidden="1" xr:uid="{00000000-0005-0000-0000-00008E8A0000}"/>
    <cellStyle name="เซลล์ที่มีการเชื่อมโยง 2" xfId="29087" hidden="1" xr:uid="{00000000-0005-0000-0000-00008F8A0000}"/>
    <cellStyle name="เซลล์ที่มีการเชื่อมโยง 2" xfId="29220" hidden="1" xr:uid="{00000000-0005-0000-0000-0000908A0000}"/>
    <cellStyle name="เซลล์ที่มีการเชื่อมโยง 2" xfId="29225" hidden="1" xr:uid="{00000000-0005-0000-0000-0000918A0000}"/>
    <cellStyle name="เซลล์ที่มีการเชื่อมโยง 2" xfId="29229" hidden="1" xr:uid="{00000000-0005-0000-0000-0000928A0000}"/>
    <cellStyle name="เซลล์ที่มีการเชื่อมโยง 2" xfId="29230" hidden="1" xr:uid="{00000000-0005-0000-0000-0000938A0000}"/>
    <cellStyle name="เซลล์ที่มีการเชื่อมโยง 2" xfId="29265" hidden="1" xr:uid="{00000000-0005-0000-0000-0000948A0000}"/>
    <cellStyle name="เซลล์ที่มีการเชื่อมโยง 2" xfId="29266" hidden="1" xr:uid="{00000000-0005-0000-0000-0000958A0000}"/>
    <cellStyle name="เซลล์ที่มีการเชื่อมโยง 2" xfId="29267" hidden="1" xr:uid="{00000000-0005-0000-0000-0000968A0000}"/>
    <cellStyle name="เซลล์ที่มีการเชื่อมโยง 2" xfId="29268" hidden="1" xr:uid="{00000000-0005-0000-0000-0000978A0000}"/>
    <cellStyle name="เซลล์ที่มีการเชื่อมโยง 2" xfId="29274" hidden="1" xr:uid="{00000000-0005-0000-0000-0000988A0000}"/>
    <cellStyle name="เซลล์ที่มีการเชื่อมโยง 2" xfId="29277" hidden="1" xr:uid="{00000000-0005-0000-0000-0000998A0000}"/>
    <cellStyle name="เซลล์ที่มีการเชื่อมโยง 2" xfId="29278" hidden="1" xr:uid="{00000000-0005-0000-0000-00009A8A0000}"/>
    <cellStyle name="เซลล์ที่มีการเชื่อมโยง 2" xfId="29279" hidden="1" xr:uid="{00000000-0005-0000-0000-00009B8A0000}"/>
    <cellStyle name="เซลล์ที่มีการเชื่อมโยง 2" xfId="29299" hidden="1" xr:uid="{00000000-0005-0000-0000-00009C8A0000}"/>
    <cellStyle name="เซลล์ที่มีการเชื่อมโยง 2" xfId="29300" hidden="1" xr:uid="{00000000-0005-0000-0000-00009D8A0000}"/>
    <cellStyle name="เซลล์ที่มีการเชื่อมโยง 2" xfId="29301" hidden="1" xr:uid="{00000000-0005-0000-0000-00009E8A0000}"/>
    <cellStyle name="เซลล์ที่มีการเชื่อมโยง 2" xfId="29302" hidden="1" xr:uid="{00000000-0005-0000-0000-00009F8A0000}"/>
    <cellStyle name="เซลล์ที่มีการเชื่อมโยง 2" xfId="29620" hidden="1" xr:uid="{00000000-0005-0000-0000-0000A08A0000}"/>
    <cellStyle name="เซลล์ที่มีการเชื่อมโยง 2" xfId="29625" hidden="1" xr:uid="{00000000-0005-0000-0000-0000A18A0000}"/>
    <cellStyle name="เซลล์ที่มีการเชื่อมโยง 2" xfId="29628" hidden="1" xr:uid="{00000000-0005-0000-0000-0000A28A0000}"/>
    <cellStyle name="เซลล์ที่มีการเชื่อมโยง 2" xfId="29629" hidden="1" xr:uid="{00000000-0005-0000-0000-0000A38A0000}"/>
    <cellStyle name="เซลล์ที่มีการเชื่อมโยง 2" xfId="29665" hidden="1" xr:uid="{00000000-0005-0000-0000-0000A48A0000}"/>
    <cellStyle name="เซลล์ที่มีการเชื่อมโยง 2" xfId="29666" hidden="1" xr:uid="{00000000-0005-0000-0000-0000A58A0000}"/>
    <cellStyle name="เซลล์ที่มีการเชื่อมโยง 2" xfId="29667" hidden="1" xr:uid="{00000000-0005-0000-0000-0000A68A0000}"/>
    <cellStyle name="เซลล์ที่มีการเชื่อมโยง 2" xfId="29668" hidden="1" xr:uid="{00000000-0005-0000-0000-0000A78A0000}"/>
    <cellStyle name="เซลล์ที่มีการเชื่อมโยง 2" xfId="29675" hidden="1" xr:uid="{00000000-0005-0000-0000-0000A88A0000}"/>
    <cellStyle name="เซลล์ที่มีการเชื่อมโยง 2" xfId="29678" hidden="1" xr:uid="{00000000-0005-0000-0000-0000A98A0000}"/>
    <cellStyle name="เซลล์ที่มีการเชื่อมโยง 2" xfId="29679" hidden="1" xr:uid="{00000000-0005-0000-0000-0000AA8A0000}"/>
    <cellStyle name="เซลล์ที่มีการเชื่อมโยง 2" xfId="29680" hidden="1" xr:uid="{00000000-0005-0000-0000-0000AB8A0000}"/>
    <cellStyle name="เซลล์ที่มีการเชื่อมโยง 2" xfId="29700" hidden="1" xr:uid="{00000000-0005-0000-0000-0000AC8A0000}"/>
    <cellStyle name="เซลล์ที่มีการเชื่อมโยง 2" xfId="29701" hidden="1" xr:uid="{00000000-0005-0000-0000-0000AD8A0000}"/>
    <cellStyle name="เซลล์ที่มีการเชื่อมโยง 2" xfId="29702" hidden="1" xr:uid="{00000000-0005-0000-0000-0000AE8A0000}"/>
    <cellStyle name="เซลล์ที่มีการเชื่อมโยง 2" xfId="29703" hidden="1" xr:uid="{00000000-0005-0000-0000-0000AF8A0000}"/>
    <cellStyle name="เซลล์ที่มีการเชื่อมโยง 2" xfId="30037" hidden="1" xr:uid="{00000000-0005-0000-0000-0000B08A0000}"/>
    <cellStyle name="เซลล์ที่มีการเชื่อมโยง 2" xfId="30040" hidden="1" xr:uid="{00000000-0005-0000-0000-0000B18A0000}"/>
    <cellStyle name="เซลล์ที่มีการเชื่อมโยง 2" xfId="30042" hidden="1" xr:uid="{00000000-0005-0000-0000-0000B28A0000}"/>
    <cellStyle name="เซลล์ที่มีการเชื่อมโยง 2" xfId="30043" hidden="1" xr:uid="{00000000-0005-0000-0000-0000B38A0000}"/>
    <cellStyle name="เซลล์ที่มีการเชื่อมโยง 2" xfId="30071" hidden="1" xr:uid="{00000000-0005-0000-0000-0000B48A0000}"/>
    <cellStyle name="เซลล์ที่มีการเชื่อมโยง 2" xfId="30073" hidden="1" xr:uid="{00000000-0005-0000-0000-0000B58A0000}"/>
    <cellStyle name="เซลล์ที่มีการเชื่อมโยง 2" xfId="30075" hidden="1" xr:uid="{00000000-0005-0000-0000-0000B68A0000}"/>
    <cellStyle name="เซลล์ที่มีการเชื่อมโยง 2" xfId="30076" hidden="1" xr:uid="{00000000-0005-0000-0000-0000B78A0000}"/>
    <cellStyle name="เซลล์ที่มีการเชื่อมโยง 2" xfId="30086" hidden="1" xr:uid="{00000000-0005-0000-0000-0000B88A0000}"/>
    <cellStyle name="เซลล์ที่มีการเชื่อมโยง 2" xfId="30090" hidden="1" xr:uid="{00000000-0005-0000-0000-0000B98A0000}"/>
    <cellStyle name="เซลล์ที่มีการเชื่อมโยง 2" xfId="30091" hidden="1" xr:uid="{00000000-0005-0000-0000-0000BA8A0000}"/>
    <cellStyle name="เซลล์ที่มีการเชื่อมโยง 2" xfId="30092" hidden="1" xr:uid="{00000000-0005-0000-0000-0000BB8A0000}"/>
    <cellStyle name="เซลล์ที่มีการเชื่อมโยง 2" xfId="30111" hidden="1" xr:uid="{00000000-0005-0000-0000-0000BC8A0000}"/>
    <cellStyle name="เซลล์ที่มีการเชื่อมโยง 2" xfId="30114" hidden="1" xr:uid="{00000000-0005-0000-0000-0000BD8A0000}"/>
    <cellStyle name="เซลล์ที่มีการเชื่อมโยง 2" xfId="30115" hidden="1" xr:uid="{00000000-0005-0000-0000-0000BE8A0000}"/>
    <cellStyle name="เซลล์ที่มีการเชื่อมโยง 2" xfId="30116" hidden="1" xr:uid="{00000000-0005-0000-0000-0000BF8A0000}"/>
    <cellStyle name="เซลล์ที่มีการเชื่อมโยง 2" xfId="30456" hidden="1" xr:uid="{00000000-0005-0000-0000-0000C08A0000}"/>
    <cellStyle name="เซลล์ที่มีการเชื่อมโยง 2" xfId="30459" hidden="1" xr:uid="{00000000-0005-0000-0000-0000C18A0000}"/>
    <cellStyle name="เซลล์ที่มีการเชื่อมโยง 2" xfId="30461" hidden="1" xr:uid="{00000000-0005-0000-0000-0000C28A0000}"/>
    <cellStyle name="เซลล์ที่มีการเชื่อมโยง 2" xfId="30462" hidden="1" xr:uid="{00000000-0005-0000-0000-0000C38A0000}"/>
    <cellStyle name="เซลล์ที่มีการเชื่อมโยง 2" xfId="30483" hidden="1" xr:uid="{00000000-0005-0000-0000-0000C48A0000}"/>
    <cellStyle name="เซลล์ที่มีการเชื่อมโยง 2" xfId="30485" hidden="1" xr:uid="{00000000-0005-0000-0000-0000C58A0000}"/>
    <cellStyle name="เซลล์ที่มีการเชื่อมโยง 2" xfId="30486" hidden="1" xr:uid="{00000000-0005-0000-0000-0000C68A0000}"/>
    <cellStyle name="เซลล์ที่มีการเชื่อมโยง 2" xfId="30487" hidden="1" xr:uid="{00000000-0005-0000-0000-0000C78A0000}"/>
    <cellStyle name="เซลล์ที่มีการเชื่อมโยง 2" xfId="30500" hidden="1" xr:uid="{00000000-0005-0000-0000-0000C88A0000}"/>
    <cellStyle name="เซลล์ที่มีการเชื่อมโยง 2" xfId="30502" hidden="1" xr:uid="{00000000-0005-0000-0000-0000C98A0000}"/>
    <cellStyle name="เซลล์ที่มีการเชื่อมโยง 2" xfId="30503" hidden="1" xr:uid="{00000000-0005-0000-0000-0000CA8A0000}"/>
    <cellStyle name="เซลล์ที่มีการเชื่อมโยง 2" xfId="30504" hidden="1" xr:uid="{00000000-0005-0000-0000-0000CB8A0000}"/>
    <cellStyle name="เซลล์ที่มีการเชื่อมโยง 2" xfId="30518" hidden="1" xr:uid="{00000000-0005-0000-0000-0000CC8A0000}"/>
    <cellStyle name="เซลล์ที่มีการเชื่อมโยง 2" xfId="30519" hidden="1" xr:uid="{00000000-0005-0000-0000-0000CD8A0000}"/>
    <cellStyle name="เซลล์ที่มีการเชื่อมโยง 2" xfId="30521" hidden="1" xr:uid="{00000000-0005-0000-0000-0000CE8A0000}"/>
    <cellStyle name="เซลล์ที่มีการเชื่อมโยง 2" xfId="30522" hidden="1" xr:uid="{00000000-0005-0000-0000-0000CF8A0000}"/>
    <cellStyle name="เซลล์ที่มีการเชื่อมโยง 2" xfId="30583" hidden="1" xr:uid="{00000000-0005-0000-0000-0000D08A0000}"/>
    <cellStyle name="เซลล์ที่มีการเชื่อมโยง 2" xfId="30586" hidden="1" xr:uid="{00000000-0005-0000-0000-0000D18A0000}"/>
    <cellStyle name="เซลล์ที่มีการเชื่อมโยง 2" xfId="30588" hidden="1" xr:uid="{00000000-0005-0000-0000-0000D28A0000}"/>
    <cellStyle name="เซลล์ที่มีการเชื่อมโยง 2" xfId="30589" hidden="1" xr:uid="{00000000-0005-0000-0000-0000D38A0000}"/>
    <cellStyle name="เซลล์ที่มีการเชื่อมโยง 2" xfId="30614" hidden="1" xr:uid="{00000000-0005-0000-0000-0000D48A0000}"/>
    <cellStyle name="เซลล์ที่มีการเชื่อมโยง 2" xfId="30617" hidden="1" xr:uid="{00000000-0005-0000-0000-0000D58A0000}"/>
    <cellStyle name="เซลล์ที่มีการเชื่อมโยง 2" xfId="30618" hidden="1" xr:uid="{00000000-0005-0000-0000-0000D68A0000}"/>
    <cellStyle name="เซลล์ที่มีการเชื่อมโยง 2" xfId="30619" hidden="1" xr:uid="{00000000-0005-0000-0000-0000D78A0000}"/>
    <cellStyle name="เซลล์ที่มีการเชื่อมโยง 2" xfId="30626" hidden="1" xr:uid="{00000000-0005-0000-0000-0000D88A0000}"/>
    <cellStyle name="เซลล์ที่มีการเชื่อมโยง 2" xfId="30628" hidden="1" xr:uid="{00000000-0005-0000-0000-0000D98A0000}"/>
    <cellStyle name="เซลล์ที่มีการเชื่อมโยง 2" xfId="30629" hidden="1" xr:uid="{00000000-0005-0000-0000-0000DA8A0000}"/>
    <cellStyle name="เซลล์ที่มีการเชื่อมโยง 2" xfId="30630" hidden="1" xr:uid="{00000000-0005-0000-0000-0000DB8A0000}"/>
    <cellStyle name="เซลล์ที่มีการเชื่อมโยง 2" xfId="30645" hidden="1" xr:uid="{00000000-0005-0000-0000-0000DC8A0000}"/>
    <cellStyle name="เซลล์ที่มีการเชื่อมโยง 2" xfId="30646" hidden="1" xr:uid="{00000000-0005-0000-0000-0000DD8A0000}"/>
    <cellStyle name="เซลล์ที่มีการเชื่อมโยง 2" xfId="30648" hidden="1" xr:uid="{00000000-0005-0000-0000-0000DE8A0000}"/>
    <cellStyle name="เซลล์ที่มีการเชื่อมโยง 2" xfId="30649" hidden="1" xr:uid="{00000000-0005-0000-0000-0000DF8A0000}"/>
    <cellStyle name="เซลล์ที่มีการเชื่อมโยง 2" xfId="30706" hidden="1" xr:uid="{00000000-0005-0000-0000-0000E08A0000}"/>
    <cellStyle name="เซลล์ที่มีการเชื่อมโยง 2" xfId="30710" hidden="1" xr:uid="{00000000-0005-0000-0000-0000E18A0000}"/>
    <cellStyle name="เซลล์ที่มีการเชื่อมโยง 2" xfId="30713" hidden="1" xr:uid="{00000000-0005-0000-0000-0000E28A0000}"/>
    <cellStyle name="เซลล์ที่มีการเชื่อมโยง 2" xfId="30714" hidden="1" xr:uid="{00000000-0005-0000-0000-0000E38A0000}"/>
    <cellStyle name="เซลล์ที่มีการเชื่อมโยง 2" xfId="30732" hidden="1" xr:uid="{00000000-0005-0000-0000-0000E48A0000}"/>
    <cellStyle name="เซลล์ที่มีการเชื่อมโยง 2" xfId="30734" hidden="1" xr:uid="{00000000-0005-0000-0000-0000E58A0000}"/>
    <cellStyle name="เซลล์ที่มีการเชื่อมโยง 2" xfId="30736" hidden="1" xr:uid="{00000000-0005-0000-0000-0000E68A0000}"/>
    <cellStyle name="เซลล์ที่มีการเชื่อมโยง 2" xfId="30737" hidden="1" xr:uid="{00000000-0005-0000-0000-0000E78A0000}"/>
    <cellStyle name="เซลล์ที่มีการเชื่อมโยง 2" xfId="30744" hidden="1" xr:uid="{00000000-0005-0000-0000-0000E88A0000}"/>
    <cellStyle name="เซลล์ที่มีการเชื่อมโยง 2" xfId="30747" hidden="1" xr:uid="{00000000-0005-0000-0000-0000E98A0000}"/>
    <cellStyle name="เซลล์ที่มีการเชื่อมโยง 2" xfId="30749" hidden="1" xr:uid="{00000000-0005-0000-0000-0000EA8A0000}"/>
    <cellStyle name="เซลล์ที่มีการเชื่อมโยง 2" xfId="30750" hidden="1" xr:uid="{00000000-0005-0000-0000-0000EB8A0000}"/>
    <cellStyle name="เซลล์ที่มีการเชื่อมโยง 2" xfId="30764" hidden="1" xr:uid="{00000000-0005-0000-0000-0000EC8A0000}"/>
    <cellStyle name="เซลล์ที่มีการเชื่อมโยง 2" xfId="30765" hidden="1" xr:uid="{00000000-0005-0000-0000-0000ED8A0000}"/>
    <cellStyle name="เซลล์ที่มีการเชื่อมโยง 2" xfId="30768" hidden="1" xr:uid="{00000000-0005-0000-0000-0000EE8A0000}"/>
    <cellStyle name="เซลล์ที่มีการเชื่อมโยง 2" xfId="30769" hidden="1" xr:uid="{00000000-0005-0000-0000-0000EF8A0000}"/>
    <cellStyle name="เซลล์ที่มีการเชื่อมโยง 2" xfId="30818" hidden="1" xr:uid="{00000000-0005-0000-0000-0000F08A0000}"/>
    <cellStyle name="เซลล์ที่มีการเชื่อมโยง 2" xfId="30822" hidden="1" xr:uid="{00000000-0005-0000-0000-0000F18A0000}"/>
    <cellStyle name="เซลล์ที่มีการเชื่อมโยง 2" xfId="30825" hidden="1" xr:uid="{00000000-0005-0000-0000-0000F28A0000}"/>
    <cellStyle name="เซลล์ที่มีการเชื่อมโยง 2" xfId="30826" hidden="1" xr:uid="{00000000-0005-0000-0000-0000F38A0000}"/>
    <cellStyle name="เซลล์ที่มีการเชื่อมโยง 2" xfId="30843" hidden="1" xr:uid="{00000000-0005-0000-0000-0000F48A0000}"/>
    <cellStyle name="เซลล์ที่มีการเชื่อมโยง 2" xfId="30845" hidden="1" xr:uid="{00000000-0005-0000-0000-0000F58A0000}"/>
    <cellStyle name="เซลล์ที่มีการเชื่อมโยง 2" xfId="30846" hidden="1" xr:uid="{00000000-0005-0000-0000-0000F68A0000}"/>
    <cellStyle name="เซลล์ที่มีการเชื่อมโยง 2" xfId="30847" hidden="1" xr:uid="{00000000-0005-0000-0000-0000F78A0000}"/>
    <cellStyle name="เซลล์ที่มีการเชื่อมโยง 2" xfId="30854" hidden="1" xr:uid="{00000000-0005-0000-0000-0000F88A0000}"/>
    <cellStyle name="เซลล์ที่มีการเชื่อมโยง 2" xfId="30856" hidden="1" xr:uid="{00000000-0005-0000-0000-0000F98A0000}"/>
    <cellStyle name="เซลล์ที่มีการเชื่อมโยง 2" xfId="30857" hidden="1" xr:uid="{00000000-0005-0000-0000-0000FA8A0000}"/>
    <cellStyle name="เซลล์ที่มีการเชื่อมโยง 2" xfId="30858" hidden="1" xr:uid="{00000000-0005-0000-0000-0000FB8A0000}"/>
    <cellStyle name="เซลล์ที่มีการเชื่อมโยง 2" xfId="30868" hidden="1" xr:uid="{00000000-0005-0000-0000-0000FC8A0000}"/>
    <cellStyle name="เซลล์ที่มีการเชื่อมโยง 2" xfId="30870" hidden="1" xr:uid="{00000000-0005-0000-0000-0000FD8A0000}"/>
    <cellStyle name="เซลล์ที่มีการเชื่อมโยง 2" xfId="30871" hidden="1" xr:uid="{00000000-0005-0000-0000-0000FE8A0000}"/>
    <cellStyle name="เซลล์ที่มีการเชื่อมโยง 2" xfId="30872" hidden="1" xr:uid="{00000000-0005-0000-0000-0000FF8A0000}"/>
    <cellStyle name="เซลล์ที่มีการเชื่อมโยง 2" xfId="30920" hidden="1" xr:uid="{00000000-0005-0000-0000-0000008B0000}"/>
    <cellStyle name="เซลล์ที่มีการเชื่อมโยง 2" xfId="30925" hidden="1" xr:uid="{00000000-0005-0000-0000-0000018B0000}"/>
    <cellStyle name="เซลล์ที่มีการเชื่อมโยง 2" xfId="30928" hidden="1" xr:uid="{00000000-0005-0000-0000-0000028B0000}"/>
    <cellStyle name="เซลล์ที่มีการเชื่อมโยง 2" xfId="30929" hidden="1" xr:uid="{00000000-0005-0000-0000-0000038B0000}"/>
    <cellStyle name="เซลล์ที่มีการเชื่อมโยง 2" xfId="30951" hidden="1" xr:uid="{00000000-0005-0000-0000-0000048B0000}"/>
    <cellStyle name="เซลล์ที่มีการเชื่อมโยง 2" xfId="30952" hidden="1" xr:uid="{00000000-0005-0000-0000-0000058B0000}"/>
    <cellStyle name="เซลล์ที่มีการเชื่อมโยง 2" xfId="30953" hidden="1" xr:uid="{00000000-0005-0000-0000-0000068B0000}"/>
    <cellStyle name="เซลล์ที่มีการเชื่อมโยง 2" xfId="30954" hidden="1" xr:uid="{00000000-0005-0000-0000-0000078B0000}"/>
    <cellStyle name="เซลล์ที่มีการเชื่อมโยง 2" xfId="30961" hidden="1" xr:uid="{00000000-0005-0000-0000-0000088B0000}"/>
    <cellStyle name="เซลล์ที่มีการเชื่อมโยง 2" xfId="30963" hidden="1" xr:uid="{00000000-0005-0000-0000-0000098B0000}"/>
    <cellStyle name="เซลล์ที่มีการเชื่อมโยง 2" xfId="30965" hidden="1" xr:uid="{00000000-0005-0000-0000-00000A8B0000}"/>
    <cellStyle name="เซลล์ที่มีการเชื่อมโยง 2" xfId="30966" hidden="1" xr:uid="{00000000-0005-0000-0000-00000B8B0000}"/>
    <cellStyle name="เซลล์ที่มีการเชื่อมโยง 2" xfId="30978" hidden="1" xr:uid="{00000000-0005-0000-0000-00000C8B0000}"/>
    <cellStyle name="เซลล์ที่มีการเชื่อมโยง 2" xfId="30979" hidden="1" xr:uid="{00000000-0005-0000-0000-00000D8B0000}"/>
    <cellStyle name="เซลล์ที่มีการเชื่อมโยง 2" xfId="30980" hidden="1" xr:uid="{00000000-0005-0000-0000-00000E8B0000}"/>
    <cellStyle name="เซลล์ที่มีการเชื่อมโยง 2" xfId="30981" hidden="1" xr:uid="{00000000-0005-0000-0000-00000F8B0000}"/>
    <cellStyle name="เซลล์ที่มีการเชื่อมโยง 2" xfId="31032" hidden="1" xr:uid="{00000000-0005-0000-0000-0000108B0000}"/>
    <cellStyle name="เซลล์ที่มีการเชื่อมโยง 2" xfId="31035" hidden="1" xr:uid="{00000000-0005-0000-0000-0000118B0000}"/>
    <cellStyle name="เซลล์ที่มีการเชื่อมโยง 2" xfId="31036" hidden="1" xr:uid="{00000000-0005-0000-0000-0000128B0000}"/>
    <cellStyle name="เซลล์ที่มีการเชื่อมโยง 2" xfId="31037" hidden="1" xr:uid="{00000000-0005-0000-0000-0000138B0000}"/>
    <cellStyle name="เซลล์ที่มีการเชื่อมโยง 2" xfId="31056" hidden="1" xr:uid="{00000000-0005-0000-0000-0000148B0000}"/>
    <cellStyle name="เซลล์ที่มีการเชื่อมโยง 2" xfId="31057" hidden="1" xr:uid="{00000000-0005-0000-0000-0000158B0000}"/>
    <cellStyle name="เซลล์ที่มีการเชื่อมโยง 2" xfId="31058" hidden="1" xr:uid="{00000000-0005-0000-0000-0000168B0000}"/>
    <cellStyle name="เซลล์ที่มีการเชื่อมโยง 2" xfId="31059" hidden="1" xr:uid="{00000000-0005-0000-0000-0000178B0000}"/>
    <cellStyle name="เซลล์ที่มีการเชื่อมโยง 2" xfId="31062" hidden="1" xr:uid="{00000000-0005-0000-0000-0000188B0000}"/>
    <cellStyle name="เซลล์ที่มีการเชื่อมโยง 2" xfId="31063" hidden="1" xr:uid="{00000000-0005-0000-0000-0000198B0000}"/>
    <cellStyle name="เซลล์ที่มีการเชื่อมโยง 2" xfId="31064" hidden="1" xr:uid="{00000000-0005-0000-0000-00001A8B0000}"/>
    <cellStyle name="เซลล์ที่มีการเชื่อมโยง 2" xfId="31065" hidden="1" xr:uid="{00000000-0005-0000-0000-00001B8B0000}"/>
    <cellStyle name="เซลล์ที่มีการเชื่อมโยง 2" xfId="31074" hidden="1" xr:uid="{00000000-0005-0000-0000-00001C8B0000}"/>
    <cellStyle name="เซลล์ที่มีการเชื่อมโยง 2" xfId="31076" hidden="1" xr:uid="{00000000-0005-0000-0000-00001D8B0000}"/>
    <cellStyle name="เซลล์ที่มีการเชื่อมโยง 2" xfId="31077" hidden="1" xr:uid="{00000000-0005-0000-0000-00001E8B0000}"/>
    <cellStyle name="เซลล์ที่มีการเชื่อมโยง 2" xfId="31078" hidden="1" xr:uid="{00000000-0005-0000-0000-00001F8B0000}"/>
    <cellStyle name="เซลล์ที่มีการเชื่อมโยง 2" xfId="31120" hidden="1" xr:uid="{00000000-0005-0000-0000-0000208B0000}"/>
    <cellStyle name="เซลล์ที่มีการเชื่อมโยง 2" xfId="31122" hidden="1" xr:uid="{00000000-0005-0000-0000-0000218B0000}"/>
    <cellStyle name="เซลล์ที่มีการเชื่อมโยง 2" xfId="31124" hidden="1" xr:uid="{00000000-0005-0000-0000-0000228B0000}"/>
    <cellStyle name="เซลล์ที่มีการเชื่อมโยง 2" xfId="31125" hidden="1" xr:uid="{00000000-0005-0000-0000-0000238B0000}"/>
    <cellStyle name="เซลล์ที่มีการเชื่อมโยง 2" xfId="31137" hidden="1" xr:uid="{00000000-0005-0000-0000-0000248B0000}"/>
    <cellStyle name="เซลล์ที่มีการเชื่อมโยง 2" xfId="31138" hidden="1" xr:uid="{00000000-0005-0000-0000-0000258B0000}"/>
    <cellStyle name="เซลล์ที่มีการเชื่อมโยง 2" xfId="31139" hidden="1" xr:uid="{00000000-0005-0000-0000-0000268B0000}"/>
    <cellStyle name="เซลล์ที่มีการเชื่อมโยง 2" xfId="31140" hidden="1" xr:uid="{00000000-0005-0000-0000-0000278B0000}"/>
    <cellStyle name="เซลล์ที่มีการเชื่อมโยง 2" xfId="31144" hidden="1" xr:uid="{00000000-0005-0000-0000-0000288B0000}"/>
    <cellStyle name="เซลล์ที่มีการเชื่อมโยง 2" xfId="31146" hidden="1" xr:uid="{00000000-0005-0000-0000-0000298B0000}"/>
    <cellStyle name="เซลล์ที่มีการเชื่อมโยง 2" xfId="31147" hidden="1" xr:uid="{00000000-0005-0000-0000-00002A8B0000}"/>
    <cellStyle name="เซลล์ที่มีการเชื่อมโยง 2" xfId="31148" hidden="1" xr:uid="{00000000-0005-0000-0000-00002B8B0000}"/>
    <cellStyle name="เซลล์ที่มีการเชื่อมโยง 2" xfId="31157" hidden="1" xr:uid="{00000000-0005-0000-0000-00002C8B0000}"/>
    <cellStyle name="เซลล์ที่มีการเชื่อมโยง 2" xfId="31158" hidden="1" xr:uid="{00000000-0005-0000-0000-00002D8B0000}"/>
    <cellStyle name="เซลล์ที่มีการเชื่อมโยง 2" xfId="31159" hidden="1" xr:uid="{00000000-0005-0000-0000-00002E8B0000}"/>
    <cellStyle name="เซลล์ที่มีการเชื่อมโยง 2" xfId="31160" hidden="1" xr:uid="{00000000-0005-0000-0000-00002F8B0000}"/>
    <cellStyle name="เซลล์ที่มีการเชื่อมโยง 2" xfId="31212" hidden="1" xr:uid="{00000000-0005-0000-0000-0000308B0000}"/>
    <cellStyle name="เซลล์ที่มีการเชื่อมโยง 2" xfId="31215" hidden="1" xr:uid="{00000000-0005-0000-0000-0000318B0000}"/>
    <cellStyle name="เซลล์ที่มีการเชื่อมโยง 2" xfId="31217" hidden="1" xr:uid="{00000000-0005-0000-0000-0000328B0000}"/>
    <cellStyle name="เซลล์ที่มีการเชื่อมโยง 2" xfId="31218" hidden="1" xr:uid="{00000000-0005-0000-0000-0000338B0000}"/>
    <cellStyle name="เซลล์ที่มีการเชื่อมโยง 2" xfId="31229" hidden="1" xr:uid="{00000000-0005-0000-0000-0000348B0000}"/>
    <cellStyle name="เซลล์ที่มีการเชื่อมโยง 2" xfId="31230" hidden="1" xr:uid="{00000000-0005-0000-0000-0000358B0000}"/>
    <cellStyle name="เซลล์ที่มีการเชื่อมโยง 2" xfId="31231" hidden="1" xr:uid="{00000000-0005-0000-0000-0000368B0000}"/>
    <cellStyle name="เซลล์ที่มีการเชื่อมโยง 2" xfId="31232" hidden="1" xr:uid="{00000000-0005-0000-0000-0000378B0000}"/>
    <cellStyle name="เซลล์ที่มีการเชื่อมโยง 2" xfId="31235" hidden="1" xr:uid="{00000000-0005-0000-0000-0000388B0000}"/>
    <cellStyle name="เซลล์ที่มีการเชื่อมโยง 2" xfId="31236" hidden="1" xr:uid="{00000000-0005-0000-0000-0000398B0000}"/>
    <cellStyle name="เซลล์ที่มีการเชื่อมโยง 2" xfId="31237" hidden="1" xr:uid="{00000000-0005-0000-0000-00003A8B0000}"/>
    <cellStyle name="เซลล์ที่มีการเชื่อมโยง 2" xfId="31238" hidden="1" xr:uid="{00000000-0005-0000-0000-00003B8B0000}"/>
    <cellStyle name="เซลล์ที่มีการเชื่อมโยง 2" xfId="31245" hidden="1" xr:uid="{00000000-0005-0000-0000-00003C8B0000}"/>
    <cellStyle name="เซลล์ที่มีการเชื่อมโยง 2" xfId="31246" hidden="1" xr:uid="{00000000-0005-0000-0000-00003D8B0000}"/>
    <cellStyle name="เซลล์ที่มีการเชื่อมโยง 2" xfId="31247" hidden="1" xr:uid="{00000000-0005-0000-0000-00003E8B0000}"/>
    <cellStyle name="เซลล์ที่มีการเชื่อมโยง 2" xfId="31248" hidden="1" xr:uid="{00000000-0005-0000-0000-00003F8B0000}"/>
    <cellStyle name="เซลล์ที่มีการเชื่อมโยง 2" xfId="31353" hidden="1" xr:uid="{00000000-0005-0000-0000-0000408B0000}"/>
    <cellStyle name="เซลล์ที่มีการเชื่อมโยง 2" xfId="31355" hidden="1" xr:uid="{00000000-0005-0000-0000-0000418B0000}"/>
    <cellStyle name="เซลล์ที่มีการเชื่อมโยง 2" xfId="31358" hidden="1" xr:uid="{00000000-0005-0000-0000-0000428B0000}"/>
    <cellStyle name="เซลล์ที่มีการเชื่อมโยง 2" xfId="31359" hidden="1" xr:uid="{00000000-0005-0000-0000-0000438B0000}"/>
    <cellStyle name="เซลล์ที่มีการเชื่อมโยง 2" xfId="31372" hidden="1" xr:uid="{00000000-0005-0000-0000-0000448B0000}"/>
    <cellStyle name="เซลล์ที่มีการเชื่อมโยง 2" xfId="31373" hidden="1" xr:uid="{00000000-0005-0000-0000-0000458B0000}"/>
    <cellStyle name="เซลล์ที่มีการเชื่อมโยง 2" xfId="31374" hidden="1" xr:uid="{00000000-0005-0000-0000-0000468B0000}"/>
    <cellStyle name="เซลล์ที่มีการเชื่อมโยง 2" xfId="31375" hidden="1" xr:uid="{00000000-0005-0000-0000-0000478B0000}"/>
    <cellStyle name="เซลล์ที่มีการเชื่อมโยง 2" xfId="31378" hidden="1" xr:uid="{00000000-0005-0000-0000-0000488B0000}"/>
    <cellStyle name="เซลล์ที่มีการเชื่อมโยง 2" xfId="31380" hidden="1" xr:uid="{00000000-0005-0000-0000-0000498B0000}"/>
    <cellStyle name="เซลล์ที่มีการเชื่อมโยง 2" xfId="31381" hidden="1" xr:uid="{00000000-0005-0000-0000-00004A8B0000}"/>
    <cellStyle name="เซลล์ที่มีการเชื่อมโยง 2" xfId="31382" hidden="1" xr:uid="{00000000-0005-0000-0000-00004B8B0000}"/>
    <cellStyle name="เซลล์ที่มีการเชื่อมโยง 2" xfId="31388" hidden="1" xr:uid="{00000000-0005-0000-0000-00004C8B0000}"/>
    <cellStyle name="เซลล์ที่มีการเชื่อมโยง 2" xfId="31389" hidden="1" xr:uid="{00000000-0005-0000-0000-00004D8B0000}"/>
    <cellStyle name="เซลล์ที่มีการเชื่อมโยง 2" xfId="31390" hidden="1" xr:uid="{00000000-0005-0000-0000-00004E8B0000}"/>
    <cellStyle name="เซลล์ที่มีการเชื่อมโยง 2" xfId="31391" hidden="1" xr:uid="{00000000-0005-0000-0000-00004F8B0000}"/>
    <cellStyle name="เซลล์ที่มีการเชื่อมโยง 2" xfId="31060" hidden="1" xr:uid="{00000000-0005-0000-0000-0000508B0000}"/>
    <cellStyle name="เซลล์ที่มีการเชื่อมโยง 2" xfId="30112" hidden="1" xr:uid="{00000000-0005-0000-0000-0000518B0000}"/>
    <cellStyle name="เซลล์ที่มีการเชื่อมโยง 2" xfId="30733" hidden="1" xr:uid="{00000000-0005-0000-0000-0000528B0000}"/>
    <cellStyle name="เซลล์ที่มีการเชื่อมโยง 2" xfId="30615" hidden="1" xr:uid="{00000000-0005-0000-0000-0000538B0000}"/>
    <cellStyle name="เซลล์ที่มีการเชื่อมโยง 2" xfId="30622" hidden="1" xr:uid="{00000000-0005-0000-0000-0000548B0000}"/>
    <cellStyle name="เซลล์ที่มีการเชื่อมโยง 2" xfId="29964" hidden="1" xr:uid="{00000000-0005-0000-0000-0000558B0000}"/>
    <cellStyle name="เซลล์ที่มีการเชื่อมโยง 2" xfId="31034" hidden="1" xr:uid="{00000000-0005-0000-0000-0000568B0000}"/>
    <cellStyle name="เซลล์ที่มีการเชื่อมโยง 2" xfId="30923" hidden="1" xr:uid="{00000000-0005-0000-0000-0000578B0000}"/>
    <cellStyle name="เซลล์ที่มีการเชื่อมโยง 2" xfId="30117" hidden="1" xr:uid="{00000000-0005-0000-0000-0000588B0000}"/>
    <cellStyle name="เซลล์ที่มีการเชื่อมโยง 2" xfId="30866" hidden="1" xr:uid="{00000000-0005-0000-0000-0000598B0000}"/>
    <cellStyle name="เซลล์ที่มีการเชื่อมโยง 2" xfId="31387" hidden="1" xr:uid="{00000000-0005-0000-0000-00005A8B0000}"/>
    <cellStyle name="เซลล์ที่มีการเชื่อมโยง 2" xfId="30110" hidden="1" xr:uid="{00000000-0005-0000-0000-00005B8B0000}"/>
    <cellStyle name="เซลล์ที่มีการเชื่อมโยง 2" xfId="30785" hidden="1" xr:uid="{00000000-0005-0000-0000-00005C8B0000}"/>
    <cellStyle name="เซลล์ที่มีการเชื่อมโยง 2" xfId="31331" hidden="1" xr:uid="{00000000-0005-0000-0000-00005D8B0000}"/>
    <cellStyle name="เซลล์ที่มีการเชื่อมโยง 2" xfId="31041" hidden="1" xr:uid="{00000000-0005-0000-0000-00005E8B0000}"/>
    <cellStyle name="เซลล์ที่มีการเชื่อมโยง 2" xfId="30932" hidden="1" xr:uid="{00000000-0005-0000-0000-00005F8B0000}"/>
    <cellStyle name="เซลล์ที่มีการเชื่อมโยง 2" xfId="30478" hidden="1" xr:uid="{00000000-0005-0000-0000-0000608B0000}"/>
    <cellStyle name="เซลล์ที่มีการเชื่อมโยง 2" xfId="30555" hidden="1" xr:uid="{00000000-0005-0000-0000-0000618B0000}"/>
    <cellStyle name="เซลล์ที่มีการเชื่อมโยง 2" xfId="31080" hidden="1" xr:uid="{00000000-0005-0000-0000-0000628B0000}"/>
    <cellStyle name="เซลล์ที่มีการเชื่อมโยง 2" xfId="30971" hidden="1" xr:uid="{00000000-0005-0000-0000-0000638B0000}"/>
    <cellStyle name="เซลล์ที่มีการเชื่อมโยง 2" xfId="30245" hidden="1" xr:uid="{00000000-0005-0000-0000-0000648B0000}"/>
    <cellStyle name="เซลล์ที่มีการเชื่อมโยง 2" xfId="31257" hidden="1" xr:uid="{00000000-0005-0000-0000-0000658B0000}"/>
    <cellStyle name="เซลล์ที่มีการเชื่อมโยง 2" xfId="31103" hidden="1" xr:uid="{00000000-0005-0000-0000-0000668B0000}"/>
    <cellStyle name="เซลล์ที่มีการเชื่อมโยง 2" xfId="30771" hidden="1" xr:uid="{00000000-0005-0000-0000-0000678B0000}"/>
    <cellStyle name="เซลล์ที่มีการเชื่อมโยง 2" xfId="30474" hidden="1" xr:uid="{00000000-0005-0000-0000-0000688B0000}"/>
    <cellStyle name="เซลล์ที่มีการเชื่อมโยง 2" xfId="30910" hidden="1" xr:uid="{00000000-0005-0000-0000-0000698B0000}"/>
    <cellStyle name="เซลล์ที่มีการเชื่อมโยง 2" xfId="30569" hidden="1" xr:uid="{00000000-0005-0000-0000-00006A8B0000}"/>
    <cellStyle name="เซลล์ที่มีการเชื่อมโยง 2" xfId="30440" hidden="1" xr:uid="{00000000-0005-0000-0000-00006B8B0000}"/>
    <cellStyle name="เซลล์ที่มีการเชื่อมโยง 2" xfId="30082" hidden="1" xr:uid="{00000000-0005-0000-0000-00006C8B0000}"/>
    <cellStyle name="เซลล์ที่มีการเชื่อมโยง 2" xfId="31054" hidden="1" xr:uid="{00000000-0005-0000-0000-00006D8B0000}"/>
    <cellStyle name="เซลล์ที่มีการเชื่อมโยง 2" xfId="30607" hidden="1" xr:uid="{00000000-0005-0000-0000-00006E8B0000}"/>
    <cellStyle name="เซลล์ที่มีการเชื่อมโยง 2" xfId="30479" hidden="1" xr:uid="{00000000-0005-0000-0000-00006F8B0000}"/>
    <cellStyle name="เซลล์ที่มีการเชื่อมโยง 2" xfId="29829" hidden="1" xr:uid="{00000000-0005-0000-0000-0000708B0000}"/>
    <cellStyle name="เซลล์ที่มีการเชื่อมโยง 2" xfId="29862" hidden="1" xr:uid="{00000000-0005-0000-0000-0000718B0000}"/>
    <cellStyle name="เซลล์ที่มีการเชื่อมโยง 2" xfId="29709" hidden="1" xr:uid="{00000000-0005-0000-0000-0000728B0000}"/>
    <cellStyle name="เซลล์ที่มีการเชื่อมโยง 2" xfId="31249" hidden="1" xr:uid="{00000000-0005-0000-0000-0000738B0000}"/>
    <cellStyle name="เซลล์ที่มีการเชื่อมโยง 2" xfId="31335" hidden="1" xr:uid="{00000000-0005-0000-0000-0000748B0000}"/>
    <cellStyle name="เซลล์ที่มีการเชื่อมโยง 2" xfId="30215" hidden="1" xr:uid="{00000000-0005-0000-0000-0000758B0000}"/>
    <cellStyle name="เซลล์ที่มีการเชื่อมโยง 2" xfId="30256" hidden="1" xr:uid="{00000000-0005-0000-0000-0000768B0000}"/>
    <cellStyle name="เซลล์ที่มีการเชื่อมโยง 2" xfId="30244" hidden="1" xr:uid="{00000000-0005-0000-0000-0000778B0000}"/>
    <cellStyle name="เซลล์ที่มีการเชื่อมโยง 2" xfId="30983" hidden="1" xr:uid="{00000000-0005-0000-0000-0000788B0000}"/>
    <cellStyle name="เซลล์ที่มีการเชื่อมโยง 2" xfId="30346" hidden="1" xr:uid="{00000000-0005-0000-0000-0000798B0000}"/>
    <cellStyle name="เซลล์ที่มีการเชื่อมโยง 2" xfId="29938" hidden="1" xr:uid="{00000000-0005-0000-0000-00007A8B0000}"/>
    <cellStyle name="เซลล์ที่มีการเชื่อมโยง 2" xfId="29921" hidden="1" xr:uid="{00000000-0005-0000-0000-00007B8B0000}"/>
    <cellStyle name="เซลล์ที่มีการเชื่อมโยง 2" xfId="30312" hidden="1" xr:uid="{00000000-0005-0000-0000-00007C8B0000}"/>
    <cellStyle name="เซลล์ที่มีการเชื่อมโยง 2" xfId="30393" hidden="1" xr:uid="{00000000-0005-0000-0000-00007D8B0000}"/>
    <cellStyle name="เซลล์ที่มีการเชื่อมโยง 2" xfId="31313" hidden="1" xr:uid="{00000000-0005-0000-0000-00007E8B0000}"/>
    <cellStyle name="เซลล์ที่มีการเชื่อมโยง 2" xfId="31172" hidden="1" xr:uid="{00000000-0005-0000-0000-00007F8B0000}"/>
    <cellStyle name="เซลล์ที่มีการเชื่อมโยง 2" xfId="29926" hidden="1" xr:uid="{00000000-0005-0000-0000-0000808B0000}"/>
    <cellStyle name="เซลล์ที่มีการเชื่อมโยง 2" xfId="30191" hidden="1" xr:uid="{00000000-0005-0000-0000-0000818B0000}"/>
    <cellStyle name="เซลล์ที่มีการเชื่อมโยง 2" xfId="30065" hidden="1" xr:uid="{00000000-0005-0000-0000-0000828B0000}"/>
    <cellStyle name="เซลล์ที่มีการเชื่อมโยง 2" xfId="29821" hidden="1" xr:uid="{00000000-0005-0000-0000-0000838B0000}"/>
    <cellStyle name="เซลล์ที่มีการเชื่อมโยง 2" xfId="31021" hidden="1" xr:uid="{00000000-0005-0000-0000-0000848B0000}"/>
    <cellStyle name="เซลล์ที่มีการเชื่อมโยง 2" xfId="30574" hidden="1" xr:uid="{00000000-0005-0000-0000-0000858B0000}"/>
    <cellStyle name="เซลล์ที่มีการเชื่อมโยง 2" xfId="30027" hidden="1" xr:uid="{00000000-0005-0000-0000-0000868B0000}"/>
    <cellStyle name="เซลล์ที่มีการเชื่อมโยง 2" xfId="29940" hidden="1" xr:uid="{00000000-0005-0000-0000-0000878B0000}"/>
    <cellStyle name="เซลล์ที่มีการเชื่อมโยง 2" xfId="30510" hidden="1" xr:uid="{00000000-0005-0000-0000-0000888B0000}"/>
    <cellStyle name="เซลล์ที่มีการเชื่อมโยง 2" xfId="30156" hidden="1" xr:uid="{00000000-0005-0000-0000-0000898B0000}"/>
    <cellStyle name="เซลล์ที่มีการเชื่อมโยง 2" xfId="30010" hidden="1" xr:uid="{00000000-0005-0000-0000-00008A8B0000}"/>
    <cellStyle name="เซลล์ที่มีการเชื่อมโยง 2" xfId="31311" hidden="1" xr:uid="{00000000-0005-0000-0000-00008B8B0000}"/>
    <cellStyle name="เซลล์ที่มีการเชื่อมโยง 2" xfId="30420" hidden="1" xr:uid="{00000000-0005-0000-0000-00008C8B0000}"/>
    <cellStyle name="เซลล์ที่มีการเชื่อมโยง 2" xfId="30153" hidden="1" xr:uid="{00000000-0005-0000-0000-00008D8B0000}"/>
    <cellStyle name="เซลล์ที่มีการเชื่อมโยง 2" xfId="31319" hidden="1" xr:uid="{00000000-0005-0000-0000-00008E8B0000}"/>
    <cellStyle name="เซลล์ที่มีการเชื่อมโยง 2" xfId="31174" hidden="1" xr:uid="{00000000-0005-0000-0000-00008F8B0000}"/>
    <cellStyle name="เซลล์ที่มีการเชื่อมโยง 2" xfId="29961" hidden="1" xr:uid="{00000000-0005-0000-0000-0000908B0000}"/>
    <cellStyle name="เซลล์ที่มีการเชื่อมโยง 2" xfId="30325" hidden="1" xr:uid="{00000000-0005-0000-0000-0000918B0000}"/>
    <cellStyle name="เซลล์ที่มีการเชื่อมโยง 2" xfId="31153" hidden="1" xr:uid="{00000000-0005-0000-0000-0000928B0000}"/>
    <cellStyle name="เซลล์ที่มีการเชื่อมโยง 2" xfId="31073" hidden="1" xr:uid="{00000000-0005-0000-0000-0000938B0000}"/>
    <cellStyle name="เซลล์ที่มีการเชื่อมโยง 2" xfId="30137" hidden="1" xr:uid="{00000000-0005-0000-0000-0000948B0000}"/>
    <cellStyle name="เซลล์ที่มีการเชื่อมโยง 2" xfId="31310" hidden="1" xr:uid="{00000000-0005-0000-0000-0000958B0000}"/>
    <cellStyle name="เซลล์ที่มีการเชื่อมโยง 2" xfId="29974" hidden="1" xr:uid="{00000000-0005-0000-0000-0000968B0000}"/>
    <cellStyle name="เซลล์ที่มีการเชื่อมโยง 2" xfId="30176" hidden="1" xr:uid="{00000000-0005-0000-0000-0000978B0000}"/>
    <cellStyle name="เซลล์ที่มีการเชื่อมโยง 2" xfId="31307" hidden="1" xr:uid="{00000000-0005-0000-0000-0000988B0000}"/>
    <cellStyle name="เซลล์ที่มีการเชื่อมโยง 2" xfId="30927" hidden="1" xr:uid="{00000000-0005-0000-0000-0000998B0000}"/>
    <cellStyle name="เซลล์ที่มีการเชื่อมโยง 2" xfId="30587" hidden="1" xr:uid="{00000000-0005-0000-0000-00009A8B0000}"/>
    <cellStyle name="เซลล์ที่มีการเชื่อมโยง 2" xfId="30460" hidden="1" xr:uid="{00000000-0005-0000-0000-00009B8B0000}"/>
    <cellStyle name="เซลล์ที่มีการเชื่อมโยง 2" xfId="30210" hidden="1" xr:uid="{00000000-0005-0000-0000-00009C8B0000}"/>
    <cellStyle name="เซลล์ที่มีการเชื่อมโยง 2" xfId="30008" hidden="1" xr:uid="{00000000-0005-0000-0000-00009D8B0000}"/>
    <cellStyle name="เซลล์ที่มีการเชื่อมโยง 2" xfId="30754" hidden="1" xr:uid="{00000000-0005-0000-0000-00009E8B0000}"/>
    <cellStyle name="เซลล์ที่มีการเชื่อมโยง 2" xfId="29924" hidden="1" xr:uid="{00000000-0005-0000-0000-00009F8B0000}"/>
    <cellStyle name="เซลล์ที่มีการเชื่อมโยง 2" xfId="31162" hidden="1" xr:uid="{00000000-0005-0000-0000-0000A08B0000}"/>
    <cellStyle name="เซลล์ที่มีการเชื่อมโยง 2" xfId="30239" hidden="1" xr:uid="{00000000-0005-0000-0000-0000A18B0000}"/>
    <cellStyle name="เซลล์ที่มีการเชื่อมโยง 2" xfId="30551" hidden="1" xr:uid="{00000000-0005-0000-0000-0000A28B0000}"/>
    <cellStyle name="เซลล์ที่มีการเชื่อมโยง 2" xfId="30443" hidden="1" xr:uid="{00000000-0005-0000-0000-0000A38B0000}"/>
    <cellStyle name="เซลล์ที่มีการเชื่อมโยง 2" xfId="30544" hidden="1" xr:uid="{00000000-0005-0000-0000-0000A48B0000}"/>
    <cellStyle name="เซลล์ที่มีการเชื่อมโยง 2" xfId="30001" hidden="1" xr:uid="{00000000-0005-0000-0000-0000A58B0000}"/>
    <cellStyle name="เซลล์ที่มีการเชื่อมโยง 2" xfId="30882" hidden="1" xr:uid="{00000000-0005-0000-0000-0000A68B0000}"/>
    <cellStyle name="เซลล์ที่มีการเชื่อมโยง 2" xfId="30780" hidden="1" xr:uid="{00000000-0005-0000-0000-0000A78B0000}"/>
    <cellStyle name="เซลล์ที่มีการเชื่อมโยง 2" xfId="31209" hidden="1" xr:uid="{00000000-0005-0000-0000-0000A88B0000}"/>
    <cellStyle name="เซลล์ที่มีการเชื่อมโยง 2" xfId="30815" hidden="1" xr:uid="{00000000-0005-0000-0000-0000A98B0000}"/>
    <cellStyle name="เซลล์ที่มีการเชื่อมโยง 2" xfId="30452" hidden="1" xr:uid="{00000000-0005-0000-0000-0000AA8B0000}"/>
    <cellStyle name="เซลล์ที่มีการเชื่อมโยง 2" xfId="31349" hidden="1" xr:uid="{00000000-0005-0000-0000-0000AB8B0000}"/>
    <cellStyle name="เซลล์ที่มีการเชื่อมโยง 2" xfId="29991" hidden="1" xr:uid="{00000000-0005-0000-0000-0000AC8B0000}"/>
    <cellStyle name="เซลล์ที่มีการเชื่อมโยง 2" xfId="30814" hidden="1" xr:uid="{00000000-0005-0000-0000-0000AD8B0000}"/>
    <cellStyle name="เซลล์ที่มีการเชื่อมโยง 2" xfId="30409" hidden="1" xr:uid="{00000000-0005-0000-0000-0000AE8B0000}"/>
    <cellStyle name="เซลล์ที่มีการเชื่อมโยง 2" xfId="30499" hidden="1" xr:uid="{00000000-0005-0000-0000-0000AF8B0000}"/>
    <cellStyle name="เซลล์ที่มีการเชื่อมโยง 2" xfId="30442" hidden="1" xr:uid="{00000000-0005-0000-0000-0000B08B0000}"/>
    <cellStyle name="เซลล์ที่มีการเชื่อมโยง 2" xfId="30498" hidden="1" xr:uid="{00000000-0005-0000-0000-0000B18B0000}"/>
    <cellStyle name="เซลล์ที่มีการเชื่อมโยง 2" xfId="30362" hidden="1" xr:uid="{00000000-0005-0000-0000-0000B28B0000}"/>
    <cellStyle name="เซลล์ที่มีการเชื่อมโยง 2" xfId="31291" hidden="1" xr:uid="{00000000-0005-0000-0000-0000B38B0000}"/>
    <cellStyle name="เซลล์ที่มีการเชื่อมโยง 2" xfId="30876" hidden="1" xr:uid="{00000000-0005-0000-0000-0000B48B0000}"/>
    <cellStyle name="เซลล์ที่มีการเชื่อมโยง 2" xfId="30772" hidden="1" xr:uid="{00000000-0005-0000-0000-0000B58B0000}"/>
    <cellStyle name="เซลล์ที่มีการเชื่อมโยง 2" xfId="30475" hidden="1" xr:uid="{00000000-0005-0000-0000-0000B68B0000}"/>
    <cellStyle name="เซลล์ที่มีการเชื่อมโยง 2" xfId="30196" hidden="1" xr:uid="{00000000-0005-0000-0000-0000B78B0000}"/>
    <cellStyle name="เซลล์ที่มีการเชื่อมโยง 2" xfId="30193" hidden="1" xr:uid="{00000000-0005-0000-0000-0000B88B0000}"/>
    <cellStyle name="เซลล์ที่มีการเชื่อมโยง 2" xfId="30472" hidden="1" xr:uid="{00000000-0005-0000-0000-0000B98B0000}"/>
    <cellStyle name="เซลล์ที่มีการเชื่อมโยง 2" xfId="30172" hidden="1" xr:uid="{00000000-0005-0000-0000-0000BA8B0000}"/>
    <cellStyle name="เซลล์ที่มีการเชื่อมโยง 2" xfId="30377" hidden="1" xr:uid="{00000000-0005-0000-0000-0000BB8B0000}"/>
    <cellStyle name="เซลล์ที่มีการเชื่อมโยง 2" xfId="30633" hidden="1" xr:uid="{00000000-0005-0000-0000-0000BC8B0000}"/>
    <cellStyle name="เซลล์ที่มีการเชื่อมโยง 2" xfId="31261" hidden="1" xr:uid="{00000000-0005-0000-0000-0000BD8B0000}"/>
    <cellStyle name="เซลล์ที่มีการเชื่อมโยง 2" xfId="30286" hidden="1" xr:uid="{00000000-0005-0000-0000-0000BE8B0000}"/>
    <cellStyle name="เซลล์ที่มีการเชื่อมโยง 2" xfId="30269" hidden="1" xr:uid="{00000000-0005-0000-0000-0000BF8B0000}"/>
    <cellStyle name="เซลล์ที่มีการเชื่อมโยง 2" xfId="30107" hidden="1" xr:uid="{00000000-0005-0000-0000-0000C08B0000}"/>
    <cellStyle name="เซลล์ที่มีการเชื่อมโยง 2" xfId="30888" hidden="1" xr:uid="{00000000-0005-0000-0000-0000C18B0000}"/>
    <cellStyle name="เซลล์ที่มีการเชื่อมโยง 2" xfId="30421" hidden="1" xr:uid="{00000000-0005-0000-0000-0000C28B0000}"/>
    <cellStyle name="เซลล์ที่มีการเชื่อมโยง 2" xfId="31336" hidden="1" xr:uid="{00000000-0005-0000-0000-0000C38B0000}"/>
    <cellStyle name="เซลล์ที่มีการเชื่อมโยง 2" xfId="30497" hidden="1" xr:uid="{00000000-0005-0000-0000-0000C48B0000}"/>
    <cellStyle name="เซลล์ที่มีการเชื่อมโยง 2" xfId="31255" hidden="1" xr:uid="{00000000-0005-0000-0000-0000C58B0000}"/>
    <cellStyle name="เซลล์ที่มีการเชื่อมโยง 2" xfId="30623" hidden="1" xr:uid="{00000000-0005-0000-0000-0000C68B0000}"/>
    <cellStyle name="เซลล์ที่มีการเชื่อมโยง 2" xfId="30654" hidden="1" xr:uid="{00000000-0005-0000-0000-0000C78B0000}"/>
    <cellStyle name="เซลล์ที่มีการเชื่อมโยง 2" xfId="31213" hidden="1" xr:uid="{00000000-0005-0000-0000-0000C88B0000}"/>
    <cellStyle name="เซลล์ที่มีการเชื่อมโยง 2" xfId="30921" hidden="1" xr:uid="{00000000-0005-0000-0000-0000C98B0000}"/>
    <cellStyle name="เซลล์ที่มีการเชื่อมโยง 2" xfId="30819" hidden="1" xr:uid="{00000000-0005-0000-0000-0000CA8B0000}"/>
    <cellStyle name="เซลล์ที่มีการเชื่อมโยง 2" xfId="30707" hidden="1" xr:uid="{00000000-0005-0000-0000-0000CB8B0000}"/>
    <cellStyle name="เซลล์ที่มีการเชื่อมโยง 2" xfId="30338" hidden="1" xr:uid="{00000000-0005-0000-0000-0000CC8B0000}"/>
    <cellStyle name="เซลล์ที่มีการเชื่อมโยง 2" xfId="31286" hidden="1" xr:uid="{00000000-0005-0000-0000-0000CD8B0000}"/>
    <cellStyle name="เซลล์ที่มีการเชื่อมโยง 2" xfId="29917" hidden="1" xr:uid="{00000000-0005-0000-0000-0000CE8B0000}"/>
    <cellStyle name="เซลล์ที่มีการเชื่อมโยง 2" xfId="31161" hidden="1" xr:uid="{00000000-0005-0000-0000-0000CF8B0000}"/>
    <cellStyle name="เซลล์ที่มีการเชื่อมโยง 2" xfId="31046" hidden="1" xr:uid="{00000000-0005-0000-0000-0000D08B0000}"/>
    <cellStyle name="เซลล์ที่มีการเชื่อมโยง 2" xfId="30375" hidden="1" xr:uid="{00000000-0005-0000-0000-0000D18B0000}"/>
    <cellStyle name="เซลล์ที่มีการเชื่อมโยง 2" xfId="31185" hidden="1" xr:uid="{00000000-0005-0000-0000-0000D28B0000}"/>
    <cellStyle name="เซลล์ที่มีการเชื่อมโยง 2" xfId="31092" hidden="1" xr:uid="{00000000-0005-0000-0000-0000D38B0000}"/>
    <cellStyle name="เซลล์ที่มีการเชื่อมโยง 2" xfId="29809" hidden="1" xr:uid="{00000000-0005-0000-0000-0000D48B0000}"/>
    <cellStyle name="เซลล์ที่มีการเชื่อมโยง 2" xfId="29808" hidden="1" xr:uid="{00000000-0005-0000-0000-0000D58B0000}"/>
    <cellStyle name="เซลล์ที่มีการเชื่อมโยง 2" xfId="29807" hidden="1" xr:uid="{00000000-0005-0000-0000-0000D68B0000}"/>
    <cellStyle name="เซลล์ที่มีการเชื่อมโยง 2" xfId="29806" hidden="1" xr:uid="{00000000-0005-0000-0000-0000D78B0000}"/>
    <cellStyle name="เซลล์ที่มีการเชื่อมโยง 2" xfId="29804" hidden="1" xr:uid="{00000000-0005-0000-0000-0000D88B0000}"/>
    <cellStyle name="เซลล์ที่มีการเชื่อมโยง 2" xfId="29802" hidden="1" xr:uid="{00000000-0005-0000-0000-0000D98B0000}"/>
    <cellStyle name="เซลล์ที่มีการเชื่อมโยง 2" xfId="29801" hidden="1" xr:uid="{00000000-0005-0000-0000-0000DA8B0000}"/>
    <cellStyle name="เซลล์ที่มีการเชื่อมโยง 2" xfId="29800" hidden="1" xr:uid="{00000000-0005-0000-0000-0000DB8B0000}"/>
    <cellStyle name="เซลล์ที่มีการเชื่อมโยง 2" xfId="29788" hidden="1" xr:uid="{00000000-0005-0000-0000-0000DC8B0000}"/>
    <cellStyle name="เซลล์ที่มีการเชื่อมโยง 2" xfId="29787" hidden="1" xr:uid="{00000000-0005-0000-0000-0000DD8B0000}"/>
    <cellStyle name="เซลล์ที่มีการเชื่อมโยง 2" xfId="29786" hidden="1" xr:uid="{00000000-0005-0000-0000-0000DE8B0000}"/>
    <cellStyle name="เซลล์ที่มีการเชื่อมโยง 2" xfId="29785" hidden="1" xr:uid="{00000000-0005-0000-0000-0000DF8B0000}"/>
    <cellStyle name="เซลล์ที่มีการเชื่อมโยง 2" xfId="31427" hidden="1" xr:uid="{00000000-0005-0000-0000-0000E08B0000}"/>
    <cellStyle name="เซลล์ที่มีการเชื่อมโยง 2" xfId="31428" hidden="1" xr:uid="{00000000-0005-0000-0000-0000E18B0000}"/>
    <cellStyle name="เซลล์ที่มีการเชื่อมโยง 2" xfId="31430" hidden="1" xr:uid="{00000000-0005-0000-0000-0000E28B0000}"/>
    <cellStyle name="เซลล์ที่มีการเชื่อมโยง 2" xfId="31431" hidden="1" xr:uid="{00000000-0005-0000-0000-0000E38B0000}"/>
    <cellStyle name="เซลล์ที่มีการเชื่อมโยง 2" xfId="31443" hidden="1" xr:uid="{00000000-0005-0000-0000-0000E48B0000}"/>
    <cellStyle name="เซลล์ที่มีการเชื่อมโยง 2" xfId="31444" hidden="1" xr:uid="{00000000-0005-0000-0000-0000E58B0000}"/>
    <cellStyle name="เซลล์ที่มีการเชื่อมโยง 2" xfId="31445" hidden="1" xr:uid="{00000000-0005-0000-0000-0000E68B0000}"/>
    <cellStyle name="เซลล์ที่มีการเชื่อมโยง 2" xfId="31446" hidden="1" xr:uid="{00000000-0005-0000-0000-0000E78B0000}"/>
    <cellStyle name="เซลล์ที่มีการเชื่อมโยง 2" xfId="31448" hidden="1" xr:uid="{00000000-0005-0000-0000-0000E88B0000}"/>
    <cellStyle name="เซลล์ที่มีการเชื่อมโยง 2" xfId="31449" hidden="1" xr:uid="{00000000-0005-0000-0000-0000E98B0000}"/>
    <cellStyle name="เซลล์ที่มีการเชื่อมโยง 2" xfId="31450" hidden="1" xr:uid="{00000000-0005-0000-0000-0000EA8B0000}"/>
    <cellStyle name="เซลล์ที่มีการเชื่อมโยง 2" xfId="31451" hidden="1" xr:uid="{00000000-0005-0000-0000-0000EB8B0000}"/>
    <cellStyle name="เซลล์ที่มีการเชื่อมโยง 2" xfId="31458" hidden="1" xr:uid="{00000000-0005-0000-0000-0000EC8B0000}"/>
    <cellStyle name="เซลล์ที่มีการเชื่อมโยง 2" xfId="31459" hidden="1" xr:uid="{00000000-0005-0000-0000-0000ED8B0000}"/>
    <cellStyle name="เซลล์ที่มีการเชื่อมโยง 2" xfId="31460" hidden="1" xr:uid="{00000000-0005-0000-0000-0000EE8B0000}"/>
    <cellStyle name="เซลล์ที่มีการเชื่อมโยง 2" xfId="31461" hidden="1" xr:uid="{00000000-0005-0000-0000-0000EF8B0000}"/>
    <cellStyle name="เซลล์ที่มีการเชื่อมโยง 2" xfId="29992" hidden="1" xr:uid="{00000000-0005-0000-0000-0000F08B0000}"/>
    <cellStyle name="เซลล์ที่มีการเชื่อมโยง 2" xfId="29728" hidden="1" xr:uid="{00000000-0005-0000-0000-0000F18B0000}"/>
    <cellStyle name="เซลล์ที่มีการเชื่อมโยง 2" xfId="29946" hidden="1" xr:uid="{00000000-0005-0000-0000-0000F28B0000}"/>
    <cellStyle name="เซลล์ที่มีการเชื่อมโยง 2" xfId="30149" hidden="1" xr:uid="{00000000-0005-0000-0000-0000F38B0000}"/>
    <cellStyle name="เซลล์ที่มีการเชื่อมโยง 2" xfId="29936" hidden="1" xr:uid="{00000000-0005-0000-0000-0000F48B0000}"/>
    <cellStyle name="เซลล์ที่มีการเชื่อมโยง 2" xfId="30351" hidden="1" xr:uid="{00000000-0005-0000-0000-0000F58B0000}"/>
    <cellStyle name="เซลล์ที่มีการเชื่อมโยง 2" xfId="30398" hidden="1" xr:uid="{00000000-0005-0000-0000-0000F68B0000}"/>
    <cellStyle name="เซลล์ที่มีการเชื่อมโยง 2" xfId="29978" hidden="1" xr:uid="{00000000-0005-0000-0000-0000F78B0000}"/>
    <cellStyle name="เซลล์ที่มีการเชื่อมโยง 2" xfId="30850" hidden="1" xr:uid="{00000000-0005-0000-0000-0000F88B0000}"/>
    <cellStyle name="เซลล์ที่มีการเชื่อมโยง 2" xfId="30668" hidden="1" xr:uid="{00000000-0005-0000-0000-0000F98B0000}"/>
    <cellStyle name="เซลล์ที่มีการเชื่อมโยง 2" xfId="31447" hidden="1" xr:uid="{00000000-0005-0000-0000-0000FA8B0000}"/>
    <cellStyle name="เซลล์ที่มีการเชื่อมโยง 2" xfId="31045" hidden="1" xr:uid="{00000000-0005-0000-0000-0000FB8B0000}"/>
    <cellStyle name="เซลล์ที่มีการเชื่อมโยง 2" xfId="30106" hidden="1" xr:uid="{00000000-0005-0000-0000-0000FC8B0000}"/>
    <cellStyle name="เซลล์ที่มีการเชื่อมโยง 2" xfId="31435" hidden="1" xr:uid="{00000000-0005-0000-0000-0000FD8B0000}"/>
    <cellStyle name="เซลล์ที่มีการเชื่อมโยง 2" xfId="30832" hidden="1" xr:uid="{00000000-0005-0000-0000-0000FE8B0000}"/>
    <cellStyle name="เซลล์ที่มีการเชื่อมโยง 2" xfId="31164" hidden="1" xr:uid="{00000000-0005-0000-0000-0000FF8B0000}"/>
    <cellStyle name="เซลล์ที่มีการเชื่อมโยง 2" xfId="30863" hidden="1" xr:uid="{00000000-0005-0000-0000-0000008C0000}"/>
    <cellStyle name="เซลล์ที่มีการเชื่อมโยง 2" xfId="30704" hidden="1" xr:uid="{00000000-0005-0000-0000-0000018C0000}"/>
    <cellStyle name="เซลล์ที่มีการเชื่อมโยง 2" xfId="29756" hidden="1" xr:uid="{00000000-0005-0000-0000-0000028C0000}"/>
    <cellStyle name="เซลล์ที่มีการเชื่อมโยง 2" xfId="30501" hidden="1" xr:uid="{00000000-0005-0000-0000-0000038C0000}"/>
    <cellStyle name="เซลล์ที่มีการเชื่อมโยง 2" xfId="30105" hidden="1" xr:uid="{00000000-0005-0000-0000-0000048C0000}"/>
    <cellStyle name="เซลล์ที่มีการเชื่อมโยง 2" xfId="30058" hidden="1" xr:uid="{00000000-0005-0000-0000-0000058C0000}"/>
    <cellStyle name="เซลล์ที่มีการเชื่อมโยง 2" xfId="31301" hidden="1" xr:uid="{00000000-0005-0000-0000-0000068C0000}"/>
    <cellStyle name="เซลล์ที่มีการเชื่อมโยง 2" xfId="30849" hidden="1" xr:uid="{00000000-0005-0000-0000-0000078C0000}"/>
    <cellStyle name="เซลล์ที่มีการเชื่อมโยง 2" xfId="30142" hidden="1" xr:uid="{00000000-0005-0000-0000-0000088C0000}"/>
    <cellStyle name="เซลล์ที่มีการเชื่อมโยง 2" xfId="30788" hidden="1" xr:uid="{00000000-0005-0000-0000-0000098C0000}"/>
    <cellStyle name="เซลล์ที่มีการเชื่อมโยง 2" xfId="30715" hidden="1" xr:uid="{00000000-0005-0000-0000-00000A8C0000}"/>
    <cellStyle name="เซลล์ที่มีการเชื่อมโยง 2" xfId="30505" hidden="1" xr:uid="{00000000-0005-0000-0000-00000B8C0000}"/>
    <cellStyle name="เซลล์ที่มีการเชื่อมโยง 2" xfId="31145" hidden="1" xr:uid="{00000000-0005-0000-0000-00000C8C0000}"/>
    <cellStyle name="เซลล์ที่มีการเชื่อมโยง 2" xfId="31203" hidden="1" xr:uid="{00000000-0005-0000-0000-00000D8C0000}"/>
    <cellStyle name="เซลล์ที่มีการเชื่อมโยง 2" xfId="29832" hidden="1" xr:uid="{00000000-0005-0000-0000-00000E8C0000}"/>
    <cellStyle name="เซลล์ที่มีการเชื่อมโยง 2" xfId="30282" hidden="1" xr:uid="{00000000-0005-0000-0000-00000F8C0000}"/>
    <cellStyle name="เซลล์ที่มีการเชื่อมโยง 2" xfId="29781" hidden="1" xr:uid="{00000000-0005-0000-0000-0000108C0000}"/>
    <cellStyle name="เซลล์ที่มีการเชื่อมโยง 2" xfId="30557" hidden="1" xr:uid="{00000000-0005-0000-0000-0000118C0000}"/>
    <cellStyle name="เซลล์ที่มีการเชื่อมโยง 2" xfId="30897" hidden="1" xr:uid="{00000000-0005-0000-0000-0000128C0000}"/>
    <cellStyle name="เซลล์ที่มีการเชื่อมโยง 2" xfId="30168" hidden="1" xr:uid="{00000000-0005-0000-0000-0000138C0000}"/>
    <cellStyle name="เซลล์ที่มีการเชื่อมโยง 2" xfId="31102" hidden="1" xr:uid="{00000000-0005-0000-0000-0000148C0000}"/>
    <cellStyle name="เซลล์ที่มีการเชื่อมโยง 2" xfId="30509" hidden="1" xr:uid="{00000000-0005-0000-0000-0000158C0000}"/>
    <cellStyle name="เซลล์ที่มีการเชื่อมโยง 2" xfId="30516" hidden="1" xr:uid="{00000000-0005-0000-0000-0000168C0000}"/>
    <cellStyle name="เซลล์ที่มีการเชื่อมโยง 2" xfId="30353" hidden="1" xr:uid="{00000000-0005-0000-0000-0000178C0000}"/>
    <cellStyle name="เซลล์ที่มีการเชื่อมโยง 2" xfId="30095" hidden="1" xr:uid="{00000000-0005-0000-0000-0000188C0000}"/>
    <cellStyle name="เซลล์ที่มีการเชื่อมโยง 2" xfId="30608" hidden="1" xr:uid="{00000000-0005-0000-0000-0000198C0000}"/>
    <cellStyle name="เซลล์ที่มีการเชื่อมโยง 2" xfId="25424" hidden="1" xr:uid="{00000000-0005-0000-0000-00001A8C0000}"/>
    <cellStyle name="เซลล์ที่มีการเชื่อมโยง 2" xfId="30298" hidden="1" xr:uid="{00000000-0005-0000-0000-00001B8C0000}"/>
    <cellStyle name="เซลล์ที่มีการเชื่อมโยง 2" xfId="30278" hidden="1" xr:uid="{00000000-0005-0000-0000-00001C8C0000}"/>
    <cellStyle name="เซลล์ที่มีการเชื่อมโยง 2" xfId="30404" hidden="1" xr:uid="{00000000-0005-0000-0000-00001D8C0000}"/>
    <cellStyle name="เซลล์ที่มีการเชื่อมโยง 2" xfId="30434" hidden="1" xr:uid="{00000000-0005-0000-0000-00001E8C0000}"/>
    <cellStyle name="เซลล์ที่มีการเชื่อมโยง 2" xfId="30859" hidden="1" xr:uid="{00000000-0005-0000-0000-00001F8C0000}"/>
    <cellStyle name="เซลล์ที่มีการเชื่อมโยง 2" xfId="30423" hidden="1" xr:uid="{00000000-0005-0000-0000-0000208C0000}"/>
    <cellStyle name="เซลล์ที่มีการเชื่อมโยง 2" xfId="31026" hidden="1" xr:uid="{00000000-0005-0000-0000-0000218C0000}"/>
    <cellStyle name="เซลล์ที่มีการเชื่อมโยง 2" xfId="31007" hidden="1" xr:uid="{00000000-0005-0000-0000-0000228C0000}"/>
    <cellStyle name="เซลล์ที่มีการเชื่อมโยง 2" xfId="30302" hidden="1" xr:uid="{00000000-0005-0000-0000-0000238C0000}"/>
    <cellStyle name="เซลล์ที่มีการเชื่อมโยง 2" xfId="29816" hidden="1" xr:uid="{00000000-0005-0000-0000-0000248C0000}"/>
    <cellStyle name="เซลล์ที่มีการเชื่อมโยง 2" xfId="30595" hidden="1" xr:uid="{00000000-0005-0000-0000-0000258C0000}"/>
    <cellStyle name="เซลล์ที่มีการเชื่อมโยง 2" xfId="30253" hidden="1" xr:uid="{00000000-0005-0000-0000-0000268C0000}"/>
    <cellStyle name="เซลล์ที่มีการเชื่อมโยง 2" xfId="29774" hidden="1" xr:uid="{00000000-0005-0000-0000-0000278C0000}"/>
    <cellStyle name="เซลล์ที่มีการเชื่อมโยง 2" xfId="31393" hidden="1" xr:uid="{00000000-0005-0000-0000-0000288C0000}"/>
    <cellStyle name="เซลล์ที่มีการเชื่อมโยง 2" xfId="30262" hidden="1" xr:uid="{00000000-0005-0000-0000-0000298C0000}"/>
    <cellStyle name="เซลล์ที่มีการเชื่อมโยง 2" xfId="30427" hidden="1" xr:uid="{00000000-0005-0000-0000-00002A8C0000}"/>
    <cellStyle name="เซลล์ที่มีการเชื่อมโยง 2" xfId="29994" hidden="1" xr:uid="{00000000-0005-0000-0000-00002B8C0000}"/>
    <cellStyle name="เซลล์ที่มีการเชื่อมโยง 2" xfId="30914" hidden="1" xr:uid="{00000000-0005-0000-0000-00002C8C0000}"/>
    <cellStyle name="เซลล์ที่มีการเชื่อมโยง 2" xfId="30673" hidden="1" xr:uid="{00000000-0005-0000-0000-00002D8C0000}"/>
    <cellStyle name="เซลล์ที่มีการเชื่อมโยง 2" xfId="30533" hidden="1" xr:uid="{00000000-0005-0000-0000-00002E8C0000}"/>
    <cellStyle name="เซลล์ที่มีการเชื่อมโยง 2" xfId="30348" hidden="1" xr:uid="{00000000-0005-0000-0000-00002F8C0000}"/>
    <cellStyle name="เซลล์ที่มีการเชื่อมโยง 2" xfId="29863" hidden="1" xr:uid="{00000000-0005-0000-0000-0000308C0000}"/>
    <cellStyle name="เซลล์ที่มีการเชื่อมโยง 2" xfId="30760" hidden="1" xr:uid="{00000000-0005-0000-0000-0000318C0000}"/>
    <cellStyle name="เซลล์ที่มีการเชื่อมโยง 2" xfId="30307" hidden="1" xr:uid="{00000000-0005-0000-0000-0000328C0000}"/>
    <cellStyle name="เซลล์ที่มีการเชื่อมโยง 2" xfId="30031" hidden="1" xr:uid="{00000000-0005-0000-0000-0000338C0000}"/>
    <cellStyle name="เซลล์ที่มีการเชื่อมโยง 2" xfId="30077" hidden="1" xr:uid="{00000000-0005-0000-0000-0000348C0000}"/>
    <cellStyle name="เซลล์ที่มีการเชื่อมโยง 2" xfId="30272" hidden="1" xr:uid="{00000000-0005-0000-0000-0000358C0000}"/>
    <cellStyle name="เซลล์ที่มีการเชื่อมโยง 2" xfId="30080" hidden="1" xr:uid="{00000000-0005-0000-0000-0000368C0000}"/>
    <cellStyle name="เซลล์ที่มีการเชื่อมโยง 2" xfId="29851" hidden="1" xr:uid="{00000000-0005-0000-0000-0000378C0000}"/>
    <cellStyle name="เซลล์ที่มีการเชื่อมโยง 2" xfId="31129" hidden="1" xr:uid="{00000000-0005-0000-0000-0000388C0000}"/>
    <cellStyle name="เซลล์ที่มีการเชื่อมโยง 2" xfId="30844" hidden="1" xr:uid="{00000000-0005-0000-0000-0000398C0000}"/>
    <cellStyle name="เซลล์ที่มีการเชื่อมโยง 2" xfId="30905" hidden="1" xr:uid="{00000000-0005-0000-0000-00003A8C0000}"/>
    <cellStyle name="เซลล์ที่มีการเชื่อมโยง 2" xfId="31126" hidden="1" xr:uid="{00000000-0005-0000-0000-00003B8C0000}"/>
    <cellStyle name="เซลล์ที่มีการเชื่อมโยง 2" xfId="30802" hidden="1" xr:uid="{00000000-0005-0000-0000-00003C8C0000}"/>
    <cellStyle name="เซลล์ที่มีการเชื่อมโยง 2" xfId="31265" hidden="1" xr:uid="{00000000-0005-0000-0000-00003D8C0000}"/>
    <cellStyle name="เซลล์ที่มีการเชื่อมโยง 2" xfId="29990" hidden="1" xr:uid="{00000000-0005-0000-0000-00003E8C0000}"/>
    <cellStyle name="เซลล์ที่มีการเชื่อมโยง 2" xfId="30161" hidden="1" xr:uid="{00000000-0005-0000-0000-00003F8C0000}"/>
    <cellStyle name="เซลล์ที่มีการเชื่อมโยง 2" xfId="31193" hidden="1" xr:uid="{00000000-0005-0000-0000-0000408C0000}"/>
    <cellStyle name="เซลล์ที่มีการเชื่อมโยง 2" xfId="30891" hidden="1" xr:uid="{00000000-0005-0000-0000-0000418C0000}"/>
    <cellStyle name="เซลล์ที่มีการเชื่อมโยง 2" xfId="30084" hidden="1" xr:uid="{00000000-0005-0000-0000-0000428C0000}"/>
    <cellStyle name="เซลล์ที่มีการเชื่อมโยง 2" xfId="31386" hidden="1" xr:uid="{00000000-0005-0000-0000-0000438C0000}"/>
    <cellStyle name="เซลล์ที่มีการเชื่อมโยง 2" xfId="29993" hidden="1" xr:uid="{00000000-0005-0000-0000-0000448C0000}"/>
    <cellStyle name="เซลล์ที่มีการเชื่อมโยง 2" xfId="30433" hidden="1" xr:uid="{00000000-0005-0000-0000-0000458C0000}"/>
    <cellStyle name="เซลล์ที่มีการเชื่อมโยง 2" xfId="29812" hidden="1" xr:uid="{00000000-0005-0000-0000-0000468C0000}"/>
    <cellStyle name="เซลล์ที่มีการเชื่อมโยง 2" xfId="30127" hidden="1" xr:uid="{00000000-0005-0000-0000-0000478C0000}"/>
    <cellStyle name="เซลล์ที่มีการเชื่อมโยง 2" xfId="30653" hidden="1" xr:uid="{00000000-0005-0000-0000-0000488C0000}"/>
    <cellStyle name="เซลล์ที่มีการเชื่อมโยง 2" xfId="31028" hidden="1" xr:uid="{00000000-0005-0000-0000-0000498C0000}"/>
    <cellStyle name="เซลล์ที่มีการเชื่อมโยง 2" xfId="30650" hidden="1" xr:uid="{00000000-0005-0000-0000-00004A8C0000}"/>
    <cellStyle name="เซลล์ที่มีการเชื่อมโยง 2" xfId="31112" hidden="1" xr:uid="{00000000-0005-0000-0000-00004B8C0000}"/>
    <cellStyle name="เซลล์ที่มีการเชื่อมโยง 2" xfId="31365" hidden="1" xr:uid="{00000000-0005-0000-0000-00004C8C0000}"/>
    <cellStyle name="เซลล์ที่มีการเชื่อมโยง 2" xfId="30581" hidden="1" xr:uid="{00000000-0005-0000-0000-00004D8C0000}"/>
    <cellStyle name="เซลล์ที่มีการเชื่อมโยง 2" xfId="29824" hidden="1" xr:uid="{00000000-0005-0000-0000-00004E8C0000}"/>
    <cellStyle name="เซลล์ที่มีการเชื่อมโยง 2" xfId="30241" hidden="1" xr:uid="{00000000-0005-0000-0000-00004F8C0000}"/>
    <cellStyle name="เซลล์ที่มีการเชื่อมโยง 2" xfId="30884" hidden="1" xr:uid="{00000000-0005-0000-0000-0000508C0000}"/>
    <cellStyle name="เซลล์ที่มีการเชื่อมโยง 2" xfId="31133" hidden="1" xr:uid="{00000000-0005-0000-0000-0000518C0000}"/>
    <cellStyle name="เซลล์ที่มีการเชื่อมโยง 2" xfId="31109" hidden="1" xr:uid="{00000000-0005-0000-0000-0000528C0000}"/>
    <cellStyle name="เซลล์ที่มีการเชื่อมโยง 2" xfId="31392" hidden="1" xr:uid="{00000000-0005-0000-0000-0000538C0000}"/>
    <cellStyle name="เซลล์ที่มีการเชื่อมโยง 2" xfId="30035" hidden="1" xr:uid="{00000000-0005-0000-0000-0000548C0000}"/>
    <cellStyle name="เซลล์ที่มีการเชื่อมโยง 2" xfId="31176" hidden="1" xr:uid="{00000000-0005-0000-0000-0000558C0000}"/>
    <cellStyle name="เซลล์ที่มีการเชื่อมโยง 2" xfId="29934" hidden="1" xr:uid="{00000000-0005-0000-0000-0000568C0000}"/>
    <cellStyle name="เซลล์ที่มีการเชื่อมโยง 2" xfId="30087" hidden="1" xr:uid="{00000000-0005-0000-0000-0000578C0000}"/>
    <cellStyle name="เซลล์ที่มีการเชื่อมโยง 2" xfId="29767" hidden="1" xr:uid="{00000000-0005-0000-0000-0000588C0000}"/>
    <cellStyle name="เซลล์ที่มีการเชื่อมโยง 2" xfId="30717" hidden="1" xr:uid="{00000000-0005-0000-0000-0000598C0000}"/>
    <cellStyle name="เซลล์ที่มีการเชื่อมโยง 2" xfId="29869" hidden="1" xr:uid="{00000000-0005-0000-0000-00005A8C0000}"/>
    <cellStyle name="เซลล์ที่มีการเชื่อมโยง 2" xfId="29868" hidden="1" xr:uid="{00000000-0005-0000-0000-00005B8C0000}"/>
    <cellStyle name="เซลล์ที่มีการเชื่อมโยง 2" xfId="29914" hidden="1" xr:uid="{00000000-0005-0000-0000-00005C8C0000}"/>
    <cellStyle name="เซลล์ที่มีการเชื่อมโยง 2" xfId="29739" hidden="1" xr:uid="{00000000-0005-0000-0000-00005D8C0000}"/>
    <cellStyle name="เซลล์ที่มีการเชื่อมโยง 2" xfId="30093" hidden="1" xr:uid="{00000000-0005-0000-0000-00005E8C0000}"/>
    <cellStyle name="เซลล์ที่มีการเชื่อมโยง 2" xfId="30046" hidden="1" xr:uid="{00000000-0005-0000-0000-00005F8C0000}"/>
    <cellStyle name="เซลล์ที่มีการเชื่อมโยง 2" xfId="31413" hidden="1" xr:uid="{00000000-0005-0000-0000-0000608C0000}"/>
    <cellStyle name="เซลล์ที่มีการเชื่อมโยง 2" xfId="31184" hidden="1" xr:uid="{00000000-0005-0000-0000-0000618C0000}"/>
    <cellStyle name="เซลล์ที่มีการเชื่อมโยง 2" xfId="31289" hidden="1" xr:uid="{00000000-0005-0000-0000-0000628C0000}"/>
    <cellStyle name="เซลล์ที่มีการเชื่อมโยง 2" xfId="31441" hidden="1" xr:uid="{00000000-0005-0000-0000-0000638C0000}"/>
    <cellStyle name="เซลล์ที่มีการเชื่อมโยง 2" xfId="30437" hidden="1" xr:uid="{00000000-0005-0000-0000-0000648C0000}"/>
    <cellStyle name="เซลล์ที่มีการเชื่อมโยง 2" xfId="30414" hidden="1" xr:uid="{00000000-0005-0000-0000-0000658C0000}"/>
    <cellStyle name="เซลล์ที่มีการเชื่อมโยง 2" xfId="30143" hidden="1" xr:uid="{00000000-0005-0000-0000-0000668C0000}"/>
    <cellStyle name="เซลล์ที่มีการเชื่อมโยง 2" xfId="30938" hidden="1" xr:uid="{00000000-0005-0000-0000-0000678C0000}"/>
    <cellStyle name="เซลล์ที่มีการเชื่อมโยง 2" xfId="30543" hidden="1" xr:uid="{00000000-0005-0000-0000-0000688C0000}"/>
    <cellStyle name="เซลล์ที่มีการเชื่อมโยง 2" xfId="31288" hidden="1" xr:uid="{00000000-0005-0000-0000-0000698C0000}"/>
    <cellStyle name="เซลล์ที่มีการเชื่อมโยง 2" xfId="30399" hidden="1" xr:uid="{00000000-0005-0000-0000-00006A8C0000}"/>
    <cellStyle name="เซลล์ที่มีการเชื่อมโยง 2" xfId="30079" hidden="1" xr:uid="{00000000-0005-0000-0000-00006B8C0000}"/>
    <cellStyle name="เซลล์ที่มีการเชื่อมโยง 2" xfId="30220" hidden="1" xr:uid="{00000000-0005-0000-0000-00006C8C0000}"/>
    <cellStyle name="เซลล์ที่มีการเชื่อมโยง 2" xfId="29775" hidden="1" xr:uid="{00000000-0005-0000-0000-00006D8C0000}"/>
    <cellStyle name="เซลล์ที่มีการเชื่อมโยง 2" xfId="31044" hidden="1" xr:uid="{00000000-0005-0000-0000-00006E8C0000}"/>
    <cellStyle name="เซลล์ที่มีการเชื่อมโยง 2" xfId="29769" hidden="1" xr:uid="{00000000-0005-0000-0000-00006F8C0000}"/>
    <cellStyle name="เซลล์ที่มีการเชื่อมโยง 2" xfId="31309" hidden="1" xr:uid="{00000000-0005-0000-0000-0000708C0000}"/>
    <cellStyle name="เซลล์ที่มีการเชื่อมโยง 2" xfId="30924" hidden="1" xr:uid="{00000000-0005-0000-0000-0000718C0000}"/>
    <cellStyle name="เซลล์ที่มีการเชื่อมโยง 2" xfId="29771" hidden="1" xr:uid="{00000000-0005-0000-0000-0000728C0000}"/>
    <cellStyle name="เซลล์ที่มีการเชื่อมโยง 2" xfId="30838" hidden="1" xr:uid="{00000000-0005-0000-0000-0000738C0000}"/>
    <cellStyle name="เซลล์ที่มีการเชื่อมโยง 2" xfId="29948" hidden="1" xr:uid="{00000000-0005-0000-0000-0000748C0000}"/>
    <cellStyle name="เซลล์ที่มีการเชื่อมโยง 2" xfId="31292" hidden="1" xr:uid="{00000000-0005-0000-0000-0000758C0000}"/>
    <cellStyle name="เซลล์ที่มีการเชื่อมโยง 2" xfId="30363" hidden="1" xr:uid="{00000000-0005-0000-0000-0000768C0000}"/>
    <cellStyle name="เซลล์ที่มีการเชื่อมโยง 2" xfId="30189" hidden="1" xr:uid="{00000000-0005-0000-0000-0000778C0000}"/>
    <cellStyle name="เซลล์ที่มีการเชื่อมโยง 2" xfId="29719" hidden="1" xr:uid="{00000000-0005-0000-0000-0000788C0000}"/>
    <cellStyle name="เซลล์ที่มีการเชื่อมโยง 2" xfId="30315" hidden="1" xr:uid="{00000000-0005-0000-0000-0000798C0000}"/>
    <cellStyle name="เซลล์ที่มีการเชื่อมโยง 2" xfId="30355" hidden="1" xr:uid="{00000000-0005-0000-0000-00007A8C0000}"/>
    <cellStyle name="เซลล์ที่มีการเชื่อมโยง 2" xfId="30520" hidden="1" xr:uid="{00000000-0005-0000-0000-00007B8C0000}"/>
    <cellStyle name="เซลล์ที่มีการเชื่อมโยง 2" xfId="31305" hidden="1" xr:uid="{00000000-0005-0000-0000-00007C8C0000}"/>
    <cellStyle name="เซลล์ที่มีการเชื่อมโยง 2" xfId="30379" hidden="1" xr:uid="{00000000-0005-0000-0000-00007D8C0000}"/>
    <cellStyle name="เซลล์ที่มีการเชื่อมโยง 2" xfId="30165" hidden="1" xr:uid="{00000000-0005-0000-0000-00007E8C0000}"/>
    <cellStyle name="เซลล์ที่มีการเชื่อมโยง 2" xfId="30305" hidden="1" xr:uid="{00000000-0005-0000-0000-00007F8C0000}"/>
    <cellStyle name="เซลล์ที่มีการเชื่อมโยง 2" xfId="31510" hidden="1" xr:uid="{00000000-0005-0000-0000-0000808C0000}"/>
    <cellStyle name="เซลล์ที่มีการเชื่อมโยง 2" xfId="31511" hidden="1" xr:uid="{00000000-0005-0000-0000-0000818C0000}"/>
    <cellStyle name="เซลล์ที่มีการเชื่อมโยง 2" xfId="31514" hidden="1" xr:uid="{00000000-0005-0000-0000-0000828C0000}"/>
    <cellStyle name="เซลล์ที่มีการเชื่อมโยง 2" xfId="31515" hidden="1" xr:uid="{00000000-0005-0000-0000-0000838C0000}"/>
    <cellStyle name="เซลล์ที่มีการเชื่อมโยง 2" xfId="31531" hidden="1" xr:uid="{00000000-0005-0000-0000-0000848C0000}"/>
    <cellStyle name="เซลล์ที่มีการเชื่อมโยง 2" xfId="31532" hidden="1" xr:uid="{00000000-0005-0000-0000-0000858C0000}"/>
    <cellStyle name="เซลล์ที่มีการเชื่อมโยง 2" xfId="31533" hidden="1" xr:uid="{00000000-0005-0000-0000-0000868C0000}"/>
    <cellStyle name="เซลล์ที่มีการเชื่อมโยง 2" xfId="31534" hidden="1" xr:uid="{00000000-0005-0000-0000-0000878C0000}"/>
    <cellStyle name="เซลล์ที่มีการเชื่อมโยง 2" xfId="31539" hidden="1" xr:uid="{00000000-0005-0000-0000-0000888C0000}"/>
    <cellStyle name="เซลล์ที่มีการเชื่อมโยง 2" xfId="31541" hidden="1" xr:uid="{00000000-0005-0000-0000-0000898C0000}"/>
    <cellStyle name="เซลล์ที่มีการเชื่อมโยง 2" xfId="31542" hidden="1" xr:uid="{00000000-0005-0000-0000-00008A8C0000}"/>
    <cellStyle name="เซลล์ที่มีการเชื่อมโยง 2" xfId="31543" hidden="1" xr:uid="{00000000-0005-0000-0000-00008B8C0000}"/>
    <cellStyle name="เซลล์ที่มีการเชื่อมโยง 2" xfId="31551" hidden="1" xr:uid="{00000000-0005-0000-0000-00008C8C0000}"/>
    <cellStyle name="เซลล์ที่มีการเชื่อมโยง 2" xfId="31552" hidden="1" xr:uid="{00000000-0005-0000-0000-00008D8C0000}"/>
    <cellStyle name="เซลล์ที่มีการเชื่อมโยง 2" xfId="31553" hidden="1" xr:uid="{00000000-0005-0000-0000-00008E8C0000}"/>
    <cellStyle name="เซลล์ที่มีการเชื่อมโยง 2" xfId="31554" hidden="1" xr:uid="{00000000-0005-0000-0000-00008F8C0000}"/>
    <cellStyle name="เซลล์ที่มีการเชื่อมโยง 2" xfId="31339" hidden="1" xr:uid="{00000000-0005-0000-0000-0000908C0000}"/>
    <cellStyle name="เซลล์ที่มีการเชื่อมโยง 2" xfId="31284" hidden="1" xr:uid="{00000000-0005-0000-0000-0000918C0000}"/>
    <cellStyle name="เซลล์ที่มีการเชื่อมโยง 2" xfId="30975" hidden="1" xr:uid="{00000000-0005-0000-0000-0000928C0000}"/>
    <cellStyle name="เซลล์ที่มีการเชื่อมโยง 2" xfId="31410" hidden="1" xr:uid="{00000000-0005-0000-0000-0000938C0000}"/>
    <cellStyle name="เซลล์ที่มีการเชื่อมโยง 2" xfId="31027" hidden="1" xr:uid="{00000000-0005-0000-0000-0000948C0000}"/>
    <cellStyle name="เซลล์ที่มีการเชื่อมโยง 2" xfId="30426" hidden="1" xr:uid="{00000000-0005-0000-0000-0000958C0000}"/>
    <cellStyle name="เซลล์ที่มีการเชื่อมโยง 2" xfId="29793" hidden="1" xr:uid="{00000000-0005-0000-0000-0000968C0000}"/>
    <cellStyle name="เซลล์ที่มีการเชื่อมโยง 2" xfId="30787" hidden="1" xr:uid="{00000000-0005-0000-0000-0000978C0000}"/>
    <cellStyle name="เซลล์ที่มีการเชื่อมโยง 2" xfId="30621" hidden="1" xr:uid="{00000000-0005-0000-0000-0000988C0000}"/>
    <cellStyle name="เซลล์ที่มีการเชื่อมโยง 2" xfId="30446" hidden="1" xr:uid="{00000000-0005-0000-0000-0000998C0000}"/>
    <cellStyle name="เซลล์ที่มีการเชื่อมโยง 2" xfId="30154" hidden="1" xr:uid="{00000000-0005-0000-0000-00009A8C0000}"/>
    <cellStyle name="เซลล์ที่มีการเชื่อมโยง 2" xfId="30568" hidden="1" xr:uid="{00000000-0005-0000-0000-00009B8C0000}"/>
    <cellStyle name="เซลล์ที่มีการเชื่อมโยง 2" xfId="29822" hidden="1" xr:uid="{00000000-0005-0000-0000-00009C8C0000}"/>
    <cellStyle name="เซลล์ที่มีการเชื่อมโยง 2" xfId="30900" hidden="1" xr:uid="{00000000-0005-0000-0000-00009D8C0000}"/>
    <cellStyle name="เซลล์ที่มีการเชื่อมโยง 2" xfId="30050" hidden="1" xr:uid="{00000000-0005-0000-0000-00009E8C0000}"/>
    <cellStyle name="เซลล์ที่มีการเชื่อมโยง 2" xfId="30672" hidden="1" xr:uid="{00000000-0005-0000-0000-00009F8C0000}"/>
    <cellStyle name="เซลล์ที่มีการเชื่อมโยง 2" xfId="30024" hidden="1" xr:uid="{00000000-0005-0000-0000-0000A08C0000}"/>
    <cellStyle name="เซลล์ที่มีการเชื่อมโยง 2" xfId="29725" hidden="1" xr:uid="{00000000-0005-0000-0000-0000A18C0000}"/>
    <cellStyle name="เซลล์ที่มีการเชื่อมโยง 2" xfId="30230" hidden="1" xr:uid="{00000000-0005-0000-0000-0000A28C0000}"/>
    <cellStyle name="เซลล์ที่มีการเชื่อมโยง 2" xfId="29813" hidden="1" xr:uid="{00000000-0005-0000-0000-0000A38C0000}"/>
    <cellStyle name="เซลล์ที่มีการเชื่อมโยง 2" xfId="30255" hidden="1" xr:uid="{00000000-0005-0000-0000-0000A48C0000}"/>
    <cellStyle name="เซลล์ที่มีการเชื่อมโยง 2" xfId="31152" hidden="1" xr:uid="{00000000-0005-0000-0000-0000A58C0000}"/>
    <cellStyle name="เซลล์ที่มีการเชื่อมโยง 2" xfId="29742" hidden="1" xr:uid="{00000000-0005-0000-0000-0000A68C0000}"/>
    <cellStyle name="เซลล์ที่มีการเชื่อมโยง 2" xfId="31106" hidden="1" xr:uid="{00000000-0005-0000-0000-0000A78C0000}"/>
    <cellStyle name="เซลล์ที่มีการเชื่อมโยง 2" xfId="31004" hidden="1" xr:uid="{00000000-0005-0000-0000-0000A88C0000}"/>
    <cellStyle name="เซลล์ที่มีการเชื่อมโยง 2" xfId="30573" hidden="1" xr:uid="{00000000-0005-0000-0000-0000A98C0000}"/>
    <cellStyle name="เซลล์ที่มีการเชื่อมโยง 2" xfId="27152" hidden="1" xr:uid="{00000000-0005-0000-0000-0000AA8C0000}"/>
    <cellStyle name="เซลล์ที่มีการเชื่อมโยง 2" xfId="30303" hidden="1" xr:uid="{00000000-0005-0000-0000-0000AB8C0000}"/>
    <cellStyle name="เซลล์ที่มีการเชื่อมโยง 2" xfId="30209" hidden="1" xr:uid="{00000000-0005-0000-0000-0000AC8C0000}"/>
    <cellStyle name="เซลล์ที่มีการเชื่อมโยง 2" xfId="29734" hidden="1" xr:uid="{00000000-0005-0000-0000-0000AD8C0000}"/>
    <cellStyle name="เซลล์ที่มีการเชื่อมโยง 2" xfId="30634" hidden="1" xr:uid="{00000000-0005-0000-0000-0000AE8C0000}"/>
    <cellStyle name="เซลล์ที่มีการเชื่อมโยง 2" xfId="30064" hidden="1" xr:uid="{00000000-0005-0000-0000-0000AF8C0000}"/>
    <cellStyle name="เซลล์ที่มีการเชื่อมโยง 2" xfId="30784" hidden="1" xr:uid="{00000000-0005-0000-0000-0000B08C0000}"/>
    <cellStyle name="เซลล์ที่มีการเชื่อมโยง 2" xfId="30358" hidden="1" xr:uid="{00000000-0005-0000-0000-0000B18C0000}"/>
    <cellStyle name="เซลล์ที่มีการเชื่อมโยง 2" xfId="31180" hidden="1" xr:uid="{00000000-0005-0000-0000-0000B28C0000}"/>
    <cellStyle name="เซลล์ที่มีการเชื่อมโยง 2" xfId="30049" hidden="1" xr:uid="{00000000-0005-0000-0000-0000B38C0000}"/>
    <cellStyle name="เซลล์ที่มีการเชื่อมโยง 2" xfId="30281" hidden="1" xr:uid="{00000000-0005-0000-0000-0000B48C0000}"/>
    <cellStyle name="เซลล์ที่มีการเชื่อมโยง 2" xfId="29979" hidden="1" xr:uid="{00000000-0005-0000-0000-0000B58C0000}"/>
    <cellStyle name="เซลล์ที่มีการเชื่อมโยง 2" xfId="30489" hidden="1" xr:uid="{00000000-0005-0000-0000-0000B68C0000}"/>
    <cellStyle name="เซลล์ที่มีการเชื่อมโยง 2" xfId="30612" hidden="1" xr:uid="{00000000-0005-0000-0000-0000B78C0000}"/>
    <cellStyle name="เซลล์ที่มีการเชื่อมโยง 2" xfId="29818" hidden="1" xr:uid="{00000000-0005-0000-0000-0000B88C0000}"/>
    <cellStyle name="เซลล์ที่มีการเชื่อมโยง 2" xfId="31340" hidden="1" xr:uid="{00000000-0005-0000-0000-0000B98C0000}"/>
    <cellStyle name="เซลล์ที่มีการเชื่อมโยง 2" xfId="30680" hidden="1" xr:uid="{00000000-0005-0000-0000-0000BA8C0000}"/>
    <cellStyle name="เซลล์ที่มีการเชื่อมโยง 2" xfId="30083" hidden="1" xr:uid="{00000000-0005-0000-0000-0000BB8C0000}"/>
    <cellStyle name="เซลล์ที่มีการเชื่อมโยง 2" xfId="31467" hidden="1" xr:uid="{00000000-0005-0000-0000-0000BC8C0000}"/>
    <cellStyle name="เซลล์ที่มีการเชื่อมโยง 2" xfId="30350" hidden="1" xr:uid="{00000000-0005-0000-0000-0000BD8C0000}"/>
    <cellStyle name="เซลล์ที่มีการเชื่อมโยง 2" xfId="30378" hidden="1" xr:uid="{00000000-0005-0000-0000-0000BE8C0000}"/>
    <cellStyle name="เซลล์ที่มีการเชื่อมโยง 2" xfId="30561" hidden="1" xr:uid="{00000000-0005-0000-0000-0000BF8C0000}"/>
    <cellStyle name="เซลล์ที่มีการเชื่อมโยง 2" xfId="31297" hidden="1" xr:uid="{00000000-0005-0000-0000-0000C08C0000}"/>
    <cellStyle name="เซลล์ที่มีการเชื่อมโยง 2" xfId="30600" hidden="1" xr:uid="{00000000-0005-0000-0000-0000C18C0000}"/>
    <cellStyle name="เซลล์ที่มีการเชื่อมโยง 2" xfId="30878" hidden="1" xr:uid="{00000000-0005-0000-0000-0000C28C0000}"/>
    <cellStyle name="เซลล์ที่มีการเชื่อมโยง 2" xfId="30721" hidden="1" xr:uid="{00000000-0005-0000-0000-0000C38C0000}"/>
    <cellStyle name="เซลล์ที่มีการเชื่อมโยง 2" xfId="29750" hidden="1" xr:uid="{00000000-0005-0000-0000-0000C48C0000}"/>
    <cellStyle name="เซลล์ที่มีการเชื่อมโยง 2" xfId="30698" hidden="1" xr:uid="{00000000-0005-0000-0000-0000C58C0000}"/>
    <cellStyle name="เซลล์ที่มีการเชื่อมโยง 2" xfId="30187" hidden="1" xr:uid="{00000000-0005-0000-0000-0000C68C0000}"/>
    <cellStyle name="เซลล์ที่มีการเชื่อมโยง 2" xfId="30740" hidden="1" xr:uid="{00000000-0005-0000-0000-0000C78C0000}"/>
    <cellStyle name="เซลล์ที่มีการเชื่อมโยง 2" xfId="30606" hidden="1" xr:uid="{00000000-0005-0000-0000-0000C88C0000}"/>
    <cellStyle name="เซลล์ที่มีการเชื่อมโยง 2" xfId="30357" hidden="1" xr:uid="{00000000-0005-0000-0000-0000C98C0000}"/>
    <cellStyle name="เซลล์ที่มีการเชื่อมโยง 2" xfId="30881" hidden="1" xr:uid="{00000000-0005-0000-0000-0000CA8C0000}"/>
    <cellStyle name="เซลล์ที่มีการเชื่อมโยง 2" xfId="30146" hidden="1" xr:uid="{00000000-0005-0000-0000-0000CB8C0000}"/>
    <cellStyle name="เซลล์ที่มีการเชื่อมโยง 2" xfId="30006" hidden="1" xr:uid="{00000000-0005-0000-0000-0000CC8C0000}"/>
    <cellStyle name="เซลล์ที่มีการเชื่อมโยง 2" xfId="31425" hidden="1" xr:uid="{00000000-0005-0000-0000-0000CD8C0000}"/>
    <cellStyle name="เซลล์ที่มีการเชื่อมโยง 2" xfId="29724" hidden="1" xr:uid="{00000000-0005-0000-0000-0000CE8C0000}"/>
    <cellStyle name="เซลล์ที่มีการเชื่อมโยง 2" xfId="29850" hidden="1" xr:uid="{00000000-0005-0000-0000-0000CF8C0000}"/>
    <cellStyle name="เซลล์ที่มีการเชื่อมโยง 2" xfId="31549" hidden="1" xr:uid="{00000000-0005-0000-0000-0000D08C0000}"/>
    <cellStyle name="เซลล์ที่มีการเชื่อมโยง 2" xfId="29854" hidden="1" xr:uid="{00000000-0005-0000-0000-0000D18C0000}"/>
    <cellStyle name="เซลล์ที่มีการเชื่อมโยง 2" xfId="30029" hidden="1" xr:uid="{00000000-0005-0000-0000-0000D28C0000}"/>
    <cellStyle name="เซลล์ที่มีการเชื่อมโยง 2" xfId="30711" hidden="1" xr:uid="{00000000-0005-0000-0000-0000D38C0000}"/>
    <cellStyle name="เซลล์ที่มีการเชื่อมโยง 2" xfId="30323" hidden="1" xr:uid="{00000000-0005-0000-0000-0000D48C0000}"/>
    <cellStyle name="เซลล์ที่มีการเชื่อมโยง 2" xfId="29761" hidden="1" xr:uid="{00000000-0005-0000-0000-0000D58C0000}"/>
    <cellStyle name="เซลล์ที่มีการเชื่อมโยง 2" xfId="30136" hidden="1" xr:uid="{00000000-0005-0000-0000-0000D68C0000}"/>
    <cellStyle name="เซลล์ที่มีการเชื่อมโยง 2" xfId="29853" hidden="1" xr:uid="{00000000-0005-0000-0000-0000D78C0000}"/>
    <cellStyle name="เซลล์ที่มีการเชื่อมโยง 2" xfId="30490" hidden="1" xr:uid="{00000000-0005-0000-0000-0000D88C0000}"/>
    <cellStyle name="เซลล์ที่มีการเชื่อมโยง 2" xfId="30133" hidden="1" xr:uid="{00000000-0005-0000-0000-0000D98C0000}"/>
    <cellStyle name="เซลล์ที่มีการเชื่อมโยง 2" xfId="30335" hidden="1" xr:uid="{00000000-0005-0000-0000-0000DA8C0000}"/>
    <cellStyle name="เซลล์ที่มีการเชื่อมโยง 2" xfId="26271" hidden="1" xr:uid="{00000000-0005-0000-0000-0000DB8C0000}"/>
    <cellStyle name="เซลล์ที่มีการเชื่อมโยง 2" xfId="31085" hidden="1" xr:uid="{00000000-0005-0000-0000-0000DC8C0000}"/>
    <cellStyle name="เซลล์ที่มีการเชื่อมโยง 2" xfId="31506" hidden="1" xr:uid="{00000000-0005-0000-0000-0000DD8C0000}"/>
    <cellStyle name="เซลล์ที่มีการเชื่อมโยง 2" xfId="29772" hidden="1" xr:uid="{00000000-0005-0000-0000-0000DE8C0000}"/>
    <cellStyle name="เซลล์ที่มีการเชื่อมโยง 2" xfId="30590" hidden="1" xr:uid="{00000000-0005-0000-0000-0000DF8C0000}"/>
    <cellStyle name="เซลล์ที่มีการเชื่อมโยง 2" xfId="30345" hidden="1" xr:uid="{00000000-0005-0000-0000-0000E08C0000}"/>
    <cellStyle name="เซลล์ที่มีการเชื่อมโยง 2" xfId="29828" hidden="1" xr:uid="{00000000-0005-0000-0000-0000E18C0000}"/>
    <cellStyle name="เซลล์ที่มีการเชื่อมโยง 2" xfId="30484" hidden="1" xr:uid="{00000000-0005-0000-0000-0000E28C0000}"/>
    <cellStyle name="เซลล์ที่มีการเชื่อมโยง 2" xfId="30299" hidden="1" xr:uid="{00000000-0005-0000-0000-0000E38C0000}"/>
    <cellStyle name="เซลล์ที่มีการเชื่อมโยง 2" xfId="30015" hidden="1" xr:uid="{00000000-0005-0000-0000-0000E48C0000}"/>
    <cellStyle name="เซลล์ที่มีการเชื่อมโยง 2" xfId="31051" hidden="1" xr:uid="{00000000-0005-0000-0000-0000E58C0000}"/>
    <cellStyle name="เซลล์ที่มีการเชื่อมโยง 2" xfId="29859" hidden="1" xr:uid="{00000000-0005-0000-0000-0000E68C0000}"/>
    <cellStyle name="เซลล์ที่มีการเชื่อมโยง 2" xfId="31525" hidden="1" xr:uid="{00000000-0005-0000-0000-0000E78C0000}"/>
    <cellStyle name="เซลล์ที่มีการเชื่อมโยง 2" xfId="30069" hidden="1" xr:uid="{00000000-0005-0000-0000-0000E88C0000}"/>
    <cellStyle name="เซลล์ที่มีการเชื่อมโยง 2" xfId="29944" hidden="1" xr:uid="{00000000-0005-0000-0000-0000E98C0000}"/>
    <cellStyle name="เซลล์ที่มีการเชื่อมโยง 2" xfId="29971" hidden="1" xr:uid="{00000000-0005-0000-0000-0000EA8C0000}"/>
    <cellStyle name="เซลล์ที่มีการเชื่อมโยง 2" xfId="30799" hidden="1" xr:uid="{00000000-0005-0000-0000-0000EB8C0000}"/>
    <cellStyle name="เซลล์ที่มีการเชื่อมโยง 2" xfId="29737" hidden="1" xr:uid="{00000000-0005-0000-0000-0000EC8C0000}"/>
    <cellStyle name="เซลล์ที่มีการเชื่อมโยง 2" xfId="31486" hidden="1" xr:uid="{00000000-0005-0000-0000-0000ED8C0000}"/>
    <cellStyle name="เซลล์ที่มีการเชื่อมโยง 2" xfId="30639" hidden="1" xr:uid="{00000000-0005-0000-0000-0000EE8C0000}"/>
    <cellStyle name="เซลล์ที่มีการเชื่อมโยง 2" xfId="30684" hidden="1" xr:uid="{00000000-0005-0000-0000-0000EF8C0000}"/>
    <cellStyle name="เซลล์ที่มีการเชื่อมโยง 2" xfId="30174" hidden="1" xr:uid="{00000000-0005-0000-0000-0000F08C0000}"/>
    <cellStyle name="เซลล์ที่มีการเชื่อมโยง 2" xfId="30685" hidden="1" xr:uid="{00000000-0005-0000-0000-0000F18C0000}"/>
    <cellStyle name="เซลล์ที่มีการเชื่อมโยง 2" xfId="30537" hidden="1" xr:uid="{00000000-0005-0000-0000-0000F28C0000}"/>
    <cellStyle name="เซลล์ที่มีการเชื่อมโยง 2" xfId="30201" hidden="1" xr:uid="{00000000-0005-0000-0000-0000F38C0000}"/>
    <cellStyle name="เซลล์ที่มีการเชื่อมโยง 2" xfId="30263" hidden="1" xr:uid="{00000000-0005-0000-0000-0000F48C0000}"/>
    <cellStyle name="เซลล์ที่มีการเชื่อมโยง 2" xfId="30383" hidden="1" xr:uid="{00000000-0005-0000-0000-0000F58C0000}"/>
    <cellStyle name="เซลล์ที่มีการเชื่อมโยง 2" xfId="30134" hidden="1" xr:uid="{00000000-0005-0000-0000-0000F68C0000}"/>
    <cellStyle name="เซลล์ที่มีการเชื่อมโยง 2" xfId="30804" hidden="1" xr:uid="{00000000-0005-0000-0000-0000F78C0000}"/>
    <cellStyle name="เซลล์ที่มีการเชื่อมโยง 2" xfId="30691" hidden="1" xr:uid="{00000000-0005-0000-0000-0000F88C0000}"/>
    <cellStyle name="เซลล์ที่มีการเชื่อมโยง 2" xfId="31394" hidden="1" xr:uid="{00000000-0005-0000-0000-0000F98C0000}"/>
    <cellStyle name="เซลล์ที่มีการเชื่อมโยง 2" xfId="26250" hidden="1" xr:uid="{00000000-0005-0000-0000-0000FA8C0000}"/>
    <cellStyle name="เซลล์ที่มีการเชื่อมโยง 2" xfId="30473" hidden="1" xr:uid="{00000000-0005-0000-0000-0000FB8C0000}"/>
    <cellStyle name="เซลล์ที่มีการเชื่อมโยง 2" xfId="30190" hidden="1" xr:uid="{00000000-0005-0000-0000-0000FC8C0000}"/>
    <cellStyle name="เซลล์ที่มีการเชื่อมโยง 2" xfId="30389" hidden="1" xr:uid="{00000000-0005-0000-0000-0000FD8C0000}"/>
    <cellStyle name="เซลล์ที่มีการเชื่อมโยง 2" xfId="29887" hidden="1" xr:uid="{00000000-0005-0000-0000-0000FE8C0000}"/>
    <cellStyle name="เซลล์ที่มีการเชื่อมโยง 2" xfId="29795" hidden="1" xr:uid="{00000000-0005-0000-0000-0000FF8C0000}"/>
    <cellStyle name="เซลล์ที่มีการเชื่อมโยง 2" xfId="29836" hidden="1" xr:uid="{00000000-0005-0000-0000-0000008D0000}"/>
    <cellStyle name="เซลล์ที่มีการเชื่อมโยง 2" xfId="31005" hidden="1" xr:uid="{00000000-0005-0000-0000-0000018D0000}"/>
    <cellStyle name="เซลล์ที่มีการเชื่อมโยง 2" xfId="30811" hidden="1" xr:uid="{00000000-0005-0000-0000-0000028D0000}"/>
    <cellStyle name="เซลล์ที่มีการเชื่อมโยง 2" xfId="31175" hidden="1" xr:uid="{00000000-0005-0000-0000-0000038D0000}"/>
    <cellStyle name="เซลล์ที่มีการเชื่อมโยง 2" xfId="29731" hidden="1" xr:uid="{00000000-0005-0000-0000-0000048D0000}"/>
    <cellStyle name="เซลล์ที่มีการเชื่อมโยง 2" xfId="30525" hidden="1" xr:uid="{00000000-0005-0000-0000-0000058D0000}"/>
    <cellStyle name="เซลล์ที่มีการเชื่อมโยง 2" xfId="29831" hidden="1" xr:uid="{00000000-0005-0000-0000-0000068D0000}"/>
    <cellStyle name="เซลล์ที่มีการเชื่อมโยง 2" xfId="31415" hidden="1" xr:uid="{00000000-0005-0000-0000-0000078D0000}"/>
    <cellStyle name="เซลล์ที่มีการเชื่อมโยง 2" xfId="29843" hidden="1" xr:uid="{00000000-0005-0000-0000-0000088D0000}"/>
    <cellStyle name="เซลล์ที่มีการเชื่อมโยง 2" xfId="31416" hidden="1" xr:uid="{00000000-0005-0000-0000-0000098D0000}"/>
    <cellStyle name="เซลล์ที่มีการเชื่อมโยง 2" xfId="30725" hidden="1" xr:uid="{00000000-0005-0000-0000-00000A8D0000}"/>
    <cellStyle name="เซลล์ที่มีการเชื่อมโยง 2" xfId="30766" hidden="1" xr:uid="{00000000-0005-0000-0000-00000B8D0000}"/>
    <cellStyle name="เซลล์ที่มีการเชื่อมโยง 2" xfId="30246" hidden="1" xr:uid="{00000000-0005-0000-0000-00000C8D0000}"/>
    <cellStyle name="เซลล์ที่มีการเชื่อมโยง 2" xfId="30960" hidden="1" xr:uid="{00000000-0005-0000-0000-00000D8D0000}"/>
    <cellStyle name="เซลล์ที่มีการเชื่อมโยง 2" xfId="30896" hidden="1" xr:uid="{00000000-0005-0000-0000-00000E8D0000}"/>
    <cellStyle name="เซลล์ที่มีการเชื่อมโยง 2" xfId="30994" hidden="1" xr:uid="{00000000-0005-0000-0000-00000F8D0000}"/>
    <cellStyle name="เซลล์ที่มีการเชื่อมโยง 2" xfId="31484" hidden="1" xr:uid="{00000000-0005-0000-0000-0000108D0000}"/>
    <cellStyle name="เซลล์ที่มีการเชื่อมโยง 2" xfId="31404" hidden="1" xr:uid="{00000000-0005-0000-0000-0000118D0000}"/>
    <cellStyle name="เซลล์ที่มีการเชื่อมโยง 2" xfId="30332" hidden="1" xr:uid="{00000000-0005-0000-0000-0000128D0000}"/>
    <cellStyle name="เซลล์ที่มีการเชื่อมโยง 2" xfId="31370" hidden="1" xr:uid="{00000000-0005-0000-0000-0000138D0000}"/>
    <cellStyle name="เซลล์ที่มีการเชื่อมโยง 2" xfId="31024" hidden="1" xr:uid="{00000000-0005-0000-0000-0000148D0000}"/>
    <cellStyle name="เซลล์ที่มีการเชื่อมโยง 2" xfId="30686" hidden="1" xr:uid="{00000000-0005-0000-0000-0000158D0000}"/>
    <cellStyle name="เซลล์ที่มีการเชื่อมโยง 2" xfId="31369" hidden="1" xr:uid="{00000000-0005-0000-0000-0000168D0000}"/>
    <cellStyle name="เซลล์ที่มีการเชื่อมโยง 2" xfId="30059" hidden="1" xr:uid="{00000000-0005-0000-0000-0000178D0000}"/>
    <cellStyle name="เซลล์ที่มีการเชื่อมโยง 2" xfId="30138" hidden="1" xr:uid="{00000000-0005-0000-0000-0000188D0000}"/>
    <cellStyle name="เซลล์ที่มีการเชื่อมโยง 2" xfId="30068" hidden="1" xr:uid="{00000000-0005-0000-0000-0000198D0000}"/>
    <cellStyle name="เซลล์ที่มีการเชื่อมโยง 2" xfId="29776" hidden="1" xr:uid="{00000000-0005-0000-0000-00001A8D0000}"/>
    <cellStyle name="เซลล์ที่มีการเชื่อมโยง 2" xfId="30687" hidden="1" xr:uid="{00000000-0005-0000-0000-00001B8D0000}"/>
    <cellStyle name="เซลล์ที่มีการเชื่อมโยง 2" xfId="31118" hidden="1" xr:uid="{00000000-0005-0000-0000-00001C8D0000}"/>
    <cellStyle name="เซลล์ที่มีการเชื่อมโยง 2" xfId="29744" hidden="1" xr:uid="{00000000-0005-0000-0000-00001D8D0000}"/>
    <cellStyle name="เซลล์ที่มีการเชื่อมโยง 2" xfId="31200" hidden="1" xr:uid="{00000000-0005-0000-0000-00001E8D0000}"/>
    <cellStyle name="เซลล์ที่มีการเชื่อมโยง 2" xfId="29720" hidden="1" xr:uid="{00000000-0005-0000-0000-00001F8D0000}"/>
    <cellStyle name="เซลล์ที่มีการเชื่อมโยง 2" xfId="31595" hidden="1" xr:uid="{00000000-0005-0000-0000-0000208D0000}"/>
    <cellStyle name="เซลล์ที่มีการเชื่อมโยง 2" xfId="31596" hidden="1" xr:uid="{00000000-0005-0000-0000-0000218D0000}"/>
    <cellStyle name="เซลล์ที่มีการเชื่อมโยง 2" xfId="31597" hidden="1" xr:uid="{00000000-0005-0000-0000-0000228D0000}"/>
    <cellStyle name="เซลล์ที่มีการเชื่อมโยง 2" xfId="31598" hidden="1" xr:uid="{00000000-0005-0000-0000-0000238D0000}"/>
    <cellStyle name="เซลล์ที่มีการเชื่อมโยง 2" xfId="31608" hidden="1" xr:uid="{00000000-0005-0000-0000-0000248D0000}"/>
    <cellStyle name="เซลล์ที่มีการเชื่อมโยง 2" xfId="31609" hidden="1" xr:uid="{00000000-0005-0000-0000-0000258D0000}"/>
    <cellStyle name="เซลล์ที่มีการเชื่อมโยง 2" xfId="31610" hidden="1" xr:uid="{00000000-0005-0000-0000-0000268D0000}"/>
    <cellStyle name="เซลล์ที่มีการเชื่อมโยง 2" xfId="31611" hidden="1" xr:uid="{00000000-0005-0000-0000-0000278D0000}"/>
    <cellStyle name="เซลล์ที่มีการเชื่อมโยง 2" xfId="31612" hidden="1" xr:uid="{00000000-0005-0000-0000-0000288D0000}"/>
    <cellStyle name="เซลล์ที่มีการเชื่อมโยง 2" xfId="31613" hidden="1" xr:uid="{00000000-0005-0000-0000-0000298D0000}"/>
    <cellStyle name="เซลล์ที่มีการเชื่อมโยง 2" xfId="31614" hidden="1" xr:uid="{00000000-0005-0000-0000-00002A8D0000}"/>
    <cellStyle name="เซลล์ที่มีการเชื่อมโยง 2" xfId="31615" hidden="1" xr:uid="{00000000-0005-0000-0000-00002B8D0000}"/>
    <cellStyle name="เซลล์ที่มีการเชื่อมโยง 2" xfId="31620" hidden="1" xr:uid="{00000000-0005-0000-0000-00002C8D0000}"/>
    <cellStyle name="เซลล์ที่มีการเชื่อมโยง 2" xfId="31621" hidden="1" xr:uid="{00000000-0005-0000-0000-00002D8D0000}"/>
    <cellStyle name="เซลล์ที่มีการเชื่อมโยง 2" xfId="31622" hidden="1" xr:uid="{00000000-0005-0000-0000-00002E8D0000}"/>
    <cellStyle name="เซลล์ที่มีการเชื่อมโยง 2" xfId="31623" hidden="1" xr:uid="{00000000-0005-0000-0000-00002F8D0000}"/>
    <cellStyle name="เซลล์ที่มีการเชื่อมโยง 2" xfId="31824" hidden="1" xr:uid="{00000000-0005-0000-0000-0000308D0000}"/>
    <cellStyle name="เซลล์ที่มีการเชื่อมโยง 2" xfId="31827" hidden="1" xr:uid="{00000000-0005-0000-0000-0000318D0000}"/>
    <cellStyle name="เซลล์ที่มีการเชื่อมโยง 2" xfId="31831" hidden="1" xr:uid="{00000000-0005-0000-0000-0000328D0000}"/>
    <cellStyle name="เซลล์ที่มีการเชื่อมโยง 2" xfId="31832" hidden="1" xr:uid="{00000000-0005-0000-0000-0000338D0000}"/>
    <cellStyle name="เซลล์ที่มีการเชื่อมโยง 2" xfId="31939" hidden="1" xr:uid="{00000000-0005-0000-0000-0000348D0000}"/>
    <cellStyle name="เซลล์ที่มีการเชื่อมโยง 2" xfId="31940" hidden="1" xr:uid="{00000000-0005-0000-0000-0000358D0000}"/>
    <cellStyle name="เซลล์ที่มีการเชื่อมโยง 2" xfId="31944" hidden="1" xr:uid="{00000000-0005-0000-0000-0000368D0000}"/>
    <cellStyle name="เซลล์ที่มีการเชื่อมโยง 2" xfId="31945" hidden="1" xr:uid="{00000000-0005-0000-0000-0000378D0000}"/>
    <cellStyle name="เซลล์ที่มีการเชื่อมโยง 2" xfId="31964" hidden="1" xr:uid="{00000000-0005-0000-0000-0000388D0000}"/>
    <cellStyle name="เซลล์ที่มีการเชื่อมโยง 2" xfId="31965" hidden="1" xr:uid="{00000000-0005-0000-0000-0000398D0000}"/>
    <cellStyle name="เซลล์ที่มีการเชื่อมโยง 2" xfId="31969" hidden="1" xr:uid="{00000000-0005-0000-0000-00003A8D0000}"/>
    <cellStyle name="เซลล์ที่มีการเชื่อมโยง 2" xfId="31970" hidden="1" xr:uid="{00000000-0005-0000-0000-00003B8D0000}"/>
    <cellStyle name="เซลล์ที่มีการเชื่อมโยง 2" xfId="32072" hidden="1" xr:uid="{00000000-0005-0000-0000-00003C8D0000}"/>
    <cellStyle name="เซลล์ที่มีการเชื่อมโยง 2" xfId="32073" hidden="1" xr:uid="{00000000-0005-0000-0000-00003D8D0000}"/>
    <cellStyle name="เซลล์ที่มีการเชื่อมโยง 2" xfId="32075" hidden="1" xr:uid="{00000000-0005-0000-0000-00003E8D0000}"/>
    <cellStyle name="เซลล์ที่มีการเชื่อมโยง 2" xfId="32076" hidden="1" xr:uid="{00000000-0005-0000-0000-00003F8D0000}"/>
    <cellStyle name="เซลล์ที่มีการเชื่อมโยง 2" xfId="30508" hidden="1" xr:uid="{00000000-0005-0000-0000-0000408D0000}"/>
    <cellStyle name="เซลล์ที่มีการเชื่อมโยง 2" xfId="30512" hidden="1" xr:uid="{00000000-0005-0000-0000-0000418D0000}"/>
    <cellStyle name="เซลล์ที่มีการเชื่อมโยง 2" xfId="29730" hidden="1" xr:uid="{00000000-0005-0000-0000-0000428D0000}"/>
    <cellStyle name="เซลล์ที่มีการเชื่อมโยง 2" xfId="30833" hidden="1" xr:uid="{00000000-0005-0000-0000-0000438D0000}"/>
    <cellStyle name="เซลล์ที่มีการเชื่อมโยง 2" xfId="30950" hidden="1" xr:uid="{00000000-0005-0000-0000-0000448D0000}"/>
    <cellStyle name="เซลล์ที่มีการเชื่อมโยง 2" xfId="30751" hidden="1" xr:uid="{00000000-0005-0000-0000-0000458D0000}"/>
    <cellStyle name="เซลล์ที่มีการเชื่อมโยง 2" xfId="31321" hidden="1" xr:uid="{00000000-0005-0000-0000-0000468D0000}"/>
    <cellStyle name="เซลล์ที่มีการเชื่อมโยง 2" xfId="31529" hidden="1" xr:uid="{00000000-0005-0000-0000-0000478D0000}"/>
    <cellStyle name="เซลล์ที่มีการเชื่อมโยง 2" xfId="29735" hidden="1" xr:uid="{00000000-0005-0000-0000-0000488D0000}"/>
    <cellStyle name="เซลล์ที่มีการเชื่อมโยง 2" xfId="30534" hidden="1" xr:uid="{00000000-0005-0000-0000-0000498D0000}"/>
    <cellStyle name="เซลล์ที่มีการเชื่อมโยง 2" xfId="30605" hidden="1" xr:uid="{00000000-0005-0000-0000-00004A8D0000}"/>
    <cellStyle name="เซลล์ที่มีการเชื่อมโยง 2" xfId="30873" hidden="1" xr:uid="{00000000-0005-0000-0000-00004B8D0000}"/>
    <cellStyle name="เซลล์ที่มีการเชื่อมโยง 2" xfId="31502" hidden="1" xr:uid="{00000000-0005-0000-0000-00004C8D0000}"/>
    <cellStyle name="เซลล์ที่มีการเชื่อมโยง 2" xfId="30405" hidden="1" xr:uid="{00000000-0005-0000-0000-00004D8D0000}"/>
    <cellStyle name="เซลล์ที่มีการเชื่อมโยง 2" xfId="31177" hidden="1" xr:uid="{00000000-0005-0000-0000-00004E8D0000}"/>
    <cellStyle name="เซลล์ที่มีการเชื่อมโยง 2" xfId="27112" hidden="1" xr:uid="{00000000-0005-0000-0000-00004F8D0000}"/>
    <cellStyle name="เซลล์ที่มีการเชื่อมโยง 2" xfId="30909" hidden="1" xr:uid="{00000000-0005-0000-0000-0000508D0000}"/>
    <cellStyle name="เซลล์ที่มีการเชื่อมโยง 2" xfId="30976" hidden="1" xr:uid="{00000000-0005-0000-0000-0000518D0000}"/>
    <cellStyle name="เซลล์ที่มีการเชื่อมโยง 2" xfId="31580" hidden="1" xr:uid="{00000000-0005-0000-0000-0000528D0000}"/>
    <cellStyle name="เซลล์ที่มีการเชื่อมโยง 2" xfId="30763" hidden="1" xr:uid="{00000000-0005-0000-0000-0000538D0000}"/>
    <cellStyle name="เซลล์ที่มีการเชื่อมโยง 2" xfId="30337" hidden="1" xr:uid="{00000000-0005-0000-0000-0000548D0000}"/>
    <cellStyle name="เซลล์ที่มีการเชื่อมโยง 2" xfId="31434" hidden="1" xr:uid="{00000000-0005-0000-0000-0000558D0000}"/>
    <cellStyle name="เซลล์ที่มีการเชื่อมโยง 2" xfId="30514" hidden="1" xr:uid="{00000000-0005-0000-0000-0000568D0000}"/>
    <cellStyle name="เซลล์ที่มีการเชื่อมโยง 2" xfId="29929" hidden="1" xr:uid="{00000000-0005-0000-0000-0000578D0000}"/>
    <cellStyle name="เซลล์ที่มีการเชื่อมโยง 2" xfId="30365" hidden="1" xr:uid="{00000000-0005-0000-0000-0000588D0000}"/>
    <cellStyle name="เซลล์ที่มีการเชื่อมโยง 2" xfId="30812" hidden="1" xr:uid="{00000000-0005-0000-0000-0000598D0000}"/>
    <cellStyle name="เซลล์ที่มีการเชื่อมโยง 2" xfId="30761" hidden="1" xr:uid="{00000000-0005-0000-0000-00005A8D0000}"/>
    <cellStyle name="เซลล์ที่มีการเชื่อมโยง 2" xfId="30135" hidden="1" xr:uid="{00000000-0005-0000-0000-00005B8D0000}"/>
    <cellStyle name="เซลล์ที่มีการเชื่อมโยง 2" xfId="30450" hidden="1" xr:uid="{00000000-0005-0000-0000-00005C8D0000}"/>
    <cellStyle name="เซลล์ที่มีการเชื่อมโยง 2" xfId="29833" hidden="1" xr:uid="{00000000-0005-0000-0000-00005D8D0000}"/>
    <cellStyle name="เซลล์ที่มีการเชื่อมโยง 2" xfId="30108" hidden="1" xr:uid="{00000000-0005-0000-0000-00005E8D0000}"/>
    <cellStyle name="เซลล์ที่มีการเชื่อมโยง 2" xfId="30582" hidden="1" xr:uid="{00000000-0005-0000-0000-00005F8D0000}"/>
    <cellStyle name="เซลล์ที่มีการเชื่อมโยง 2" xfId="30901" hidden="1" xr:uid="{00000000-0005-0000-0000-0000608D0000}"/>
    <cellStyle name="เซลล์ที่มีการเชื่อมโยง 2" xfId="30834" hidden="1" xr:uid="{00000000-0005-0000-0000-0000618D0000}"/>
    <cellStyle name="เซลล์ที่มีการเชื่อมโยง 2" xfId="30949" hidden="1" xr:uid="{00000000-0005-0000-0000-0000628D0000}"/>
    <cellStyle name="เซลล์ที่มีการเชื่อมโยง 2" xfId="30175" hidden="1" xr:uid="{00000000-0005-0000-0000-0000638D0000}"/>
    <cellStyle name="เซลล์ที่มีการเชื่อมโยง 2" xfId="31346" hidden="1" xr:uid="{00000000-0005-0000-0000-0000648D0000}"/>
    <cellStyle name="เซลล์ที่มีการเชื่อมโยง 2" xfId="30181" hidden="1" xr:uid="{00000000-0005-0000-0000-0000658D0000}"/>
    <cellStyle name="เซลล์ที่มีการเชื่อมโยง 2" xfId="31233" hidden="1" xr:uid="{00000000-0005-0000-0000-0000668D0000}"/>
    <cellStyle name="เซลล์ที่มีการเชื่อมโยง 2" xfId="30915" hidden="1" xr:uid="{00000000-0005-0000-0000-0000678D0000}"/>
    <cellStyle name="เซลล์ที่มีการเชื่อมโยง 2" xfId="29803" hidden="1" xr:uid="{00000000-0005-0000-0000-0000688D0000}"/>
    <cellStyle name="เซลล์ที่มีการเชื่อมโยง 2" xfId="30864" hidden="1" xr:uid="{00000000-0005-0000-0000-0000698D0000}"/>
    <cellStyle name="เซลล์ที่มีการเชื่อมโยง 2" xfId="31183" hidden="1" xr:uid="{00000000-0005-0000-0000-00006A8D0000}"/>
    <cellStyle name="เซลล์ที่มีการเชื่อมโยง 2" xfId="29984" hidden="1" xr:uid="{00000000-0005-0000-0000-00006B8D0000}"/>
    <cellStyle name="เซลล์ที่มีการเชื่อมโยง 2" xfId="29773" hidden="1" xr:uid="{00000000-0005-0000-0000-00006C8D0000}"/>
    <cellStyle name="เซลล์ที่มีการเชื่อมโยง 2" xfId="31341" hidden="1" xr:uid="{00000000-0005-0000-0000-00006D8D0000}"/>
    <cellStyle name="เซลล์ที่มีการเชื่อมโยง 2" xfId="30977" hidden="1" xr:uid="{00000000-0005-0000-0000-00006E8D0000}"/>
    <cellStyle name="เซลล์ที่มีการเชื่อมโยง 2" xfId="31132" hidden="1" xr:uid="{00000000-0005-0000-0000-00006F8D0000}"/>
    <cellStyle name="เซลล์ที่มีการเชื่อมโยง 2" xfId="29895" hidden="1" xr:uid="{00000000-0005-0000-0000-0000708D0000}"/>
    <cellStyle name="เซลล์ที่มีการเชื่อมโยง 2" xfId="31002" hidden="1" xr:uid="{00000000-0005-0000-0000-0000718D0000}"/>
    <cellStyle name="เซลล์ที่มีการเชื่อมโยง 2" xfId="31371" hidden="1" xr:uid="{00000000-0005-0000-0000-0000728D0000}"/>
    <cellStyle name="เซลล์ที่มีการเชื่อมโยง 2" xfId="30974" hidden="1" xr:uid="{00000000-0005-0000-0000-0000738D0000}"/>
    <cellStyle name="เซลล์ที่มีการเชื่อมโยง 2" xfId="30565" hidden="1" xr:uid="{00000000-0005-0000-0000-0000748D0000}"/>
    <cellStyle name="เซลล์ที่มีการเชื่อมโยง 2" xfId="30207" hidden="1" xr:uid="{00000000-0005-0000-0000-0000758D0000}"/>
    <cellStyle name="เซลล์ที่มีการเชื่อมโยง 2" xfId="30047" hidden="1" xr:uid="{00000000-0005-0000-0000-0000768D0000}"/>
    <cellStyle name="เซลล์ที่มีการเชื่อมโยง 2" xfId="31588" hidden="1" xr:uid="{00000000-0005-0000-0000-0000778D0000}"/>
    <cellStyle name="เซลล์ที่มีการเชื่อมโยง 2" xfId="31560" hidden="1" xr:uid="{00000000-0005-0000-0000-0000788D0000}"/>
    <cellStyle name="เซลล์ที่มีการเชื่อมโยง 2" xfId="31131" hidden="1" xr:uid="{00000000-0005-0000-0000-0000798D0000}"/>
    <cellStyle name="เซลล์ที่มีการเชื่อมโยง 2" xfId="31114" hidden="1" xr:uid="{00000000-0005-0000-0000-00007A8D0000}"/>
    <cellStyle name="เซลล์ที่มีการเชื่อมโยง 2" xfId="30708" hidden="1" xr:uid="{00000000-0005-0000-0000-00007B8D0000}"/>
    <cellStyle name="เซลล์ที่มีการเชื่อมโยง 2" xfId="29726" hidden="1" xr:uid="{00000000-0005-0000-0000-00007C8D0000}"/>
    <cellStyle name="เซลล์ที่มีการเชื่อมโยง 2" xfId="31020" hidden="1" xr:uid="{00000000-0005-0000-0000-00007D8D0000}"/>
    <cellStyle name="เซลล์ที่มีการเชื่อมโยง 2" xfId="30020" hidden="1" xr:uid="{00000000-0005-0000-0000-00007E8D0000}"/>
    <cellStyle name="เซลล์ที่มีการเชื่อมโยง 2" xfId="30903" hidden="1" xr:uid="{00000000-0005-0000-0000-00007F8D0000}"/>
    <cellStyle name="เซลล์ที่มีการเชื่อมโยง 2" xfId="31179" hidden="1" xr:uid="{00000000-0005-0000-0000-0000808D0000}"/>
    <cellStyle name="เซลล์ที่มีการเชื่อมโยง 2" xfId="31127" hidden="1" xr:uid="{00000000-0005-0000-0000-0000818D0000}"/>
    <cellStyle name="เซลล์ที่มีการเชื่อมโยง 2" xfId="29973" hidden="1" xr:uid="{00000000-0005-0000-0000-0000828D0000}"/>
    <cellStyle name="เซลล์ที่มีการเชื่อมโยง 2" xfId="31111" hidden="1" xr:uid="{00000000-0005-0000-0000-0000838D0000}"/>
    <cellStyle name="เซลล์ที่มีการเชื่อมโยง 2" xfId="31277" hidden="1" xr:uid="{00000000-0005-0000-0000-0000848D0000}"/>
    <cellStyle name="เซลล์ที่มีการเชื่อมโยง 2" xfId="30122" hidden="1" xr:uid="{00000000-0005-0000-0000-0000858D0000}"/>
    <cellStyle name="เซลล์ที่มีการเชื่อมโยง 2" xfId="30430" hidden="1" xr:uid="{00000000-0005-0000-0000-0000868D0000}"/>
    <cellStyle name="เซลล์ที่มีการเชื่อมโยง 2" xfId="31325" hidden="1" xr:uid="{00000000-0005-0000-0000-0000878D0000}"/>
    <cellStyle name="เซลล์ที่มีการเชื่อมโยง 2" xfId="31385" hidden="1" xr:uid="{00000000-0005-0000-0000-0000888D0000}"/>
    <cellStyle name="เซลล์ที่มีการเชื่อมโยง 2" xfId="30441" hidden="1" xr:uid="{00000000-0005-0000-0000-0000898D0000}"/>
    <cellStyle name="เซลล์ที่มีการเชื่อมโยง 2" xfId="30824" hidden="1" xr:uid="{00000000-0005-0000-0000-00008A8D0000}"/>
    <cellStyle name="เซลล์ที่มีการเชื่อมโยง 2" xfId="30221" hidden="1" xr:uid="{00000000-0005-0000-0000-00008B8D0000}"/>
    <cellStyle name="เซลล์ที่มีการเชื่อมโยง 2" xfId="31202" hidden="1" xr:uid="{00000000-0005-0000-0000-00008C8D0000}"/>
    <cellStyle name="เซลล์ที่มีการเชื่อมโยง 2" xfId="30222" hidden="1" xr:uid="{00000000-0005-0000-0000-00008D8D0000}"/>
    <cellStyle name="เซลล์ที่มีการเชื่อมโยง 2" xfId="29754" hidden="1" xr:uid="{00000000-0005-0000-0000-00008E8D0000}"/>
    <cellStyle name="เซลล์ที่มีการเชื่อมโยง 2" xfId="30289" hidden="1" xr:uid="{00000000-0005-0000-0000-00008F8D0000}"/>
    <cellStyle name="เซลล์ที่มีการเชื่อมโยง 2" xfId="30524" hidden="1" xr:uid="{00000000-0005-0000-0000-0000908D0000}"/>
    <cellStyle name="เซลล์ที่มีการเชื่อมโยง 2" xfId="31544" hidden="1" xr:uid="{00000000-0005-0000-0000-0000918D0000}"/>
    <cellStyle name="เซลล์ที่มีการเชื่อมโยง 2" xfId="29932" hidden="1" xr:uid="{00000000-0005-0000-0000-0000928D0000}"/>
    <cellStyle name="เซลล์ที่มีการเชื่อมโยง 2" xfId="30140" hidden="1" xr:uid="{00000000-0005-0000-0000-0000938D0000}"/>
    <cellStyle name="เซลล์ที่มีการเชื่อมโยง 2" xfId="31470" hidden="1" xr:uid="{00000000-0005-0000-0000-0000948D0000}"/>
    <cellStyle name="เซลล์ที่มีการเชื่อมโยง 2" xfId="30060" hidden="1" xr:uid="{00000000-0005-0000-0000-0000958D0000}"/>
    <cellStyle name="เซลล์ที่มีการเชื่อมโยง 2" xfId="31014" hidden="1" xr:uid="{00000000-0005-0000-0000-0000968D0000}"/>
    <cellStyle name="เซลล์ที่มีการเชื่อมโยง 2" xfId="30223" hidden="1" xr:uid="{00000000-0005-0000-0000-0000978D0000}"/>
    <cellStyle name="เซลล์ที่มีการเชื่อมโยง 2" xfId="31606" hidden="1" xr:uid="{00000000-0005-0000-0000-0000988D0000}"/>
    <cellStyle name="เซลล์ที่มีการเชื่อมโยง 2" xfId="29982" hidden="1" xr:uid="{00000000-0005-0000-0000-0000998D0000}"/>
    <cellStyle name="เซลล์ที่มีการเชื่อมโยง 2" xfId="29891" hidden="1" xr:uid="{00000000-0005-0000-0000-00009A8D0000}"/>
    <cellStyle name="เซลล์ที่มีการเชื่อมโยง 2" xfId="30797" hidden="1" xr:uid="{00000000-0005-0000-0000-00009B8D0000}"/>
    <cellStyle name="เซลล์ที่มีการเชื่อมโยง 2" xfId="31400" hidden="1" xr:uid="{00000000-0005-0000-0000-00009C8D0000}"/>
    <cellStyle name="เซลล์ที่มีการเชื่อมโยง 2" xfId="30233" hidden="1" xr:uid="{00000000-0005-0000-0000-00009D8D0000}"/>
    <cellStyle name="เซลล์ที่มีการเชื่อมโยง 2" xfId="31462" hidden="1" xr:uid="{00000000-0005-0000-0000-00009E8D0000}"/>
    <cellStyle name="เซลล์ที่มีการเชื่อมโยง 2" xfId="30158" hidden="1" xr:uid="{00000000-0005-0000-0000-00009F8D0000}"/>
    <cellStyle name="เซลล์ที่มีการเชื่อมโยง 2" xfId="30279" hidden="1" xr:uid="{00000000-0005-0000-0000-0000A08D0000}"/>
    <cellStyle name="เซลล์ที่มีการเชื่อมโยง 2" xfId="30038" hidden="1" xr:uid="{00000000-0005-0000-0000-0000A18D0000}"/>
    <cellStyle name="เซลล์ที่มีการเชื่อมโยง 2" xfId="29953" hidden="1" xr:uid="{00000000-0005-0000-0000-0000A28D0000}"/>
    <cellStyle name="เซลล์ที่มีการเชื่อมโยง 2" xfId="30830" hidden="1" xr:uid="{00000000-0005-0000-0000-0000A38D0000}"/>
    <cellStyle name="เซลล์ที่มีการเชื่อมโยง 2" xfId="30372" hidden="1" xr:uid="{00000000-0005-0000-0000-0000A48D0000}"/>
    <cellStyle name="เซลล์ที่มีการเชื่อมโยง 2" xfId="30624" hidden="1" xr:uid="{00000000-0005-0000-0000-0000A58D0000}"/>
    <cellStyle name="เซลล์ที่มีการเชื่อมโยง 2" xfId="31259" hidden="1" xr:uid="{00000000-0005-0000-0000-0000A68D0000}"/>
    <cellStyle name="เซลล์ที่มีการเชื่อมโยง 2" xfId="30121" hidden="1" xr:uid="{00000000-0005-0000-0000-0000A78D0000}"/>
    <cellStyle name="เซลล์ที่มีการเชื่อมโยง 2" xfId="31101" hidden="1" xr:uid="{00000000-0005-0000-0000-0000A88D0000}"/>
    <cellStyle name="เซลล์ที่มีการเชื่อมโยง 2" xfId="30005" hidden="1" xr:uid="{00000000-0005-0000-0000-0000A98D0000}"/>
    <cellStyle name="เซลล์ที่มีการเชื่อมโยง 2" xfId="31420" hidden="1" xr:uid="{00000000-0005-0000-0000-0000AA8D0000}"/>
    <cellStyle name="เซลล์ที่มีการเชื่อมโยง 2" xfId="29715" hidden="1" xr:uid="{00000000-0005-0000-0000-0000AB8D0000}"/>
    <cellStyle name="เซลล์ที่มีการเชื่อมโยง 2" xfId="30813" hidden="1" xr:uid="{00000000-0005-0000-0000-0000AC8D0000}"/>
    <cellStyle name="เซลล์ที่มีการเชื่อมโยง 2" xfId="30243" hidden="1" xr:uid="{00000000-0005-0000-0000-0000AD8D0000}"/>
    <cellStyle name="เซลล์ที่มีการเชื่อมโยง 2" xfId="30267" hidden="1" xr:uid="{00000000-0005-0000-0000-0000AE8D0000}"/>
    <cellStyle name="เซลล์ที่มีการเชื่อมโยง 2" xfId="30853" hidden="1" xr:uid="{00000000-0005-0000-0000-0000AF8D0000}"/>
    <cellStyle name="เซลล์ที่มีการเชื่อมโยง 2" xfId="26055" hidden="1" xr:uid="{00000000-0005-0000-0000-0000B08D0000}"/>
    <cellStyle name="เซลล์ที่มีการเชื่อมโยง 2" xfId="30072" hidden="1" xr:uid="{00000000-0005-0000-0000-0000B18D0000}"/>
    <cellStyle name="เซลล์ที่มีการเชื่อมโยง 2" xfId="31115" hidden="1" xr:uid="{00000000-0005-0000-0000-0000B28D0000}"/>
    <cellStyle name="เซลล์ที่มีการเชื่อมโยง 2" xfId="30032" hidden="1" xr:uid="{00000000-0005-0000-0000-0000B38D0000}"/>
    <cellStyle name="เซลล์ที่มีการเชื่อมโยง 2" xfId="30342" hidden="1" xr:uid="{00000000-0005-0000-0000-0000B48D0000}"/>
    <cellStyle name="เซลล์ที่มีการเชื่อมโยง 2" xfId="30352" hidden="1" xr:uid="{00000000-0005-0000-0000-0000B58D0000}"/>
    <cellStyle name="เซลล์ที่มีการเชื่อมโยง 2" xfId="30147" hidden="1" xr:uid="{00000000-0005-0000-0000-0000B68D0000}"/>
    <cellStyle name="เซลล์ที่มีการเชื่อมโยง 2" xfId="30288" hidden="1" xr:uid="{00000000-0005-0000-0000-0000B78D0000}"/>
    <cellStyle name="เซลล์ที่มีการเชื่อมโยง 2" xfId="31520" hidden="1" xr:uid="{00000000-0005-0000-0000-0000B88D0000}"/>
    <cellStyle name="เซลล์ที่มีการเชื่อมโยง 2" xfId="29952" hidden="1" xr:uid="{00000000-0005-0000-0000-0000B98D0000}"/>
    <cellStyle name="เซลล์ที่มีการเชื่อมโยง 2" xfId="30790" hidden="1" xr:uid="{00000000-0005-0000-0000-0000BA8D0000}"/>
    <cellStyle name="เซลล์ที่มีการเชื่อมโยง 2" xfId="31197" hidden="1" xr:uid="{00000000-0005-0000-0000-0000BB8D0000}"/>
    <cellStyle name="เซลล์ที่มีการเชื่อมโยง 2" xfId="31322" hidden="1" xr:uid="{00000000-0005-0000-0000-0000BC8D0000}"/>
    <cellStyle name="เซลล์ที่มีการเชื่อมโยง 2" xfId="29902" hidden="1" xr:uid="{00000000-0005-0000-0000-0000BD8D0000}"/>
    <cellStyle name="เซลล์ที่มีการเชื่อมโยง 2" xfId="31262" hidden="1" xr:uid="{00000000-0005-0000-0000-0000BE8D0000}"/>
    <cellStyle name="เซลล์ที่มีการเชื่อมโยง 2" xfId="29989" hidden="1" xr:uid="{00000000-0005-0000-0000-0000BF8D0000}"/>
    <cellStyle name="เซลล์ที่มีการเชื่อมโยง 2" xfId="30194" hidden="1" xr:uid="{00000000-0005-0000-0000-0000C08D0000}"/>
    <cellStyle name="เซลล์ที่มีการเชื่อมโยง 2" xfId="29900" hidden="1" xr:uid="{00000000-0005-0000-0000-0000C18D0000}"/>
    <cellStyle name="เซลล์ที่มีการเชื่อมโยง 2" xfId="30056" hidden="1" xr:uid="{00000000-0005-0000-0000-0000C28D0000}"/>
    <cellStyle name="เซลล์ที่มีการเชื่อมโยง 2" xfId="30716" hidden="1" xr:uid="{00000000-0005-0000-0000-0000C38D0000}"/>
    <cellStyle name="เซลล์ที่มีการเชื่อมโยง 2" xfId="30593" hidden="1" xr:uid="{00000000-0005-0000-0000-0000C48D0000}"/>
    <cellStyle name="เซลล์ที่มีการเชื่อมโยง 2" xfId="30578" hidden="1" xr:uid="{00000000-0005-0000-0000-0000C58D0000}"/>
    <cellStyle name="เซลล์ที่มีการเชื่อมโยง 2" xfId="29897" hidden="1" xr:uid="{00000000-0005-0000-0000-0000C68D0000}"/>
    <cellStyle name="เซลล์ที่มีการเชื่อมโยง 2" xfId="30016" hidden="1" xr:uid="{00000000-0005-0000-0000-0000C78D0000}"/>
    <cellStyle name="เซลล์ที่มีการเชื่อมโยง 2" xfId="31345" hidden="1" xr:uid="{00000000-0005-0000-0000-0000C88D0000}"/>
    <cellStyle name="เซลล์ที่มีการเชื่อมโยง 2" xfId="29784" hidden="1" xr:uid="{00000000-0005-0000-0000-0000C98D0000}"/>
    <cellStyle name="เซลล์ที่มีการเชื่อมโยง 2" xfId="30311" hidden="1" xr:uid="{00000000-0005-0000-0000-0000CA8D0000}"/>
    <cellStyle name="เซลล์ที่มีการเชื่อมโยง 2" xfId="29930" hidden="1" xr:uid="{00000000-0005-0000-0000-0000CB8D0000}"/>
    <cellStyle name="เซลล์ที่มีการเชื่อมโยง 2" xfId="31302" hidden="1" xr:uid="{00000000-0005-0000-0000-0000CC8D0000}"/>
    <cellStyle name="เซลล์ที่มีการเชื่อมโยง 2" xfId="30692" hidden="1" xr:uid="{00000000-0005-0000-0000-0000CD8D0000}"/>
    <cellStyle name="เซลล์ที่มีการเชื่อมโยง 2" xfId="30274" hidden="1" xr:uid="{00000000-0005-0000-0000-0000CE8D0000}"/>
    <cellStyle name="เซลล์ที่มีการเชื่อมโยง 2" xfId="30627" hidden="1" xr:uid="{00000000-0005-0000-0000-0000CF8D0000}"/>
    <cellStyle name="เซลล์ที่มีการเชื่อมโยง 2" xfId="32099" hidden="1" xr:uid="{00000000-0005-0000-0000-0000D08D0000}"/>
    <cellStyle name="เซลล์ที่มีการเชื่อมโยง 2" xfId="32102" hidden="1" xr:uid="{00000000-0005-0000-0000-0000D18D0000}"/>
    <cellStyle name="เซลล์ที่มีการเชื่อมโยง 2" xfId="32104" hidden="1" xr:uid="{00000000-0005-0000-0000-0000D28D0000}"/>
    <cellStyle name="เซลล์ที่มีการเชื่อมโยง 2" xfId="32105" hidden="1" xr:uid="{00000000-0005-0000-0000-0000D38D0000}"/>
    <cellStyle name="เซลล์ที่มีการเชื่อมโยง 2" xfId="32114" hidden="1" xr:uid="{00000000-0005-0000-0000-0000D48D0000}"/>
    <cellStyle name="เซลล์ที่มีการเชื่อมโยง 2" xfId="32115" hidden="1" xr:uid="{00000000-0005-0000-0000-0000D58D0000}"/>
    <cellStyle name="เซลล์ที่มีการเชื่อมโยง 2" xfId="32116" hidden="1" xr:uid="{00000000-0005-0000-0000-0000D68D0000}"/>
    <cellStyle name="เซลล์ที่มีการเชื่อมโยง 2" xfId="32117" hidden="1" xr:uid="{00000000-0005-0000-0000-0000D78D0000}"/>
    <cellStyle name="เซลล์ที่มีการเชื่อมโยง 2" xfId="32119" hidden="1" xr:uid="{00000000-0005-0000-0000-0000D88D0000}"/>
    <cellStyle name="เซลล์ที่มีการเชื่อมโยง 2" xfId="32120" hidden="1" xr:uid="{00000000-0005-0000-0000-0000D98D0000}"/>
    <cellStyle name="เซลล์ที่มีการเชื่อมโยง 2" xfId="32121" hidden="1" xr:uid="{00000000-0005-0000-0000-0000DA8D0000}"/>
    <cellStyle name="เซลล์ที่มีการเชื่อมโยง 2" xfId="32122" hidden="1" xr:uid="{00000000-0005-0000-0000-0000DB8D0000}"/>
    <cellStyle name="เซลล์ที่มีการเชื่อมโยง 2" xfId="32125" hidden="1" xr:uid="{00000000-0005-0000-0000-0000DC8D0000}"/>
    <cellStyle name="เซลล์ที่มีการเชื่อมโยง 2" xfId="32126" hidden="1" xr:uid="{00000000-0005-0000-0000-0000DD8D0000}"/>
    <cellStyle name="เซลล์ที่มีการเชื่อมโยง 2" xfId="32127" hidden="1" xr:uid="{00000000-0005-0000-0000-0000DE8D0000}"/>
    <cellStyle name="เซลล์ที่มีการเชื่อมโยง 2" xfId="32128" hidden="1" xr:uid="{00000000-0005-0000-0000-0000DF8D0000}"/>
    <cellStyle name="เซลล์ที่มีการเชื่อมโยง 2" xfId="32190" hidden="1" xr:uid="{00000000-0005-0000-0000-0000E08D0000}"/>
    <cellStyle name="เซลล์ที่มีการเชื่อมโยง 2" xfId="32192" hidden="1" xr:uid="{00000000-0005-0000-0000-0000E18D0000}"/>
    <cellStyle name="เซลล์ที่มีการเชื่อมโยง 2" xfId="32194" hidden="1" xr:uid="{00000000-0005-0000-0000-0000E28D0000}"/>
    <cellStyle name="เซลล์ที่มีการเชื่อมโยง 2" xfId="32195" hidden="1" xr:uid="{00000000-0005-0000-0000-0000E38D0000}"/>
    <cellStyle name="เซลล์ที่มีการเชื่อมโยง 2" xfId="32221" hidden="1" xr:uid="{00000000-0005-0000-0000-0000E48D0000}"/>
    <cellStyle name="เซลล์ที่มีการเชื่อมโยง 2" xfId="32222" hidden="1" xr:uid="{00000000-0005-0000-0000-0000E58D0000}"/>
    <cellStyle name="เซลล์ที่มีการเชื่อมโยง 2" xfId="32223" hidden="1" xr:uid="{00000000-0005-0000-0000-0000E68D0000}"/>
    <cellStyle name="เซลล์ที่มีการเชื่อมโยง 2" xfId="32224" hidden="1" xr:uid="{00000000-0005-0000-0000-0000E78D0000}"/>
    <cellStyle name="เซลล์ที่มีการเชื่อมโยง 2" xfId="32229" hidden="1" xr:uid="{00000000-0005-0000-0000-0000E88D0000}"/>
    <cellStyle name="เซลล์ที่มีการเชื่อมโยง 2" xfId="32230" hidden="1" xr:uid="{00000000-0005-0000-0000-0000E98D0000}"/>
    <cellStyle name="เซลล์ที่มีการเชื่อมโยง 2" xfId="32231" hidden="1" xr:uid="{00000000-0005-0000-0000-0000EA8D0000}"/>
    <cellStyle name="เซลล์ที่มีการเชื่อมโยง 2" xfId="32232" hidden="1" xr:uid="{00000000-0005-0000-0000-0000EB8D0000}"/>
    <cellStyle name="เซลล์ที่มีการเชื่อมโยง 2" xfId="32249" hidden="1" xr:uid="{00000000-0005-0000-0000-0000EC8D0000}"/>
    <cellStyle name="เซลล์ที่มีการเชื่อมโยง 2" xfId="32250" hidden="1" xr:uid="{00000000-0005-0000-0000-0000ED8D0000}"/>
    <cellStyle name="เซลล์ที่มีการเชื่อมโยง 2" xfId="32252" hidden="1" xr:uid="{00000000-0005-0000-0000-0000EE8D0000}"/>
    <cellStyle name="เซลล์ที่มีการเชื่อมโยง 2" xfId="32253" hidden="1" xr:uid="{00000000-0005-0000-0000-0000EF8D0000}"/>
    <cellStyle name="เซลล์ที่มีการเชื่อมโยง 2" xfId="29873" hidden="1" xr:uid="{00000000-0005-0000-0000-0000F08D0000}"/>
    <cellStyle name="เซลล์ที่มีการเชื่อมโยง 2" xfId="31082" hidden="1" xr:uid="{00000000-0005-0000-0000-0000F18D0000}"/>
    <cellStyle name="เซลล์ที่มีการเชื่อมโยง 2" xfId="30880" hidden="1" xr:uid="{00000000-0005-0000-0000-0000F28D0000}"/>
    <cellStyle name="เซลล์ที่มีการเชื่อมโยง 2" xfId="29723" hidden="1" xr:uid="{00000000-0005-0000-0000-0000F38D0000}"/>
    <cellStyle name="เซลล์ที่มีการเชื่อมโยง 2" xfId="31196" hidden="1" xr:uid="{00000000-0005-0000-0000-0000F48D0000}"/>
    <cellStyle name="เซลล์ที่มีการเชื่อมโยง 2" xfId="30178" hidden="1" xr:uid="{00000000-0005-0000-0000-0000F58D0000}"/>
    <cellStyle name="เซลล์ที่มีการเชื่อมโยง 2" xfId="30033" hidden="1" xr:uid="{00000000-0005-0000-0000-0000F68D0000}"/>
    <cellStyle name="เซลล์ที่มีการเชื่อมโยง 2" xfId="30739" hidden="1" xr:uid="{00000000-0005-0000-0000-0000F78D0000}"/>
    <cellStyle name="เซลล์ที่มีการเชื่อมโยง 2" xfId="32137" hidden="1" xr:uid="{00000000-0005-0000-0000-0000F88D0000}"/>
    <cellStyle name="เซลล์ที่มีการเชื่อมโยง 2" xfId="31327" hidden="1" xr:uid="{00000000-0005-0000-0000-0000F98D0000}"/>
    <cellStyle name="เซลล์ที่มีการเชื่อมโยง 2" xfId="30670" hidden="1" xr:uid="{00000000-0005-0000-0000-0000FA8D0000}"/>
    <cellStyle name="เซลล์ที่มีการเชื่อมโยง 2" xfId="31166" hidden="1" xr:uid="{00000000-0005-0000-0000-0000FB8D0000}"/>
    <cellStyle name="เซลล์ที่มีการเชื่อมโยง 2" xfId="25543" hidden="1" xr:uid="{00000000-0005-0000-0000-0000FC8D0000}"/>
    <cellStyle name="เซลล์ที่มีการเชื่อมโยง 2" xfId="31504" hidden="1" xr:uid="{00000000-0005-0000-0000-0000FD8D0000}"/>
    <cellStyle name="เซลล์ที่มีการเชื่อมโยง 2" xfId="29986" hidden="1" xr:uid="{00000000-0005-0000-0000-0000FE8D0000}"/>
    <cellStyle name="เซลล์ที่มีการเชื่อมโยง 2" xfId="31273" hidden="1" xr:uid="{00000000-0005-0000-0000-0000FF8D0000}"/>
    <cellStyle name="เซลล์ที่มีการเชื่อมโยง 2" xfId="30907" hidden="1" xr:uid="{00000000-0005-0000-0000-0000008E0000}"/>
    <cellStyle name="เซลล์ที่มีการเชื่อมโยง 2" xfId="29842" hidden="1" xr:uid="{00000000-0005-0000-0000-0000018E0000}"/>
    <cellStyle name="เซลล์ที่มีการเชื่อมโยง 2" xfId="31097" hidden="1" xr:uid="{00000000-0005-0000-0000-0000028E0000}"/>
    <cellStyle name="เซลล์ที่มีการเชื่อมโยง 2" xfId="30129" hidden="1" xr:uid="{00000000-0005-0000-0000-0000038E0000}"/>
    <cellStyle name="เซลล์ที่มีการเชื่อมโยง 2" xfId="29975" hidden="1" xr:uid="{00000000-0005-0000-0000-0000048E0000}"/>
    <cellStyle name="เซลล์ที่มีการเชื่อมโยง 2" xfId="31228" hidden="1" xr:uid="{00000000-0005-0000-0000-0000058E0000}"/>
    <cellStyle name="เซลล์ที่มีการเชื่อมโยง 2" xfId="31604" hidden="1" xr:uid="{00000000-0005-0000-0000-0000068E0000}"/>
    <cellStyle name="เซลล์ที่มีการเชื่อมโยง 2" xfId="31000" hidden="1" xr:uid="{00000000-0005-0000-0000-0000078E0000}"/>
    <cellStyle name="เซลล์ที่มีการเชื่อมโยง 2" xfId="31571" hidden="1" xr:uid="{00000000-0005-0000-0000-0000088E0000}"/>
    <cellStyle name="เซลล์ที่มีการเชื่อมโยง 2" xfId="32146" hidden="1" xr:uid="{00000000-0005-0000-0000-0000098E0000}"/>
    <cellStyle name="เซลล์ที่มีการเชื่อมโยง 2" xfId="30074" hidden="1" xr:uid="{00000000-0005-0000-0000-00000A8E0000}"/>
    <cellStyle name="เซลล์ที่มีการเชื่อมโยง 2" xfId="30783" hidden="1" xr:uid="{00000000-0005-0000-0000-00000B8E0000}"/>
    <cellStyle name="เซลล์ที่มีการเชื่อมโยง 2" xfId="31592" hidden="1" xr:uid="{00000000-0005-0000-0000-00000C8E0000}"/>
    <cellStyle name="เซลล์ที่มีการเชื่อมโยง 2" xfId="32234" hidden="1" xr:uid="{00000000-0005-0000-0000-00000D8E0000}"/>
    <cellStyle name="เซลล์ที่มีการเชื่อมโยง 2" xfId="32180" hidden="1" xr:uid="{00000000-0005-0000-0000-00000E8E0000}"/>
    <cellStyle name="เซลล์ที่มีการเชื่อมโยง 2" xfId="32141" hidden="1" xr:uid="{00000000-0005-0000-0000-00000F8E0000}"/>
    <cellStyle name="เซลล์ที่มีการเชื่อมโยง 2" xfId="32094" hidden="1" xr:uid="{00000000-0005-0000-0000-0000108E0000}"/>
    <cellStyle name="เซลล์ที่มีการเชื่อมโยง 2" xfId="30517" hidden="1" xr:uid="{00000000-0005-0000-0000-0000118E0000}"/>
    <cellStyle name="เซลล์ที่มีการเชื่อมโยง 2" xfId="31350" hidden="1" xr:uid="{00000000-0005-0000-0000-0000128E0000}"/>
    <cellStyle name="เซลล์ที่มีการเชื่อมโยง 2" xfId="30683" hidden="1" xr:uid="{00000000-0005-0000-0000-0000138E0000}"/>
    <cellStyle name="เซลล์ที่มีการเชื่อมโยง 2" xfId="31354" hidden="1" xr:uid="{00000000-0005-0000-0000-0000148E0000}"/>
    <cellStyle name="เซลล์ที่มีการเชื่อมโยง 2" xfId="30777" hidden="1" xr:uid="{00000000-0005-0000-0000-0000158E0000}"/>
    <cellStyle name="เซลล์ที่มีการเชื่อมโยง 2" xfId="31013" hidden="1" xr:uid="{00000000-0005-0000-0000-0000168E0000}"/>
    <cellStyle name="เซลล์ที่มีการเชื่อมโยง 2" xfId="30987" hidden="1" xr:uid="{00000000-0005-0000-0000-0000178E0000}"/>
    <cellStyle name="เซลล์ที่มีการเชื่อมโยง 2" xfId="30171" hidden="1" xr:uid="{00000000-0005-0000-0000-0000188E0000}"/>
    <cellStyle name="เซลล์ที่มีการเชื่อมโยง 2" xfId="30996" hidden="1" xr:uid="{00000000-0005-0000-0000-0000198E0000}"/>
    <cellStyle name="เซลล์ที่มีการเชื่อมโยง 2" xfId="29798" hidden="1" xr:uid="{00000000-0005-0000-0000-00001A8E0000}"/>
    <cellStyle name="เซลล์ที่มีการเชื่อมโยง 2" xfId="29758" hidden="1" xr:uid="{00000000-0005-0000-0000-00001B8E0000}"/>
    <cellStyle name="เซลล์ที่มีการเชื่อมโยง 2" xfId="29752" hidden="1" xr:uid="{00000000-0005-0000-0000-00001C8E0000}"/>
    <cellStyle name="เซลล์ที่มีการเชื่อมโยง 2" xfId="30936" hidden="1" xr:uid="{00000000-0005-0000-0000-00001D8E0000}"/>
    <cellStyle name="เซลล์ที่มีการเชื่อมโยง 2" xfId="29949" hidden="1" xr:uid="{00000000-0005-0000-0000-00001E8E0000}"/>
    <cellStyle name="เซลล์ที่มีการเชื่อมโยง 2" xfId="30841" hidden="1" xr:uid="{00000000-0005-0000-0000-00001F8E0000}"/>
    <cellStyle name="เซลล์ที่มีการเชื่อมโยง 2" xfId="30120" hidden="1" xr:uid="{00000000-0005-0000-0000-0000208E0000}"/>
    <cellStyle name="เซลล์ที่มีการเชื่อมโยง 2" xfId="32187" hidden="1" xr:uid="{00000000-0005-0000-0000-0000218E0000}"/>
    <cellStyle name="เซลล์ที่มีการเชื่อมโยง 2" xfId="30930" hidden="1" xr:uid="{00000000-0005-0000-0000-0000228E0000}"/>
    <cellStyle name="เซลล์ที่มีการเชื่อมโยง 2" xfId="30237" hidden="1" xr:uid="{00000000-0005-0000-0000-0000238E0000}"/>
    <cellStyle name="เซลล์ที่มีการเชื่อมโยง 2" xfId="32167" hidden="1" xr:uid="{00000000-0005-0000-0000-0000248E0000}"/>
    <cellStyle name="เซลล์ที่มีการเชื่อมโยง 2" xfId="30548" hidden="1" xr:uid="{00000000-0005-0000-0000-0000258E0000}"/>
    <cellStyle name="เซลล์ที่มีการเชื่อมโยง 2" xfId="31250" hidden="1" xr:uid="{00000000-0005-0000-0000-0000268E0000}"/>
    <cellStyle name="เซลล์ที่มีการเชื่อมโยง 2" xfId="31042" hidden="1" xr:uid="{00000000-0005-0000-0000-0000278E0000}"/>
    <cellStyle name="เซลล์ที่มีการเชื่อมโยง 2" xfId="30132" hidden="1" xr:uid="{00000000-0005-0000-0000-0000288E0000}"/>
    <cellStyle name="เซลล์ที่มีการเชื่อมโยง 2" xfId="30770" hidden="1" xr:uid="{00000000-0005-0000-0000-0000298E0000}"/>
    <cellStyle name="เซลล์ที่มีการเชื่อมโยง 2" xfId="31266" hidden="1" xr:uid="{00000000-0005-0000-0000-00002A8E0000}"/>
    <cellStyle name="เซลล์ที่มีการเชื่อมโยง 2" xfId="30545" hidden="1" xr:uid="{00000000-0005-0000-0000-00002B8E0000}"/>
    <cellStyle name="เซลล์ที่มีการเชื่อมโยง 2" xfId="31239" hidden="1" xr:uid="{00000000-0005-0000-0000-00002C8E0000}"/>
    <cellStyle name="เซลล์ที่มีการเชื่อมโยง 2" xfId="31432" hidden="1" xr:uid="{00000000-0005-0000-0000-00002D8E0000}"/>
    <cellStyle name="เซลล์ที่มีการเชื่อมโยง 2" xfId="32201" hidden="1" xr:uid="{00000000-0005-0000-0000-00002E8E0000}"/>
    <cellStyle name="เซลล์ที่มีการเชื่อมโยง 2" xfId="30290" hidden="1" xr:uid="{00000000-0005-0000-0000-00002F8E0000}"/>
    <cellStyle name="เซลล์ที่มีการเชื่อมโยง 2" xfId="30030" hidden="1" xr:uid="{00000000-0005-0000-0000-0000308E0000}"/>
    <cellStyle name="เซลล์ที่มีการเชื่อมโยง 2" xfId="30594" hidden="1" xr:uid="{00000000-0005-0000-0000-0000318E0000}"/>
    <cellStyle name="เซลล์ที่มีการเชื่อมโยง 2" xfId="31602" hidden="1" xr:uid="{00000000-0005-0000-0000-0000328E0000}"/>
    <cellStyle name="เซลล์ที่มีการเชื่อมโยง 2" xfId="30620" hidden="1" xr:uid="{00000000-0005-0000-0000-0000338E0000}"/>
    <cellStyle name="เซลล์ที่มีการเชื่อมโยง 2" xfId="32204" hidden="1" xr:uid="{00000000-0005-0000-0000-0000348E0000}"/>
    <cellStyle name="เซลล์ที่มีการเชื่อมโยง 2" xfId="30820" hidden="1" xr:uid="{00000000-0005-0000-0000-0000358E0000}"/>
    <cellStyle name="เซลล์ที่มีการเชื่อมโยง 2" xfId="31530" hidden="1" xr:uid="{00000000-0005-0000-0000-0000368E0000}"/>
    <cellStyle name="เซลล์ที่มีการเชื่อมโยง 2" xfId="30781" hidden="1" xr:uid="{00000000-0005-0000-0000-0000378E0000}"/>
    <cellStyle name="เซลล์ที่มีการเชื่อมโยง 2" xfId="31116" hidden="1" xr:uid="{00000000-0005-0000-0000-0000388E0000}"/>
    <cellStyle name="เซลล์ที่มีการเชื่อมโยง 2" xfId="31270" hidden="1" xr:uid="{00000000-0005-0000-0000-0000398E0000}"/>
    <cellStyle name="เซลล์ที่มีการเชื่อมโยง 2" xfId="32080" hidden="1" xr:uid="{00000000-0005-0000-0000-00003A8E0000}"/>
    <cellStyle name="เซลล์ที่มีการเชื่อมโยง 2" xfId="29844" hidden="1" xr:uid="{00000000-0005-0000-0000-00003B8E0000}"/>
    <cellStyle name="เซลล์ที่มีการเชื่อมโยง 2" xfId="29736" hidden="1" xr:uid="{00000000-0005-0000-0000-00003C8E0000}"/>
    <cellStyle name="เซลล์ที่มีการเชื่อมโยง 2" xfId="29717" hidden="1" xr:uid="{00000000-0005-0000-0000-00003D8E0000}"/>
    <cellStyle name="เซลล์ที่มีการเชื่อมโยง 2" xfId="30139" hidden="1" xr:uid="{00000000-0005-0000-0000-00003E8E0000}"/>
    <cellStyle name="เซลล์ที่มีการเชื่อมโยง 2" xfId="29881" hidden="1" xr:uid="{00000000-0005-0000-0000-00003F8E0000}"/>
    <cellStyle name="เซลล์ที่มีการเชื่อมโยง 2" xfId="31333" hidden="1" xr:uid="{00000000-0005-0000-0000-0000408E0000}"/>
    <cellStyle name="เซลล์ที่มีการเชื่อมโยง 2" xfId="31240" hidden="1" xr:uid="{00000000-0005-0000-0000-0000418E0000}"/>
    <cellStyle name="เซลล์ที่มีการเชื่อมโยง 2" xfId="30224" hidden="1" xr:uid="{00000000-0005-0000-0000-0000428E0000}"/>
    <cellStyle name="เซลล์ที่มีการเชื่อมโยง 2" xfId="30726" hidden="1" xr:uid="{00000000-0005-0000-0000-0000438E0000}"/>
    <cellStyle name="เซลล์ที่มีการเชื่อมโยง 2" xfId="30917" hidden="1" xr:uid="{00000000-0005-0000-0000-0000448E0000}"/>
    <cellStyle name="เซลล์ที่มีการเชื่อมโยง 2" xfId="29825" hidden="1" xr:uid="{00000000-0005-0000-0000-0000458E0000}"/>
    <cellStyle name="เซลล์ที่มีการเชื่อมโยง 2" xfId="32228" hidden="1" xr:uid="{00000000-0005-0000-0000-0000468E0000}"/>
    <cellStyle name="เซลล์ที่มีการเชื่อมโยง 2" xfId="29972" hidden="1" xr:uid="{00000000-0005-0000-0000-0000478E0000}"/>
    <cellStyle name="เซลล์ที่มีการเชื่อมโยง 2" xfId="30094" hidden="1" xr:uid="{00000000-0005-0000-0000-0000488E0000}"/>
    <cellStyle name="เซลล์ที่มีการเชื่อมโยง 2" xfId="32241" hidden="1" xr:uid="{00000000-0005-0000-0000-0000498E0000}"/>
    <cellStyle name="เซลล์ที่มีการเชื่อมโยง 2" xfId="32147" hidden="1" xr:uid="{00000000-0005-0000-0000-00004A8E0000}"/>
    <cellStyle name="เซลล์ที่มีการเชื่อมโยง 2" xfId="32161" hidden="1" xr:uid="{00000000-0005-0000-0000-00004B8E0000}"/>
    <cellStyle name="เซลล์ที่มีการเชื่อมโยง 2" xfId="30002" hidden="1" xr:uid="{00000000-0005-0000-0000-00004C8E0000}"/>
    <cellStyle name="เซลล์ที่มีการเชื่อมโยง 2" xfId="30374" hidden="1" xr:uid="{00000000-0005-0000-0000-00004D8E0000}"/>
    <cellStyle name="เซลล์ที่มีการเชื่อมโยง 2" xfId="30053" hidden="1" xr:uid="{00000000-0005-0000-0000-00004E8E0000}"/>
    <cellStyle name="เซลล์ที่มีการเชื่อมโยง 2" xfId="30013" hidden="1" xr:uid="{00000000-0005-0000-0000-00004F8E0000}"/>
    <cellStyle name="เซลล์ที่มีการเชื่อมโยง 2" xfId="32205" hidden="1" xr:uid="{00000000-0005-0000-0000-0000508E0000}"/>
    <cellStyle name="เซลล์ที่มีการเชื่อมโยง 2" xfId="30310" hidden="1" xr:uid="{00000000-0005-0000-0000-0000518E0000}"/>
    <cellStyle name="เซลล์ที่มีการเชื่อมโยง 2" xfId="30719" hidden="1" xr:uid="{00000000-0005-0000-0000-0000528E0000}"/>
    <cellStyle name="เซลล์ที่มีการเชื่อมโยง 2" xfId="30559" hidden="1" xr:uid="{00000000-0005-0000-0000-0000538E0000}"/>
    <cellStyle name="เซลล์ที่มีการเชื่อมโยง 2" xfId="31347" hidden="1" xr:uid="{00000000-0005-0000-0000-0000548E0000}"/>
    <cellStyle name="เซลล์ที่มีการเชื่อมโยง 2" xfId="31579" hidden="1" xr:uid="{00000000-0005-0000-0000-0000558E0000}"/>
    <cellStyle name="เซลล์ที่มีการเชื่อมโยง 2" xfId="31006" hidden="1" xr:uid="{00000000-0005-0000-0000-0000568E0000}"/>
    <cellStyle name="เซลล์ที่มีการเชื่อมโยง 2" xfId="30045" hidden="1" xr:uid="{00000000-0005-0000-0000-0000578E0000}"/>
    <cellStyle name="เซลล์ที่มีการเชื่อมโยง 2" xfId="30418" hidden="1" xr:uid="{00000000-0005-0000-0000-0000588E0000}"/>
    <cellStyle name="เซลล์ที่มีการเชื่อมโยง 2" xfId="32215" hidden="1" xr:uid="{00000000-0005-0000-0000-0000598E0000}"/>
    <cellStyle name="เซลล์ที่มีการเชื่อมโยง 2" xfId="32136" hidden="1" xr:uid="{00000000-0005-0000-0000-00005A8E0000}"/>
    <cellStyle name="เซลล์ที่มีการเชื่อมโยง 2" xfId="32174" hidden="1" xr:uid="{00000000-0005-0000-0000-00005B8E0000}"/>
    <cellStyle name="เซลล์ที่มีการเชื่อมโยง 2" xfId="30041" hidden="1" xr:uid="{00000000-0005-0000-0000-00005C8E0000}"/>
    <cellStyle name="เซลล์ที่มีการเชื่อมโยง 2" xfId="30367" hidden="1" xr:uid="{00000000-0005-0000-0000-00005D8E0000}"/>
    <cellStyle name="เซลล์ที่มีการเชื่อมโยง 2" xfId="30511" hidden="1" xr:uid="{00000000-0005-0000-0000-00005E8E0000}"/>
    <cellStyle name="เซลล์ที่มีการเชื่อมโยง 2" xfId="31568" hidden="1" xr:uid="{00000000-0005-0000-0000-00005F8E0000}"/>
    <cellStyle name="เซลล์ที่มีการเชื่อมโยง 2" xfId="30584" hidden="1" xr:uid="{00000000-0005-0000-0000-0000608E0000}"/>
    <cellStyle name="เซลล์ที่มีการเชื่อมโยง 2" xfId="31564" hidden="1" xr:uid="{00000000-0005-0000-0000-0000618E0000}"/>
    <cellStyle name="เซลล์ที่มีการเชื่อมโยง 2" xfId="31104" hidden="1" xr:uid="{00000000-0005-0000-0000-0000628E0000}"/>
    <cellStyle name="เซลล์ที่มีการเชื่อมโยง 2" xfId="32244" hidden="1" xr:uid="{00000000-0005-0000-0000-0000638E0000}"/>
    <cellStyle name="เซลล์ที่มีการเชื่อมโยง 2" xfId="30493" hidden="1" xr:uid="{00000000-0005-0000-0000-0000648E0000}"/>
    <cellStyle name="เซลล์ที่มีการเชื่อมโยง 2" xfId="30415" hidden="1" xr:uid="{00000000-0005-0000-0000-0000658E0000}"/>
    <cellStyle name="เซลล์ที่มีการเชื่อมโยง 2" xfId="29721" hidden="1" xr:uid="{00000000-0005-0000-0000-0000668E0000}"/>
    <cellStyle name="เซลล์ที่มีการเชื่อมโยง 2" xfId="31117" hidden="1" xr:uid="{00000000-0005-0000-0000-0000678E0000}"/>
    <cellStyle name="เซลล์ที่มีการเชื่อมโยง 2" xfId="30454" hidden="1" xr:uid="{00000000-0005-0000-0000-0000688E0000}"/>
    <cellStyle name="เซลล์ที่มีการเชื่อมโยง 2" xfId="29753" hidden="1" xr:uid="{00000000-0005-0000-0000-0000698E0000}"/>
    <cellStyle name="เซลล์ที่มีการเชื่อมโยง 2" xfId="30580" hidden="1" xr:uid="{00000000-0005-0000-0000-00006A8E0000}"/>
    <cellStyle name="เซลล์ที่มีการเชื่อมโยง 2" xfId="31471" hidden="1" xr:uid="{00000000-0005-0000-0000-00006B8E0000}"/>
    <cellStyle name="เซลล์ที่มีการเชื่อมโยง 2" xfId="30371" hidden="1" xr:uid="{00000000-0005-0000-0000-00006C8E0000}"/>
    <cellStyle name="เซลล์ที่มีการเชื่อมโยง 2" xfId="30934" hidden="1" xr:uid="{00000000-0005-0000-0000-00006D8E0000}"/>
    <cellStyle name="เซลล์ที่มีการเชื่อมโยง 2" xfId="31438" hidden="1" xr:uid="{00000000-0005-0000-0000-00006E8E0000}"/>
    <cellStyle name="เซลล์ที่มีการเชื่อมโยง 2" xfId="30232" hidden="1" xr:uid="{00000000-0005-0000-0000-00006F8E0000}"/>
    <cellStyle name="เซลล์ที่มีการเชื่อมโยง 2" xfId="30526" hidden="1" xr:uid="{00000000-0005-0000-0000-0000708E0000}"/>
    <cellStyle name="เซลล์ที่มีการเชื่อมโยง 2" xfId="30439" hidden="1" xr:uid="{00000000-0005-0000-0000-0000718E0000}"/>
    <cellStyle name="เซลล์ที่มีการเชื่อมโยง 2" xfId="30252" hidden="1" xr:uid="{00000000-0005-0000-0000-0000728E0000}"/>
    <cellStyle name="เซลล์ที่มีการเชื่อมโยง 2" xfId="30944" hidden="1" xr:uid="{00000000-0005-0000-0000-0000738E0000}"/>
    <cellStyle name="เซลล์ที่มีการเชื่อมโยง 2" xfId="29819" hidden="1" xr:uid="{00000000-0005-0000-0000-0000748E0000}"/>
    <cellStyle name="เซลล์ที่มีการเชื่อมโยง 2" xfId="30894" hidden="1" xr:uid="{00000000-0005-0000-0000-0000758E0000}"/>
    <cellStyle name="เซลล์ที่มีการเชื่อมโยง 2" xfId="31267" hidden="1" xr:uid="{00000000-0005-0000-0000-0000768E0000}"/>
    <cellStyle name="เซลล์ที่มีการเชื่อมโยง 2" xfId="26617" hidden="1" xr:uid="{00000000-0005-0000-0000-0000778E0000}"/>
    <cellStyle name="เซลล์ที่มีการเชื่อมโยง 2" xfId="30665" hidden="1" xr:uid="{00000000-0005-0000-0000-0000788E0000}"/>
    <cellStyle name="เซลล์ที่มีการเชื่อมโยง 2" xfId="29749" hidden="1" xr:uid="{00000000-0005-0000-0000-0000798E0000}"/>
    <cellStyle name="เซลล์ที่มีการเชื่อมโยง 2" xfId="31344" hidden="1" xr:uid="{00000000-0005-0000-0000-00007A8E0000}"/>
    <cellStyle name="เซลล์ที่มีการเชื่อมโยง 2" xfId="30296" hidden="1" xr:uid="{00000000-0005-0000-0000-00007B8E0000}"/>
    <cellStyle name="เซลล์ที่มีการเชื่อมโยง 2" xfId="31585" hidden="1" xr:uid="{00000000-0005-0000-0000-00007C8E0000}"/>
    <cellStyle name="เซลล์ที่มีการเชื่อมโยง 2" xfId="30851" hidden="1" xr:uid="{00000000-0005-0000-0000-00007D8E0000}"/>
    <cellStyle name="เซลล์ที่มีการเชื่อมโยง 2" xfId="29794" hidden="1" xr:uid="{00000000-0005-0000-0000-00007E8E0000}"/>
    <cellStyle name="เซลล์ที่มีการเชื่อมโยง 2" xfId="29894" hidden="1" xr:uid="{00000000-0005-0000-0000-00007F8E0000}"/>
    <cellStyle name="เซลล์ที่มีการเชื่อมโยง 2" xfId="30343" hidden="1" xr:uid="{00000000-0005-0000-0000-0000808E0000}"/>
    <cellStyle name="เซลล์ที่มีการเชื่อมโยง 2" xfId="31330" hidden="1" xr:uid="{00000000-0005-0000-0000-0000818E0000}"/>
    <cellStyle name="เซลล์ที่มีการเชื่อมโยง 2" xfId="31593" hidden="1" xr:uid="{00000000-0005-0000-0000-0000828E0000}"/>
    <cellStyle name="เซลล์ที่มีการเชื่อมโยง 2" xfId="31401" hidden="1" xr:uid="{00000000-0005-0000-0000-0000838E0000}"/>
    <cellStyle name="เซลล์ที่มีการเชื่อมโยง 2" xfId="32083" hidden="1" xr:uid="{00000000-0005-0000-0000-0000848E0000}"/>
    <cellStyle name="เซลล์ที่มีการเชื่อมโยง 2" xfId="30369" hidden="1" xr:uid="{00000000-0005-0000-0000-0000858E0000}"/>
    <cellStyle name="เซลล์ที่มีการเชื่อมโยง 2" xfId="32162" hidden="1" xr:uid="{00000000-0005-0000-0000-0000868E0000}"/>
    <cellStyle name="เซลล์ที่มีการเชื่อมโยง 2" xfId="32177" hidden="1" xr:uid="{00000000-0005-0000-0000-0000878E0000}"/>
    <cellStyle name="เซลล์ที่มีการเชื่อมโยง 2" xfId="31600" hidden="1" xr:uid="{00000000-0005-0000-0000-0000888E0000}"/>
    <cellStyle name="เซลล์ที่มีการเชื่อมโยง 2" xfId="30745" hidden="1" xr:uid="{00000000-0005-0000-0000-0000898E0000}"/>
    <cellStyle name="เซลล์ที่มีการเชื่อมโยง 2" xfId="30759" hidden="1" xr:uid="{00000000-0005-0000-0000-00008A8E0000}"/>
    <cellStyle name="เซลล์ที่มีการเชื่อมโยง 2" xfId="29790" hidden="1" xr:uid="{00000000-0005-0000-0000-00008B8E0000}"/>
    <cellStyle name="เซลล์ที่มีการเชื่อมโยง 2" xfId="30265" hidden="1" xr:uid="{00000000-0005-0000-0000-00008C8E0000}"/>
    <cellStyle name="เซลล์ที่มีการเชื่อมโยง 2" xfId="31061" hidden="1" xr:uid="{00000000-0005-0000-0000-00008D8E0000}"/>
    <cellStyle name="เซลล์ที่มีการเชื่อมโยง 2" xfId="30488" hidden="1" xr:uid="{00000000-0005-0000-0000-00008E8E0000}"/>
    <cellStyle name="เซลล์ที่มีการเชื่อมโยง 2" xfId="30422" hidden="1" xr:uid="{00000000-0005-0000-0000-00008F8E0000}"/>
    <cellStyle name="เซลล์ที่มีการเชื่อมโยง 2" xfId="24565" hidden="1" xr:uid="{00000000-0005-0000-0000-0000908E0000}"/>
    <cellStyle name="เซลล์ที่มีการเชื่อมโยง 2" xfId="31269" hidden="1" xr:uid="{00000000-0005-0000-0000-0000918E0000}"/>
    <cellStyle name="เซลล์ที่มีการเชื่อมโยง 2" xfId="31271" hidden="1" xr:uid="{00000000-0005-0000-0000-0000928E0000}"/>
    <cellStyle name="เซลล์ที่มีการเชื่อมโยง 2" xfId="30308" hidden="1" xr:uid="{00000000-0005-0000-0000-0000938E0000}"/>
    <cellStyle name="เซลล์ที่มีการเชื่อมโยง 2" xfId="32271" hidden="1" xr:uid="{00000000-0005-0000-0000-0000948E0000}"/>
    <cellStyle name="เซลล์ที่มีการเชื่อมโยง 2" xfId="32272" hidden="1" xr:uid="{00000000-0005-0000-0000-0000958E0000}"/>
    <cellStyle name="เซลล์ที่มีการเชื่อมโยง 2" xfId="32273" hidden="1" xr:uid="{00000000-0005-0000-0000-0000968E0000}"/>
    <cellStyle name="เซลล์ที่มีการเชื่อมโยง 2" xfId="32274" hidden="1" xr:uid="{00000000-0005-0000-0000-0000978E0000}"/>
    <cellStyle name="เซลล์ที่มีการเชื่อมโยง 2" xfId="32278" hidden="1" xr:uid="{00000000-0005-0000-0000-0000988E0000}"/>
    <cellStyle name="เซลล์ที่มีการเชื่อมโยง 2" xfId="32279" hidden="1" xr:uid="{00000000-0005-0000-0000-0000998E0000}"/>
    <cellStyle name="เซลล์ที่มีการเชื่อมโยง 2" xfId="32281" hidden="1" xr:uid="{00000000-0005-0000-0000-00009A8E0000}"/>
    <cellStyle name="เซลล์ที่มีการเชื่อมโยง 2" xfId="32282" hidden="1" xr:uid="{00000000-0005-0000-0000-00009B8E0000}"/>
    <cellStyle name="เซลล์ที่มีการเชื่อมโยง 2" xfId="32305" hidden="1" xr:uid="{00000000-0005-0000-0000-00009C8E0000}"/>
    <cellStyle name="เซลล์ที่มีการเชื่อมโยง 2" xfId="32306" hidden="1" xr:uid="{00000000-0005-0000-0000-00009D8E0000}"/>
    <cellStyle name="เซลล์ที่มีการเชื่อมโยง 2" xfId="32308" hidden="1" xr:uid="{00000000-0005-0000-0000-00009E8E0000}"/>
    <cellStyle name="เซลล์ที่มีการเชื่อมโยง 2" xfId="32309" hidden="1" xr:uid="{00000000-0005-0000-0000-00009F8E0000}"/>
    <cellStyle name="เซลล์ที่มีการเชื่อมโยง 2" xfId="30247" hidden="1" xr:uid="{00000000-0005-0000-0000-0000A08E0000}"/>
    <cellStyle name="เซลล์ที่มีการเชื่อมโยง 2" xfId="31419" hidden="1" xr:uid="{00000000-0005-0000-0000-0000A18E0000}"/>
    <cellStyle name="เซลล์ที่มีการเชื่อมโยง 2" xfId="30494" hidden="1" xr:uid="{00000000-0005-0000-0000-0000A28E0000}"/>
    <cellStyle name="เซลล์ที่มีการเชื่อมโยง 2" xfId="30877" hidden="1" xr:uid="{00000000-0005-0000-0000-0000A38E0000}"/>
    <cellStyle name="เซลล์ที่มีการเชื่อมโยง 2" xfId="32173" hidden="1" xr:uid="{00000000-0005-0000-0000-0000A48E0000}"/>
    <cellStyle name="เซลล์ที่มีการเชื่อมโยง 2" xfId="30327" hidden="1" xr:uid="{00000000-0005-0000-0000-0000A58E0000}"/>
    <cellStyle name="เซลล์ที่มีการเชื่อมโยง 2" xfId="30285" hidden="1" xr:uid="{00000000-0005-0000-0000-0000A68E0000}"/>
    <cellStyle name="เซลล์ที่มีการเชื่อมโยง 2" xfId="31367" hidden="1" xr:uid="{00000000-0005-0000-0000-0000A78E0000}"/>
    <cellStyle name="เซลล์ที่มีการเชื่อมโยง 2" xfId="31495" hidden="1" xr:uid="{00000000-0005-0000-0000-0000A88E0000}"/>
    <cellStyle name="เซลล์ที่มีการเชื่อมโยง 2" xfId="29778" hidden="1" xr:uid="{00000000-0005-0000-0000-0000A98E0000}"/>
    <cellStyle name="เซลล์ที่มีการเชื่อมโยง 2" xfId="31169" hidden="1" xr:uid="{00000000-0005-0000-0000-0000AA8E0000}"/>
    <cellStyle name="เซลล์ที่มีการเชื่อมโยง 2" xfId="31316" hidden="1" xr:uid="{00000000-0005-0000-0000-0000AB8E0000}"/>
    <cellStyle name="เซลล์ที่มีการเชื่อมโยง 2" xfId="30145" hidden="1" xr:uid="{00000000-0005-0000-0000-0000AC8E0000}"/>
    <cellStyle name="เซลล์ที่มีการเชื่อมโยง 2" xfId="25433" hidden="1" xr:uid="{00000000-0005-0000-0000-0000AD8E0000}"/>
    <cellStyle name="เซลล์ที่มีการเชื่อมโยง 2" xfId="30067" hidden="1" xr:uid="{00000000-0005-0000-0000-0000AE8E0000}"/>
    <cellStyle name="เซลล์ที่มีการเชื่อมโยง 2" xfId="31519" hidden="1" xr:uid="{00000000-0005-0000-0000-0000AF8E0000}"/>
    <cellStyle name="เซลล์ที่มีการเชื่อมโยง 2" xfId="31151" hidden="1" xr:uid="{00000000-0005-0000-0000-0000B08E0000}"/>
    <cellStyle name="เซลล์ที่มีการเชื่อมโยง 2" xfId="29983" hidden="1" xr:uid="{00000000-0005-0000-0000-0000B18E0000}"/>
    <cellStyle name="เซลล์ที่มีการเชื่อมโยง 2" xfId="30886" hidden="1" xr:uid="{00000000-0005-0000-0000-0000B28E0000}"/>
    <cellStyle name="เซลล์ที่มีการเชื่อมโยง 2" xfId="31047" hidden="1" xr:uid="{00000000-0005-0000-0000-0000B38E0000}"/>
    <cellStyle name="เซลล์ที่มีการเชื่อมโยง 2" xfId="31563" hidden="1" xr:uid="{00000000-0005-0000-0000-0000B48E0000}"/>
    <cellStyle name="เซลล์ที่มีการเชื่อมโยง 2" xfId="30532" hidden="1" xr:uid="{00000000-0005-0000-0000-0000B58E0000}"/>
    <cellStyle name="เซลล์ที่มีการเชื่อมโยง 2" xfId="32182" hidden="1" xr:uid="{00000000-0005-0000-0000-0000B68E0000}"/>
    <cellStyle name="เซลล์ที่มีการเชื่อมโยง 2" xfId="31491" hidden="1" xr:uid="{00000000-0005-0000-0000-0000B78E0000}"/>
    <cellStyle name="เซลล์ที่มีการเชื่อมโยง 2" xfId="30465" hidden="1" xr:uid="{00000000-0005-0000-0000-0000B88E0000}"/>
    <cellStyle name="เซลล์ที่มีการเชื่อมโยง 2" xfId="30387" hidden="1" xr:uid="{00000000-0005-0000-0000-0000B98E0000}"/>
    <cellStyle name="เซลล์ที่มีการเชื่อมโยง 2" xfId="30800" hidden="1" xr:uid="{00000000-0005-0000-0000-0000BA8E0000}"/>
    <cellStyle name="เซลล์ที่มีการเชื่อมโยง 2" xfId="30728" hidden="1" xr:uid="{00000000-0005-0000-0000-0000BB8E0000}"/>
    <cellStyle name="เซลล์ที่มีการเชื่อมโยง 2" xfId="30330" hidden="1" xr:uid="{00000000-0005-0000-0000-0000BC8E0000}"/>
    <cellStyle name="เซลล์ที่มีการเชื่อมโยง 2" xfId="30572" hidden="1" xr:uid="{00000000-0005-0000-0000-0000BD8E0000}"/>
    <cellStyle name="เซลล์ที่มีการเชื่อมโยง 2" xfId="31256" hidden="1" xr:uid="{00000000-0005-0000-0000-0000BE8E0000}"/>
    <cellStyle name="เซลล์ที่มีการเชื่อมโยง 2" xfId="31474" hidden="1" xr:uid="{00000000-0005-0000-0000-0000BF8E0000}"/>
    <cellStyle name="เซลล์ที่มีการเชื่อมโยง 2" xfId="32226" hidden="1" xr:uid="{00000000-0005-0000-0000-0000C08E0000}"/>
    <cellStyle name="เซลล์ที่มีการเชื่อมโยง 2" xfId="30855" hidden="1" xr:uid="{00000000-0005-0000-0000-0000C18E0000}"/>
    <cellStyle name="เซลล์ที่มีการเชื่อมโยง 2" xfId="31308" hidden="1" xr:uid="{00000000-0005-0000-0000-0000C28E0000}"/>
    <cellStyle name="เซลล์ที่มีการเชื่อมโยง 2" xfId="30099" hidden="1" xr:uid="{00000000-0005-0000-0000-0000C38E0000}"/>
    <cellStyle name="เซลล์ที่มีการเชื่อมโยง 2" xfId="31403" hidden="1" xr:uid="{00000000-0005-0000-0000-0000C48E0000}"/>
    <cellStyle name="เซลล์ที่มีการเชื่อมโยง 2" xfId="30625" hidden="1" xr:uid="{00000000-0005-0000-0000-0000C58E0000}"/>
    <cellStyle name="เซลล์ที่มีการเชื่อมโยง 2" xfId="30806" hidden="1" xr:uid="{00000000-0005-0000-0000-0000C68E0000}"/>
    <cellStyle name="เซลล์ที่มีการเชื่อมโยง 2" xfId="31496" hidden="1" xr:uid="{00000000-0005-0000-0000-0000C78E0000}"/>
    <cellStyle name="เซลล์ที่มีการเชื่อมโยง 2" xfId="30435" hidden="1" xr:uid="{00000000-0005-0000-0000-0000C88E0000}"/>
    <cellStyle name="เซลล์ที่มีการเชื่อมโยง 2" xfId="30902" hidden="1" xr:uid="{00000000-0005-0000-0000-0000C98E0000}"/>
    <cellStyle name="เซลล์ที่มีการเชื่อมโยง 2" xfId="29909" hidden="1" xr:uid="{00000000-0005-0000-0000-0000CA8E0000}"/>
    <cellStyle name="เซลล์ที่มีการเชื่อมโยง 2" xfId="30848" hidden="1" xr:uid="{00000000-0005-0000-0000-0000CB8E0000}"/>
    <cellStyle name="เซลล์ที่มีการเชื่อมโยง 2" xfId="32090" hidden="1" xr:uid="{00000000-0005-0000-0000-0000CC8E0000}"/>
    <cellStyle name="เซลล์ที่มีการเชื่อมโยง 2" xfId="29997" hidden="1" xr:uid="{00000000-0005-0000-0000-0000CD8E0000}"/>
    <cellStyle name="เซลล์ที่มีการเชื่อมโยง 2" xfId="30213" hidden="1" xr:uid="{00000000-0005-0000-0000-0000CE8E0000}"/>
    <cellStyle name="เซลล์ที่มีการเชื่อมโยง 2" xfId="29916" hidden="1" xr:uid="{00000000-0005-0000-0000-0000CF8E0000}"/>
    <cellStyle name="เซลล์ที่มีการเชื่อมโยง 2" xfId="30640" hidden="1" xr:uid="{00000000-0005-0000-0000-0000D08E0000}"/>
    <cellStyle name="เซลล์ที่มีการเชื่อมโยง 2" xfId="30055" hidden="1" xr:uid="{00000000-0005-0000-0000-0000D18E0000}"/>
    <cellStyle name="เซลล์ที่มีการเชื่อมโยง 2" xfId="30563" hidden="1" xr:uid="{00000000-0005-0000-0000-0000D28E0000}"/>
    <cellStyle name="เซลล์ที่มีการเชื่อมโยง 2" xfId="30743" hidden="1" xr:uid="{00000000-0005-0000-0000-0000D38E0000}"/>
    <cellStyle name="เซลล์ที่มีการเชื่อมโยง 2" xfId="31105" hidden="1" xr:uid="{00000000-0005-0000-0000-0000D48E0000}"/>
    <cellStyle name="เซลล์ที่มีการเชื่อมโยง 2" xfId="30356" hidden="1" xr:uid="{00000000-0005-0000-0000-0000D58E0000}"/>
    <cellStyle name="เซลล์ที่มีการเชื่อมโยง 2" xfId="30885" hidden="1" xr:uid="{00000000-0005-0000-0000-0000D68E0000}"/>
    <cellStyle name="เซลล์ที่มีการเชื่อมโยง 2" xfId="31395" hidden="1" xr:uid="{00000000-0005-0000-0000-0000D78E0000}"/>
    <cellStyle name="เซลล์ที่มีการเชื่อมโยง 2" xfId="31379" hidden="1" xr:uid="{00000000-0005-0000-0000-0000D88E0000}"/>
    <cellStyle name="เซลล์ที่มีการเชื่อมโยง 2" xfId="32088" hidden="1" xr:uid="{00000000-0005-0000-0000-0000D98E0000}"/>
    <cellStyle name="เซลล์ที่มีการเชื่อมโยง 2" xfId="30969" hidden="1" xr:uid="{00000000-0005-0000-0000-0000DA8E0000}"/>
    <cellStyle name="เซลล์ที่มีการเชื่อมโยง 2" xfId="26115" hidden="1" xr:uid="{00000000-0005-0000-0000-0000DB8E0000}"/>
    <cellStyle name="เซลล์ที่มีการเชื่อมโยง 2" xfId="32293" hidden="1" xr:uid="{00000000-0005-0000-0000-0000DC8E0000}"/>
    <cellStyle name="เซลล์ที่มีการเชื่อมโยง 2" xfId="31043" hidden="1" xr:uid="{00000000-0005-0000-0000-0000DD8E0000}"/>
    <cellStyle name="เซลล์ที่มีการเชื่อมโยง 2" xfId="29996" hidden="1" xr:uid="{00000000-0005-0000-0000-0000DE8E0000}"/>
    <cellStyle name="เซลล์ที่มีการเชื่อมโยง 2" xfId="30192" hidden="1" xr:uid="{00000000-0005-0000-0000-0000DF8E0000}"/>
    <cellStyle name="เซลล์ที่มีการเชื่อมโยง 2" xfId="30401" hidden="1" xr:uid="{00000000-0005-0000-0000-0000E08E0000}"/>
    <cellStyle name="เซลล์ที่มีการเชื่อมโยง 2" xfId="29811" hidden="1" xr:uid="{00000000-0005-0000-0000-0000E18E0000}"/>
    <cellStyle name="เซลล์ที่มีการเชื่อมโยง 2" xfId="31619" hidden="1" xr:uid="{00000000-0005-0000-0000-0000E28E0000}"/>
    <cellStyle name="เซลล์ที่มีการเชื่อมโยง 2" xfId="32235" hidden="1" xr:uid="{00000000-0005-0000-0000-0000E38E0000}"/>
    <cellStyle name="เซลล์ที่มีการเชื่อมโยง 2" xfId="30113" hidden="1" xr:uid="{00000000-0005-0000-0000-0000E48E0000}"/>
    <cellStyle name="เซลล์ที่มีการเชื่อมโยง 2" xfId="30258" hidden="1" xr:uid="{00000000-0005-0000-0000-0000E58E0000}"/>
    <cellStyle name="เซลล์ที่มีการเชื่อมโยง 2" xfId="30159" hidden="1" xr:uid="{00000000-0005-0000-0000-0000E68E0000}"/>
    <cellStyle name="เซลล์ที่มีการเชื่อมโยง 2" xfId="29837" hidden="1" xr:uid="{00000000-0005-0000-0000-0000E78E0000}"/>
    <cellStyle name="เซลล์ที่มีการเชื่อมโยง 2" xfId="30913" hidden="1" xr:uid="{00000000-0005-0000-0000-0000E88E0000}"/>
    <cellStyle name="เซลล์ที่มีการเชื่อมโยง 2" xfId="29766" hidden="1" xr:uid="{00000000-0005-0000-0000-0000E98E0000}"/>
    <cellStyle name="เซลล์ที่มีการเชื่อมโยง 2" xfId="30801" hidden="1" xr:uid="{00000000-0005-0000-0000-0000EA8E0000}"/>
    <cellStyle name="เซลล์ที่มีการเชื่อมโยง 2" xfId="30918" hidden="1" xr:uid="{00000000-0005-0000-0000-0000EB8E0000}"/>
    <cellStyle name="เซลล์ที่มีการเชื่อมโยง 2" xfId="30669" hidden="1" xr:uid="{00000000-0005-0000-0000-0000EC8E0000}"/>
    <cellStyle name="เซลล์ที่มีการเชื่อมโยง 2" xfId="32158" hidden="1" xr:uid="{00000000-0005-0000-0000-0000ED8E0000}"/>
    <cellStyle name="เซลล์ที่มีการเชื่อมโยง 2" xfId="30458" hidden="1" xr:uid="{00000000-0005-0000-0000-0000EE8E0000}"/>
    <cellStyle name="เซลล์ที่มีการเชื่อมโยง 2" xfId="30396" hidden="1" xr:uid="{00000000-0005-0000-0000-0000EF8E0000}"/>
    <cellStyle name="เซลล์ที่มีการเชื่อมโยง 2" xfId="31465" hidden="1" xr:uid="{00000000-0005-0000-0000-0000F08E0000}"/>
    <cellStyle name="เซลล์ที่มีการเชื่อมโยง 2" xfId="31234" hidden="1" xr:uid="{00000000-0005-0000-0000-0000F18E0000}"/>
    <cellStyle name="เซลล์ที่มีการเชื่อมโยง 2" xfId="32151" hidden="1" xr:uid="{00000000-0005-0000-0000-0000F28E0000}"/>
    <cellStyle name="เซลล์ที่มีการเชื่อมโยง 2" xfId="32153" hidden="1" xr:uid="{00000000-0005-0000-0000-0000F38E0000}"/>
    <cellStyle name="เซลล์ที่มีการเชื่อมโยง 2" xfId="30380" hidden="1" xr:uid="{00000000-0005-0000-0000-0000F48E0000}"/>
    <cellStyle name="เซลล์ที่มีการเชื่อมโยง 2" xfId="32178" hidden="1" xr:uid="{00000000-0005-0000-0000-0000F58E0000}"/>
    <cellStyle name="เซลล์ที่มีการเชื่อมโยง 2" xfId="30990" hidden="1" xr:uid="{00000000-0005-0000-0000-0000F68E0000}"/>
    <cellStyle name="เซลล์ที่มีการเชื่อมโยง 2" xfId="32210" hidden="1" xr:uid="{00000000-0005-0000-0000-0000F78E0000}"/>
    <cellStyle name="เซลล์ที่มีการเชื่อมโยง 2" xfId="30991" hidden="1" xr:uid="{00000000-0005-0000-0000-0000F88E0000}"/>
    <cellStyle name="เซลล์ที่มีการเชื่อมโยง 2" xfId="32261" hidden="1" xr:uid="{00000000-0005-0000-0000-0000F98E0000}"/>
    <cellStyle name="เซลล์ที่มีการเชื่อมโยง 2" xfId="31226" hidden="1" xr:uid="{00000000-0005-0000-0000-0000FA8E0000}"/>
    <cellStyle name="เซลล์ที่มีการเชื่อมโยง 2" xfId="30596" hidden="1" xr:uid="{00000000-0005-0000-0000-0000FB8E0000}"/>
    <cellStyle name="เซลล์ที่มีการเชื่อมโยง 2" xfId="29915" hidden="1" xr:uid="{00000000-0005-0000-0000-0000FC8E0000}"/>
    <cellStyle name="เซลล์ที่มีการเชื่อมโยง 2" xfId="30340" hidden="1" xr:uid="{00000000-0005-0000-0000-0000FD8E0000}"/>
    <cellStyle name="เซลล์ที่มีการเชื่อมโยง 2" xfId="30257" hidden="1" xr:uid="{00000000-0005-0000-0000-0000FE8E0000}"/>
    <cellStyle name="เซลล์ที่มีการเชื่อมโยง 2" xfId="30941" hidden="1" xr:uid="{00000000-0005-0000-0000-0000FF8E0000}"/>
    <cellStyle name="เซลล์ที่มีการเชื่อมโยง 2" xfId="31557" hidden="1" xr:uid="{00000000-0005-0000-0000-0000008F0000}"/>
    <cellStyle name="เซลล์ที่มีการเชื่อมโยง 2" xfId="30695" hidden="1" xr:uid="{00000000-0005-0000-0000-0000018F0000}"/>
    <cellStyle name="เซลล์ที่มีการเชื่อมโยง 2" xfId="30051" hidden="1" xr:uid="{00000000-0005-0000-0000-0000028F0000}"/>
    <cellStyle name="เซลล์ที่มีการเชื่อมโยง 2" xfId="30560" hidden="1" xr:uid="{00000000-0005-0000-0000-0000038F0000}"/>
    <cellStyle name="เซลล์ที่มีการเชื่อมโยง 2" xfId="29976" hidden="1" xr:uid="{00000000-0005-0000-0000-0000048F0000}"/>
    <cellStyle name="เซลล์ที่มีการเชื่อมโยง 2" xfId="30636" hidden="1" xr:uid="{00000000-0005-0000-0000-0000058F0000}"/>
    <cellStyle name="เซลล์ที่มีการเชื่อมโยง 2" xfId="30293" hidden="1" xr:uid="{00000000-0005-0000-0000-0000068F0000}"/>
    <cellStyle name="เซลล์ที่มีการเชื่อมโยง 2" xfId="32299" hidden="1" xr:uid="{00000000-0005-0000-0000-0000078F0000}"/>
    <cellStyle name="เซลล์ที่มีการเชื่อมโยง 2" xfId="29885" hidden="1" xr:uid="{00000000-0005-0000-0000-0000088F0000}"/>
    <cellStyle name="เซลล์ที่มีการเชื่อมโยง 2" xfId="30463" hidden="1" xr:uid="{00000000-0005-0000-0000-0000098F0000}"/>
    <cellStyle name="เซลล์ที่มีการเชื่อมโยง 2" xfId="30527" hidden="1" xr:uid="{00000000-0005-0000-0000-00000A8F0000}"/>
    <cellStyle name="เซลล์ที่มีการเชื่อมโยง 2" xfId="32217" hidden="1" xr:uid="{00000000-0005-0000-0000-00000B8F0000}"/>
    <cellStyle name="เซลล์ที่มีการเชื่อมโยง 2" xfId="29882" hidden="1" xr:uid="{00000000-0005-0000-0000-00000C8F0000}"/>
    <cellStyle name="เซลล์ที่มีการเชื่อมโยง 2" xfId="30217" hidden="1" xr:uid="{00000000-0005-0000-0000-00000D8F0000}"/>
    <cellStyle name="เซลล์ที่มีการเชื่อมโยง 2" xfId="30566" hidden="1" xr:uid="{00000000-0005-0000-0000-00000E8F0000}"/>
    <cellStyle name="เซลล์ที่มีการเชื่อมโยง 2" xfId="30956" hidden="1" xr:uid="{00000000-0005-0000-0000-00000F8F0000}"/>
    <cellStyle name="เซลล์ที่มีการเชื่อมโยง 2" xfId="31411" hidden="1" xr:uid="{00000000-0005-0000-0000-0000108F0000}"/>
    <cellStyle name="เซลล์ที่มีการเชื่อมโยง 2" xfId="29951" hidden="1" xr:uid="{00000000-0005-0000-0000-0000118F0000}"/>
    <cellStyle name="เซลล์ที่มีการเชื่อมโยง 2" xfId="30536" hidden="1" xr:uid="{00000000-0005-0000-0000-0000128F0000}"/>
    <cellStyle name="เซลล์ที่มีการเชื่อมโยง 2" xfId="32176" hidden="1" xr:uid="{00000000-0005-0000-0000-0000138F0000}"/>
    <cellStyle name="เซลล์ที่มีการเชื่อมโยง 2" xfId="29768" hidden="1" xr:uid="{00000000-0005-0000-0000-0000148F0000}"/>
    <cellStyle name="เซลล์ที่มีการเชื่อมโยง 2" xfId="31090" hidden="1" xr:uid="{00000000-0005-0000-0000-0000158F0000}"/>
    <cellStyle name="เซลล์ที่มีการเชื่อมโยง 2" xfId="29755" hidden="1" xr:uid="{00000000-0005-0000-0000-0000168F0000}"/>
    <cellStyle name="เซลล์ที่มีการเชื่อมโยง 2" xfId="30186" hidden="1" xr:uid="{00000000-0005-0000-0000-0000178F0000}"/>
    <cellStyle name="เซลล์ที่มีการเชื่อมโยง 2" xfId="30599" hidden="1" xr:uid="{00000000-0005-0000-0000-0000188F0000}"/>
    <cellStyle name="เซลล์ที่มีการเชื่อมโยง 2" xfId="31081" hidden="1" xr:uid="{00000000-0005-0000-0000-0000198F0000}"/>
    <cellStyle name="เซลล์ที่มีการเชื่อมโยง 2" xfId="30697" hidden="1" xr:uid="{00000000-0005-0000-0000-00001A8F0000}"/>
    <cellStyle name="เซลล์ที่มีการเชื่อมโยง 2" xfId="30893" hidden="1" xr:uid="{00000000-0005-0000-0000-00001B8F0000}"/>
    <cellStyle name="เซลล์ที่มีการเชื่อมโยง 2" xfId="31282" hidden="1" xr:uid="{00000000-0005-0000-0000-00001C8F0000}"/>
    <cellStyle name="เซลล์ที่มีการเชื่อมโยง 2" xfId="30753" hidden="1" xr:uid="{00000000-0005-0000-0000-00001D8F0000}"/>
    <cellStyle name="เซลล์ที่มีการเชื่อมโยง 2" xfId="29856" hidden="1" xr:uid="{00000000-0005-0000-0000-00001E8F0000}"/>
    <cellStyle name="เซลล์ที่มีการเชื่อมโยง 2" xfId="31285" hidden="1" xr:uid="{00000000-0005-0000-0000-00001F8F0000}"/>
    <cellStyle name="เซลล์ที่มีการเชื่อมโยง 2" xfId="30659" hidden="1" xr:uid="{00000000-0005-0000-0000-0000208F0000}"/>
    <cellStyle name="เซลล์ที่มีการเชื่อมโยง 2" xfId="30266" hidden="1" xr:uid="{00000000-0005-0000-0000-0000218F0000}"/>
    <cellStyle name="เซลล์ที่มีการเชื่อมโยง 2" xfId="30867" hidden="1" xr:uid="{00000000-0005-0000-0000-0000228F0000}"/>
    <cellStyle name="เซลล์ที่มีการเชื่อมโยง 2" xfId="32200" hidden="1" xr:uid="{00000000-0005-0000-0000-0000238F0000}"/>
    <cellStyle name="เซลล์ที่มีการเชื่อมโยง 2" xfId="30228" hidden="1" xr:uid="{00000000-0005-0000-0000-0000248F0000}"/>
    <cellStyle name="เซลล์ที่มีการเชื่อมโยง 2" xfId="31066" hidden="1" xr:uid="{00000000-0005-0000-0000-0000258F0000}"/>
    <cellStyle name="เซลล์ที่มีการเชื่อมโยง 2" xfId="30131" hidden="1" xr:uid="{00000000-0005-0000-0000-0000268F0000}"/>
    <cellStyle name="เซลล์ที่มีการเชื่อมโยง 2" xfId="31406" hidden="1" xr:uid="{00000000-0005-0000-0000-0000278F0000}"/>
    <cellStyle name="เซลล์ที่มีการเชื่อมโยง 2" xfId="31383" hidden="1" xr:uid="{00000000-0005-0000-0000-0000288F0000}"/>
    <cellStyle name="เซลล์ที่มีการเชื่อมโยง 2" xfId="31098" hidden="1" xr:uid="{00000000-0005-0000-0000-0000298F0000}"/>
    <cellStyle name="เซลล์ที่มีการเชื่อมโยง 2" xfId="30160" hidden="1" xr:uid="{00000000-0005-0000-0000-00002A8F0000}"/>
    <cellStyle name="เซลล์ที่มีการเชื่อมโยง 2" xfId="30179" hidden="1" xr:uid="{00000000-0005-0000-0000-00002B8F0000}"/>
    <cellStyle name="เซลล์ที่มีการเชื่อมโยง 2" xfId="29980" hidden="1" xr:uid="{00000000-0005-0000-0000-00002C8F0000}"/>
    <cellStyle name="เซลล์ที่มีการเชื่อมโยง 2" xfId="30637" hidden="1" xr:uid="{00000000-0005-0000-0000-00002D8F0000}"/>
    <cellStyle name="เซลล์ที่มีการเชื่อมโยง 2" xfId="32214" hidden="1" xr:uid="{00000000-0005-0000-0000-00002E8F0000}"/>
    <cellStyle name="เซลล์ที่มีการเชื่อมโยง 2" xfId="31423" hidden="1" xr:uid="{00000000-0005-0000-0000-00002F8F0000}"/>
    <cellStyle name="เซลล์ที่มีการเชื่อมโยง 2" xfId="29857" hidden="1" xr:uid="{00000000-0005-0000-0000-0000308F0000}"/>
    <cellStyle name="เซลล์ที่มีการเชื่อมโยง 2" xfId="29830" hidden="1" xr:uid="{00000000-0005-0000-0000-0000318F0000}"/>
    <cellStyle name="เซลล์ที่มีการเชื่อมโยง 2" xfId="32193" hidden="1" xr:uid="{00000000-0005-0000-0000-0000328F0000}"/>
    <cellStyle name="เซลล์ที่มีการเชื่อมโยง 2" xfId="31398" hidden="1" xr:uid="{00000000-0005-0000-0000-0000338F0000}"/>
    <cellStyle name="เซลล์ที่มีการเชื่อมโยง 2" xfId="31569" hidden="1" xr:uid="{00000000-0005-0000-0000-0000348F0000}"/>
    <cellStyle name="เซลล์ที่มีการเชื่อมโยง 2" xfId="31455" hidden="1" xr:uid="{00000000-0005-0000-0000-0000358F0000}"/>
    <cellStyle name="เซลล์ที่มีการเชื่อมโยง 2" xfId="30098" hidden="1" xr:uid="{00000000-0005-0000-0000-0000368F0000}"/>
    <cellStyle name="เซลล์ที่มีการเชื่อมโยง 2" xfId="31572" hidden="1" xr:uid="{00000000-0005-0000-0000-0000378F0000}"/>
    <cellStyle name="เซลล์ที่มีการเชื่อมโยง 2" xfId="30874" hidden="1" xr:uid="{00000000-0005-0000-0000-0000388F0000}"/>
    <cellStyle name="เซลล์ที่มีการเชื่อมโยง 2" xfId="30652" hidden="1" xr:uid="{00000000-0005-0000-0000-0000398F0000}"/>
    <cellStyle name="เซลล์ที่มีการเชื่อมโยง 2" xfId="30036" hidden="1" xr:uid="{00000000-0005-0000-0000-00003A8F0000}"/>
    <cellStyle name="เซลล์ที่มีการเชื่อมโยง 2" xfId="30438" hidden="1" xr:uid="{00000000-0005-0000-0000-00003B8F0000}"/>
    <cellStyle name="เซลล์ที่มีการเชื่อมโยง 2" xfId="30993" hidden="1" xr:uid="{00000000-0005-0000-0000-00003C8F0000}"/>
    <cellStyle name="เซลล์ที่มีการเชื่อมโยง 2" xfId="31017" hidden="1" xr:uid="{00000000-0005-0000-0000-00003D8F0000}"/>
    <cellStyle name="เซลล์ที่มีการเชื่อมโยง 2" xfId="30709" hidden="1" xr:uid="{00000000-0005-0000-0000-00003E8F0000}"/>
    <cellStyle name="เซลล์ที่มีการเชื่อมโยง 2" xfId="29783" hidden="1" xr:uid="{00000000-0005-0000-0000-00003F8F0000}"/>
    <cellStyle name="เซลล์ที่มีการเชื่อมโยง 2" xfId="30261" hidden="1" xr:uid="{00000000-0005-0000-0000-0000408F0000}"/>
    <cellStyle name="เซลล์ที่มีการเชื่อมโยง 2" xfId="30664" hidden="1" xr:uid="{00000000-0005-0000-0000-0000418F0000}"/>
    <cellStyle name="เซลล์ที่มีการเชื่อมโยง 2" xfId="30703" hidden="1" xr:uid="{00000000-0005-0000-0000-0000428F0000}"/>
    <cellStyle name="เซลล์ที่มีการเชื่อมโยง 2" xfId="30259" hidden="1" xr:uid="{00000000-0005-0000-0000-0000438F0000}"/>
    <cellStyle name="เซลล์ที่มีการเชื่อมโยง 2" xfId="32327" hidden="1" xr:uid="{00000000-0005-0000-0000-0000448F0000}"/>
    <cellStyle name="เซลล์ที่มีการเชื่อมโยง 2" xfId="32328" hidden="1" xr:uid="{00000000-0005-0000-0000-0000458F0000}"/>
    <cellStyle name="เซลล์ที่มีการเชื่อมโยง 2" xfId="32329" hidden="1" xr:uid="{00000000-0005-0000-0000-0000468F0000}"/>
    <cellStyle name="เซลล์ที่มีการเชื่อมโยง 2" xfId="32330" hidden="1" xr:uid="{00000000-0005-0000-0000-0000478F0000}"/>
    <cellStyle name="เซลล์ที่มีการเชื่อมโยง 2" xfId="32335" hidden="1" xr:uid="{00000000-0005-0000-0000-0000488F0000}"/>
    <cellStyle name="เซลล์ที่มีการเชื่อมโยง 2" xfId="32336" hidden="1" xr:uid="{00000000-0005-0000-0000-0000498F0000}"/>
    <cellStyle name="เซลล์ที่มีการเชื่อมโยง 2" xfId="32338" hidden="1" xr:uid="{00000000-0005-0000-0000-00004A8F0000}"/>
    <cellStyle name="เซลล์ที่มีการเชื่อมโยง 2" xfId="32339" hidden="1" xr:uid="{00000000-0005-0000-0000-00004B8F0000}"/>
    <cellStyle name="เซลล์ที่มีการเชื่อมโยง 2" xfId="32358" hidden="1" xr:uid="{00000000-0005-0000-0000-00004C8F0000}"/>
    <cellStyle name="เซลล์ที่มีการเชื่อมโยง 2" xfId="32359" hidden="1" xr:uid="{00000000-0005-0000-0000-00004D8F0000}"/>
    <cellStyle name="เซลล์ที่มีการเชื่อมโยง 2" xfId="32360" hidden="1" xr:uid="{00000000-0005-0000-0000-00004E8F0000}"/>
    <cellStyle name="เซลล์ที่มีการเชื่อมโยง 2" xfId="32361" hidden="1" xr:uid="{00000000-0005-0000-0000-00004F8F0000}"/>
    <cellStyle name="เซลล์ที่มีการเชื่อมโยง 2" xfId="30916" hidden="1" xr:uid="{00000000-0005-0000-0000-0000508F0000}"/>
    <cellStyle name="เซลล์ที่มีการเชื่อมโยง 2" xfId="32185" hidden="1" xr:uid="{00000000-0005-0000-0000-0000518F0000}"/>
    <cellStyle name="เซลล์ที่มีการเชื่อมโยง 2" xfId="31518" hidden="1" xr:uid="{00000000-0005-0000-0000-0000528F0000}"/>
    <cellStyle name="เซลล์ที่มีการเชื่อมโยง 2" xfId="30118" hidden="1" xr:uid="{00000000-0005-0000-0000-0000538F0000}"/>
    <cellStyle name="เซลล์ที่มีการเชื่อมโยง 2" xfId="31328" hidden="1" xr:uid="{00000000-0005-0000-0000-0000548F0000}"/>
    <cellStyle name="เซลล์ที่มีการเชื่อมโยง 2" xfId="30126" hidden="1" xr:uid="{00000000-0005-0000-0000-0000558F0000}"/>
    <cellStyle name="เซลล์ที่มีการเชื่อมโยง 2" xfId="31171" hidden="1" xr:uid="{00000000-0005-0000-0000-0000568F0000}"/>
    <cellStyle name="เซลล์ที่มีการเชื่อมโยง 2" xfId="29733" hidden="1" xr:uid="{00000000-0005-0000-0000-0000578F0000}"/>
    <cellStyle name="เซลล์ที่มีการเชื่อมโยง 2" xfId="30613" hidden="1" xr:uid="{00000000-0005-0000-0000-0000588F0000}"/>
    <cellStyle name="เซลล์ที่มีการเชื่อมโยง 2" xfId="31274" hidden="1" xr:uid="{00000000-0005-0000-0000-0000598F0000}"/>
    <cellStyle name="เซลล์ที่มีการเชื่อมโยง 2" xfId="31201" hidden="1" xr:uid="{00000000-0005-0000-0000-00005A8F0000}"/>
    <cellStyle name="เซลล์ที่มีการเชื่อมโยง 2" xfId="24808" hidden="1" xr:uid="{00000000-0005-0000-0000-00005B8F0000}"/>
    <cellStyle name="เซลล์ที่มีการเชื่อมโยง 2" xfId="31038" hidden="1" xr:uid="{00000000-0005-0000-0000-00005C8F0000}"/>
    <cellStyle name="เซลล์ที่มีการเชื่อมโยง 2" xfId="30889" hidden="1" xr:uid="{00000000-0005-0000-0000-00005D8F0000}"/>
    <cellStyle name="เซลล์ที่มีการเชื่อมโยง 2" xfId="29872" hidden="1" xr:uid="{00000000-0005-0000-0000-00005E8F0000}"/>
    <cellStyle name="เซลล์ที่มีการเชื่อมโยง 2" xfId="30862" hidden="1" xr:uid="{00000000-0005-0000-0000-00005F8F0000}"/>
    <cellStyle name="เซลล์ที่มีการเชื่อมโยง 2" xfId="29712" hidden="1" xr:uid="{00000000-0005-0000-0000-0000608F0000}"/>
    <cellStyle name="เซลล์ที่มีการเชื่อมโยง 2" xfId="30738" hidden="1" xr:uid="{00000000-0005-0000-0000-0000618F0000}"/>
    <cellStyle name="เซลล์ที่มีการเชื่อมโยง 2" xfId="30021" hidden="1" xr:uid="{00000000-0005-0000-0000-0000628F0000}"/>
    <cellStyle name="เซลล์ที่มีการเชื่อมโยง 2" xfId="31384" hidden="1" xr:uid="{00000000-0005-0000-0000-0000638F0000}"/>
    <cellStyle name="เซลล์ที่มีการเชื่อมโยง 2" xfId="32211" hidden="1" xr:uid="{00000000-0005-0000-0000-0000648F0000}"/>
    <cellStyle name="เซลล์ที่มีการเชื่อมโยง 2" xfId="30892" hidden="1" xr:uid="{00000000-0005-0000-0000-0000658F0000}"/>
    <cellStyle name="เซลล์ที่มีการเชื่อมโยง 2" xfId="31352" hidden="1" xr:uid="{00000000-0005-0000-0000-0000668F0000}"/>
    <cellStyle name="เซลล์ที่มีการเชื่อมโยง 2" xfId="31558" hidden="1" xr:uid="{00000000-0005-0000-0000-0000678F0000}"/>
    <cellStyle name="เซลล์ที่มีการเชื่อมโยง 2" xfId="32196" hidden="1" xr:uid="{00000000-0005-0000-0000-0000688F0000}"/>
    <cellStyle name="เซลล์ที่มีการเชื่อมโยง 2" xfId="31366" hidden="1" xr:uid="{00000000-0005-0000-0000-0000698F0000}"/>
    <cellStyle name="เซลล์ที่มีการเชื่อมโยง 2" xfId="31361" hidden="1" xr:uid="{00000000-0005-0000-0000-00006A8F0000}"/>
    <cellStyle name="เซลล์ที่มีการเชื่อมโยง 2" xfId="30321" hidden="1" xr:uid="{00000000-0005-0000-0000-00006B8F0000}"/>
    <cellStyle name="เซลล์ที่มีการเชื่อมโยง 2" xfId="31498" hidden="1" xr:uid="{00000000-0005-0000-0000-00006C8F0000}"/>
    <cellStyle name="เซลล์ที่มีการเชื่อมโยง 2" xfId="31521" hidden="1" xr:uid="{00000000-0005-0000-0000-00006D8F0000}"/>
    <cellStyle name="เซลล์ที่มีการเชื่อมโยง 2" xfId="30724" hidden="1" xr:uid="{00000000-0005-0000-0000-00006E8F0000}"/>
    <cellStyle name="เซลล์ที่มีการเชื่อมโยง 2" xfId="29963" hidden="1" xr:uid="{00000000-0005-0000-0000-00006F8F0000}"/>
    <cellStyle name="เซลล์ที่มีการเชื่อมโยง 2" xfId="30366" hidden="1" xr:uid="{00000000-0005-0000-0000-0000708F0000}"/>
    <cellStyle name="เซลล์ที่มีการเชื่อมโยง 2" xfId="30004" hidden="1" xr:uid="{00000000-0005-0000-0000-0000718F0000}"/>
    <cellStyle name="เซลล์ที่มีการเชื่อมโยง 2" xfId="31170" hidden="1" xr:uid="{00000000-0005-0000-0000-0000728F0000}"/>
    <cellStyle name="เซลล์ที่มีการเชื่อมโยง 2" xfId="32124" hidden="1" xr:uid="{00000000-0005-0000-0000-0000738F0000}"/>
    <cellStyle name="เซลล์ที่มีการเชื่อมโยง 2" xfId="31206" hidden="1" xr:uid="{00000000-0005-0000-0000-0000748F0000}"/>
    <cellStyle name="เซลล์ที่มีการเชื่อมโยง 2" xfId="32284" hidden="1" xr:uid="{00000000-0005-0000-0000-0000758F0000}"/>
    <cellStyle name="เซลล์ที่มีการเชื่อมโยง 2" xfId="30842" hidden="1" xr:uid="{00000000-0005-0000-0000-0000768F0000}"/>
    <cellStyle name="เซลล์ที่มีการเชื่อมโยง 2" xfId="32219" hidden="1" xr:uid="{00000000-0005-0000-0000-0000778F0000}"/>
    <cellStyle name="เซลล์ที่มีการเชื่อมโยง 2" xfId="30152" hidden="1" xr:uid="{00000000-0005-0000-0000-0000788F0000}"/>
    <cellStyle name="เซลล์ที่มีการเชื่อมโยง 2" xfId="30973" hidden="1" xr:uid="{00000000-0005-0000-0000-0000798F0000}"/>
    <cellStyle name="เซลล์ที่มีการเชื่อมโยง 2" xfId="30063" hidden="1" xr:uid="{00000000-0005-0000-0000-00007A8F0000}"/>
    <cellStyle name="เซลล์ที่มีการเชื่อมโยง 2" xfId="30313" hidden="1" xr:uid="{00000000-0005-0000-0000-00007B8F0000}"/>
    <cellStyle name="เซลล์ที่มีการเชื่อมโยง 2" xfId="32248" hidden="1" xr:uid="{00000000-0005-0000-0000-00007C8F0000}"/>
    <cellStyle name="เซลล์ที่มีการเชื่อมโยง 2" xfId="30496" hidden="1" xr:uid="{00000000-0005-0000-0000-00007D8F0000}"/>
    <cellStyle name="เซลล์ที่มีการเชื่อมโยง 2" xfId="30762" hidden="1" xr:uid="{00000000-0005-0000-0000-00007E8F0000}"/>
    <cellStyle name="เซลล์ที่มีการเชื่อมโยง 2" xfId="29918" hidden="1" xr:uid="{00000000-0005-0000-0000-00007F8F0000}"/>
    <cellStyle name="เซลล์ที่มีการเชื่อมโยง 2" xfId="32097" hidden="1" xr:uid="{00000000-0005-0000-0000-0000808F0000}"/>
    <cellStyle name="เซลล์ที่มีการเชื่อมโยง 2" xfId="32315" hidden="1" xr:uid="{00000000-0005-0000-0000-0000818F0000}"/>
    <cellStyle name="เซลล์ที่มีการเชื่อมโยง 2" xfId="30476" hidden="1" xr:uid="{00000000-0005-0000-0000-0000828F0000}"/>
    <cellStyle name="เซลล์ที่มีการเชื่อมโยง 2" xfId="30810" hidden="1" xr:uid="{00000000-0005-0000-0000-0000838F0000}"/>
    <cellStyle name="เซลล์ที่มีการเชื่อมโยง 2" xfId="32081" hidden="1" xr:uid="{00000000-0005-0000-0000-0000848F0000}"/>
    <cellStyle name="เซลล์ที่มีการเชื่อมโยง 2" xfId="30359" hidden="1" xr:uid="{00000000-0005-0000-0000-0000858F0000}"/>
    <cellStyle name="เซลล์ที่มีการเชื่อมโยง 2" xfId="30028" hidden="1" xr:uid="{00000000-0005-0000-0000-0000868F0000}"/>
    <cellStyle name="เซลล์ที่มีการเชื่อมโยง 2" xfId="30370" hidden="1" xr:uid="{00000000-0005-0000-0000-0000878F0000}"/>
    <cellStyle name="เซลล์ที่มีการเชื่อมโยง 2" xfId="32197" hidden="1" xr:uid="{00000000-0005-0000-0000-0000888F0000}"/>
    <cellStyle name="เซลล์ที่มีการเชื่อมโยง 2" xfId="32354" hidden="1" xr:uid="{00000000-0005-0000-0000-0000898F0000}"/>
    <cellStyle name="เซลล์ที่มีการเชื่อมโยง 2" xfId="29834" hidden="1" xr:uid="{00000000-0005-0000-0000-00008A8F0000}"/>
    <cellStyle name="เซลล์ที่มีการเชื่อมโยง 2" xfId="30562" hidden="1" xr:uid="{00000000-0005-0000-0000-00008B8F0000}"/>
    <cellStyle name="เซลล์ที่มีการเชื่อมโยง 2" xfId="30861" hidden="1" xr:uid="{00000000-0005-0000-0000-00008C8F0000}"/>
    <cellStyle name="เซลล์ที่มีการเชื่อมโยง 2" xfId="30227" hidden="1" xr:uid="{00000000-0005-0000-0000-00008D8F0000}"/>
    <cellStyle name="เซลล์ที่มีการเชื่อมโยง 2" xfId="29968" hidden="1" xr:uid="{00000000-0005-0000-0000-00008E8F0000}"/>
    <cellStyle name="เซลล์ที่มีการเชื่อมโยง 2" xfId="32345" hidden="1" xr:uid="{00000000-0005-0000-0000-00008F8F0000}"/>
    <cellStyle name="เซลล์ที่มีการเชื่อมโยง 2" xfId="31485" hidden="1" xr:uid="{00000000-0005-0000-0000-0000908F0000}"/>
    <cellStyle name="เซลล์ที่มีการเชื่อมโยง 2" xfId="31567" hidden="1" xr:uid="{00000000-0005-0000-0000-0000918F0000}"/>
    <cellStyle name="เซลล์ที่มีการเชื่อมโยง 2" xfId="32312" hidden="1" xr:uid="{00000000-0005-0000-0000-0000928F0000}"/>
    <cellStyle name="เซลล์ที่มีการเชื่อมโยง 2" xfId="30601" hidden="1" xr:uid="{00000000-0005-0000-0000-0000938F0000}"/>
    <cellStyle name="เซลล์ที่มีการเชื่อมโยง 2" xfId="31476" hidden="1" xr:uid="{00000000-0005-0000-0000-0000948F0000}"/>
    <cellStyle name="เซลล์ที่มีการเชื่อมโยง 2" xfId="30470" hidden="1" xr:uid="{00000000-0005-0000-0000-0000958F0000}"/>
    <cellStyle name="เซลล์ที่มีการเชื่อมโยง 2" xfId="30012" hidden="1" xr:uid="{00000000-0005-0000-0000-0000968F0000}"/>
    <cellStyle name="เซลล์ที่มีการเชื่อมโยง 2" xfId="30540" hidden="1" xr:uid="{00000000-0005-0000-0000-0000978F0000}"/>
    <cellStyle name="เซลล์ที่มีการเชื่อมโยง 2" xfId="30394" hidden="1" xr:uid="{00000000-0005-0000-0000-0000988F0000}"/>
    <cellStyle name="เซลล์ที่มีการเชื่อมโยง 2" xfId="32348" hidden="1" xr:uid="{00000000-0005-0000-0000-0000998F0000}"/>
    <cellStyle name="เซลล์ที่มีการเชื่อมโยง 2" xfId="30447" hidden="1" xr:uid="{00000000-0005-0000-0000-00009A8F0000}"/>
    <cellStyle name="เซลล์ที่มีการเชื่อมโยง 2" xfId="29866" hidden="1" xr:uid="{00000000-0005-0000-0000-00009B8F0000}"/>
    <cellStyle name="เซลล์ที่มีการเชื่อมโยง 2" xfId="32181" hidden="1" xr:uid="{00000000-0005-0000-0000-00009C8F0000}"/>
    <cellStyle name="เซลล์ที่มีการเชื่อมโยง 2" xfId="31194" hidden="1" xr:uid="{00000000-0005-0000-0000-00009D8F0000}"/>
    <cellStyle name="เซลล์ที่มีการเชื่อมโยง 2" xfId="29977" hidden="1" xr:uid="{00000000-0005-0000-0000-00009E8F0000}"/>
    <cellStyle name="เซลล์ที่มีการเชื่อมโยง 2" xfId="30270" hidden="1" xr:uid="{00000000-0005-0000-0000-00009F8F0000}"/>
    <cellStyle name="เซลล์ที่มีการเชื่อมโยง 2" xfId="30795" hidden="1" xr:uid="{00000000-0005-0000-0000-0000A08F0000}"/>
    <cellStyle name="เซลล์ที่มีการเชื่อมโยง 2" xfId="31181" hidden="1" xr:uid="{00000000-0005-0000-0000-0000A18F0000}"/>
    <cellStyle name="เซลล์ที่มีการเชื่อมโยง 2" xfId="31071" hidden="1" xr:uid="{00000000-0005-0000-0000-0000A28F0000}"/>
    <cellStyle name="เซลล์ที่มีการเชื่อมโยง 2" xfId="31299" hidden="1" xr:uid="{00000000-0005-0000-0000-0000A38F0000}"/>
    <cellStyle name="เซลล์ที่มีการเชื่อมโยง 2" xfId="31456" hidden="1" xr:uid="{00000000-0005-0000-0000-0000A48F0000}"/>
    <cellStyle name="เซลล์ที่มีการเชื่อมโยง 2" xfId="32343" hidden="1" xr:uid="{00000000-0005-0000-0000-0000A58F0000}"/>
    <cellStyle name="เซลล์ที่มีการเชื่อมโยง 2" xfId="30567" hidden="1" xr:uid="{00000000-0005-0000-0000-0000A68F0000}"/>
    <cellStyle name="เซลล์ที่มีการเชื่อมโยง 2" xfId="29893" hidden="1" xr:uid="{00000000-0005-0000-0000-0000A78F0000}"/>
    <cellStyle name="เซลล์ที่มีการเชื่อมโยง 2" xfId="31454" hidden="1" xr:uid="{00000000-0005-0000-0000-0000A88F0000}"/>
    <cellStyle name="เซลล์ที่มีการเชื่อมโยง 2" xfId="31296" hidden="1" xr:uid="{00000000-0005-0000-0000-0000A98F0000}"/>
    <cellStyle name="เซลล์ที่มีการเชื่อมโยง 2" xfId="32314" hidden="1" xr:uid="{00000000-0005-0000-0000-0000AA8F0000}"/>
    <cellStyle name="เซลล์ที่มีการเชื่อมโยง 2" xfId="31263" hidden="1" xr:uid="{00000000-0005-0000-0000-0000AB8F0000}"/>
    <cellStyle name="เซลล์ที่มีการเชื่อมโยง 2" xfId="29923" hidden="1" xr:uid="{00000000-0005-0000-0000-0000AC8F0000}"/>
    <cellStyle name="เซลล์ที่มีการเชื่อมโยง 2" xfId="30689" hidden="1" xr:uid="{00000000-0005-0000-0000-0000AD8F0000}"/>
    <cellStyle name="เซลล์ที่มีการเชื่อมโยง 2" xfId="31254" hidden="1" xr:uid="{00000000-0005-0000-0000-0000AE8F0000}"/>
    <cellStyle name="เซลล์ที่มีการเชื่อมโยง 2" xfId="32150" hidden="1" xr:uid="{00000000-0005-0000-0000-0000AF8F0000}"/>
    <cellStyle name="เซลล์ที่มีการเชื่อมโยง 2" xfId="31605" hidden="1" xr:uid="{00000000-0005-0000-0000-0000B08F0000}"/>
    <cellStyle name="เซลล์ที่มีการเชื่อมโยง 2" xfId="30225" hidden="1" xr:uid="{00000000-0005-0000-0000-0000B18F0000}"/>
    <cellStyle name="เซลล์ที่มีการเชื่อมโยง 2" xfId="30242" hidden="1" xr:uid="{00000000-0005-0000-0000-0000B28F0000}"/>
    <cellStyle name="เซลล์ที่มีการเชื่อมโยง 2" xfId="31408" hidden="1" xr:uid="{00000000-0005-0000-0000-0000B38F0000}"/>
    <cellStyle name="เซลล์ที่มีการเชื่อมโยง 2" xfId="30756" hidden="1" xr:uid="{00000000-0005-0000-0000-0000B48F0000}"/>
    <cellStyle name="เซลล์ที่มีการเชื่อมโยง 2" xfId="30752" hidden="1" xr:uid="{00000000-0005-0000-0000-0000B58F0000}"/>
    <cellStyle name="เซลล์ที่มีการเชื่อมโยง 2" xfId="31198" hidden="1" xr:uid="{00000000-0005-0000-0000-0000B68F0000}"/>
    <cellStyle name="เซลล์ที่มีการเชื่อมโยง 2" xfId="30014" hidden="1" xr:uid="{00000000-0005-0000-0000-0000B78F0000}"/>
    <cellStyle name="เซลล์ที่มีการเชื่อมโยง 2" xfId="30643" hidden="1" xr:uid="{00000000-0005-0000-0000-0000B88F0000}"/>
    <cellStyle name="เซลล์ที่มีการเชื่อมโยง 2" xfId="32209" hidden="1" xr:uid="{00000000-0005-0000-0000-0000B98F0000}"/>
    <cellStyle name="เซลล์ที่มีการเชื่อมโยง 2" xfId="32321" hidden="1" xr:uid="{00000000-0005-0000-0000-0000BA8F0000}"/>
    <cellStyle name="เซลล์ที่มีการเชื่อมโยง 2" xfId="31220" hidden="1" xr:uid="{00000000-0005-0000-0000-0000BB8F0000}"/>
    <cellStyle name="เซลล์ที่มีการเชื่อมโยง 2" xfId="29904" hidden="1" xr:uid="{00000000-0005-0000-0000-0000BC8F0000}"/>
    <cellStyle name="เซลล์ที่มีการเชื่อมโยง 2" xfId="29966" hidden="1" xr:uid="{00000000-0005-0000-0000-0000BD8F0000}"/>
    <cellStyle name="เซลล์ที่มีการเชื่อมโยง 2" xfId="30865" hidden="1" xr:uid="{00000000-0005-0000-0000-0000BE8F0000}"/>
    <cellStyle name="เซลล์ที่มีการเชื่อมโยง 2" xfId="31399" hidden="1" xr:uid="{00000000-0005-0000-0000-0000BF8F0000}"/>
    <cellStyle name="เซลล์ที่มีการเชื่อมโยง 2" xfId="29981" hidden="1" xr:uid="{00000000-0005-0000-0000-0000C08F0000}"/>
    <cellStyle name="เซลล์ที่มีการเชื่อมโยง 2" xfId="31508" hidden="1" xr:uid="{00000000-0005-0000-0000-0000C18F0000}"/>
    <cellStyle name="เซลล์ที่มีการเชื่อมโยง 2" xfId="30912" hidden="1" xr:uid="{00000000-0005-0000-0000-0000C28F0000}"/>
    <cellStyle name="เซลล์ที่มีการเชื่อมโยง 2" xfId="32155" hidden="1" xr:uid="{00000000-0005-0000-0000-0000C38F0000}"/>
    <cellStyle name="เซลล์ที่มีการเชื่อมโยง 2" xfId="30155" hidden="1" xr:uid="{00000000-0005-0000-0000-0000C48F0000}"/>
    <cellStyle name="เซลล์ที่มีการเชื่อมโยง 2" xfId="30200" hidden="1" xr:uid="{00000000-0005-0000-0000-0000C58F0000}"/>
    <cellStyle name="เซลล์ที่มีการเชื่อมโยง 2" xfId="29860" hidden="1" xr:uid="{00000000-0005-0000-0000-0000C68F0000}"/>
    <cellStyle name="เซลล์ที่มีการเชื่อมโยง 2" xfId="30682" hidden="1" xr:uid="{00000000-0005-0000-0000-0000C78F0000}"/>
    <cellStyle name="เซลล์ที่มีการเชื่อมโยง 2" xfId="31555" hidden="1" xr:uid="{00000000-0005-0000-0000-0000C88F0000}"/>
    <cellStyle name="เซลล์ที่มีการเชื่อมโยง 2" xfId="32108" hidden="1" xr:uid="{00000000-0005-0000-0000-0000C98F0000}"/>
    <cellStyle name="เซลล์ที่มีการเชื่อมโยง 2" xfId="30919" hidden="1" xr:uid="{00000000-0005-0000-0000-0000CA8F0000}"/>
    <cellStyle name="เซลล์ที่มีการเชื่อมโยง 2" xfId="29714" hidden="1" xr:uid="{00000000-0005-0000-0000-0000CB8F0000}"/>
    <cellStyle name="เซลล์ที่มีการเชื่อมโยง 2" xfId="32107" hidden="1" xr:uid="{00000000-0005-0000-0000-0000CC8F0000}"/>
    <cellStyle name="เซลล์ที่มีการเชื่อมโยง 2" xfId="29865" hidden="1" xr:uid="{00000000-0005-0000-0000-0000CD8F0000}"/>
    <cellStyle name="เซลล์ที่มีการเชื่อมโยง 2" xfId="30089" hidden="1" xr:uid="{00000000-0005-0000-0000-0000CE8F0000}"/>
    <cellStyle name="เซลล์ที่มีการเชื่อมโยง 2" xfId="29957" hidden="1" xr:uid="{00000000-0005-0000-0000-0000CF8F0000}"/>
    <cellStyle name="เซลล์ที่มีการเชื่อมโยง 2" xfId="31326" hidden="1" xr:uid="{00000000-0005-0000-0000-0000D08F0000}"/>
    <cellStyle name="เซลล์ที่มีการเชื่อมโยง 2" xfId="32189" hidden="1" xr:uid="{00000000-0005-0000-0000-0000D18F0000}"/>
    <cellStyle name="เซลล์ที่มีการเชื่อมโยง 2" xfId="31507" hidden="1" xr:uid="{00000000-0005-0000-0000-0000D28F0000}"/>
    <cellStyle name="เซลล์ที่มีการเชื่อมโยง 2" xfId="30119" hidden="1" xr:uid="{00000000-0005-0000-0000-0000D38F0000}"/>
    <cellStyle name="เซลล์ที่มีการเชื่อมโยง 2" xfId="29817" hidden="1" xr:uid="{00000000-0005-0000-0000-0000D48F0000}"/>
    <cellStyle name="เซลล์ที่มีการเชื่อมโยง 2" xfId="32267" hidden="1" xr:uid="{00000000-0005-0000-0000-0000D58F0000}"/>
    <cellStyle name="เซลล์ที่มีการเชื่อมโยง 2" xfId="29995" hidden="1" xr:uid="{00000000-0005-0000-0000-0000D68F0000}"/>
    <cellStyle name="เซลล์ที่มีการเชื่อมโยง 2" xfId="31594" hidden="1" xr:uid="{00000000-0005-0000-0000-0000D78F0000}"/>
    <cellStyle name="เซลล์ที่มีการเชื่อมโยง 2" xfId="31306" hidden="1" xr:uid="{00000000-0005-0000-0000-0000D88F0000}"/>
    <cellStyle name="เซลล์ที่มีการเชื่อมโยง 2" xfId="31464" hidden="1" xr:uid="{00000000-0005-0000-0000-0000D98F0000}"/>
    <cellStyle name="เซลล์ที่มีการเชื่อมโยง 2" xfId="30336" hidden="1" xr:uid="{00000000-0005-0000-0000-0000DA8F0000}"/>
    <cellStyle name="เซลล์ที่มีการเชื่อมโยง 2" xfId="31214" hidden="1" xr:uid="{00000000-0005-0000-0000-0000DB8F0000}"/>
    <cellStyle name="เซลล์ที่มีการเชื่อมโยง 2" xfId="30477" hidden="1" xr:uid="{00000000-0005-0000-0000-0000DC8F0000}"/>
    <cellStyle name="เซลล์ที่มีการเชื่อมโยง 2" xfId="30185" hidden="1" xr:uid="{00000000-0005-0000-0000-0000DD8F0000}"/>
    <cellStyle name="เซลล์ที่มีการเชื่อมโยง 2" xfId="30226" hidden="1" xr:uid="{00000000-0005-0000-0000-0000DE8F0000}"/>
    <cellStyle name="เซลล์ที่มีการเชื่อมโยง 2" xfId="31320" hidden="1" xr:uid="{00000000-0005-0000-0000-0000DF8F0000}"/>
    <cellStyle name="เซลล์ที่มีการเชื่อมโยง 2" xfId="29870" hidden="1" xr:uid="{00000000-0005-0000-0000-0000E08F0000}"/>
    <cellStyle name="เซลล์ที่มีการเชื่อมโยง 2" xfId="30101" hidden="1" xr:uid="{00000000-0005-0000-0000-0000E18F0000}"/>
    <cellStyle name="เซลล์ที่มีการเชื่อมโยง 2" xfId="30198" hidden="1" xr:uid="{00000000-0005-0000-0000-0000E28F0000}"/>
    <cellStyle name="เซลล์ที่มีการเชื่อมโยง 2" xfId="32106" hidden="1" xr:uid="{00000000-0005-0000-0000-0000E38F0000}"/>
    <cellStyle name="เซลล์ที่มีการเชื่อมโยง 2" xfId="32352" hidden="1" xr:uid="{00000000-0005-0000-0000-0000E48F0000}"/>
    <cellStyle name="เซลล์ที่มีการเชื่อมโยง 2" xfId="32322" hidden="1" xr:uid="{00000000-0005-0000-0000-0000E58F0000}"/>
    <cellStyle name="เซลล์ที่มีการเชื่อมโยง 2" xfId="30730" hidden="1" xr:uid="{00000000-0005-0000-0000-0000E68F0000}"/>
    <cellStyle name="เซลล์ที่มีการเชื่อมโยง 2" xfId="30317" hidden="1" xr:uid="{00000000-0005-0000-0000-0000E78F0000}"/>
    <cellStyle name="เซลล์ที่มีการเชื่อมโยง 2" xfId="32165" hidden="1" xr:uid="{00000000-0005-0000-0000-0000E88F0000}"/>
    <cellStyle name="เซลล์ที่มีการเชื่อมโยง 2" xfId="31123" hidden="1" xr:uid="{00000000-0005-0000-0000-0000E98F0000}"/>
    <cellStyle name="เซลล์ที่มีการเชื่อมโยง 2" xfId="31601" hidden="1" xr:uid="{00000000-0005-0000-0000-0000EA8F0000}"/>
    <cellStyle name="เซลล์ที่มีการเชื่อมโยง 2" xfId="32186" hidden="1" xr:uid="{00000000-0005-0000-0000-0000EB8F0000}"/>
    <cellStyle name="เซลล์ที่มีการเชื่อมโยง 2" xfId="29877" hidden="1" xr:uid="{00000000-0005-0000-0000-0000EC8F0000}"/>
    <cellStyle name="เซลล์ที่มีการเชื่อมโยง 2" xfId="30412" hidden="1" xr:uid="{00000000-0005-0000-0000-0000ED8F0000}"/>
    <cellStyle name="เซลล์ที่มีการเชื่อมโยง 2" xfId="30235" hidden="1" xr:uid="{00000000-0005-0000-0000-0000EE8F0000}"/>
    <cellStyle name="เซลล์ที่มีการเชื่อมโยง 2" xfId="30431" hidden="1" xr:uid="{00000000-0005-0000-0000-0000EF8F0000}"/>
    <cellStyle name="เซลล์ที่มีการเชื่อมโยง 2" xfId="30264" hidden="1" xr:uid="{00000000-0005-0000-0000-0000F08F0000}"/>
    <cellStyle name="เซลล์ที่มีการเชื่อมโยง 2" xfId="31278" hidden="1" xr:uid="{00000000-0005-0000-0000-0000F18F0000}"/>
    <cellStyle name="เซลล์ที่มีการเชื่อมโยง 2" xfId="30481" hidden="1" xr:uid="{00000000-0005-0000-0000-0000F28F0000}"/>
    <cellStyle name="เซลล์ที่มีการเชื่อมโยง 2" xfId="29849" hidden="1" xr:uid="{00000000-0005-0000-0000-0000F38F0000}"/>
    <cellStyle name="เซลล์ที่มีการเชื่อมโยง 2" xfId="32374" hidden="1" xr:uid="{00000000-0005-0000-0000-0000F48F0000}"/>
    <cellStyle name="เซลล์ที่มีการเชื่อมโยง 2" xfId="32375" hidden="1" xr:uid="{00000000-0005-0000-0000-0000F58F0000}"/>
    <cellStyle name="เซลล์ที่มีการเชื่อมโยง 2" xfId="32376" hidden="1" xr:uid="{00000000-0005-0000-0000-0000F68F0000}"/>
    <cellStyle name="เซลล์ที่มีการเชื่อมโยง 2" xfId="32377" hidden="1" xr:uid="{00000000-0005-0000-0000-0000F78F0000}"/>
    <cellStyle name="เซลล์ที่มีการเชื่อมโยง 2" xfId="32378" hidden="1" xr:uid="{00000000-0005-0000-0000-0000F88F0000}"/>
    <cellStyle name="เซลล์ที่มีการเชื่อมโยง 2" xfId="32379" hidden="1" xr:uid="{00000000-0005-0000-0000-0000F98F0000}"/>
    <cellStyle name="เซลล์ที่มีการเชื่อมโยง 2" xfId="32380" hidden="1" xr:uid="{00000000-0005-0000-0000-0000FA8F0000}"/>
    <cellStyle name="เซลล์ที่มีการเชื่อมโยง 2" xfId="32381" hidden="1" xr:uid="{00000000-0005-0000-0000-0000FB8F0000}"/>
    <cellStyle name="เซลล์ที่มีการเชื่อมโยง 2" xfId="32399" hidden="1" xr:uid="{00000000-0005-0000-0000-0000FC8F0000}"/>
    <cellStyle name="เซลล์ที่มีการเชื่อมโยง 2" xfId="32400" hidden="1" xr:uid="{00000000-0005-0000-0000-0000FD8F0000}"/>
    <cellStyle name="เซลล์ที่มีการเชื่อมโยง 2" xfId="32401" hidden="1" xr:uid="{00000000-0005-0000-0000-0000FE8F0000}"/>
    <cellStyle name="เซลล์ที่มีการเชื่อมโยง 2" xfId="32402" hidden="1" xr:uid="{00000000-0005-0000-0000-0000FF8F0000}"/>
    <cellStyle name="เซลล์ที่มีการเชื่อมโยง 2" xfId="31099" hidden="1" xr:uid="{00000000-0005-0000-0000-000000900000}"/>
    <cellStyle name="เซลล์ที่มีการเชื่อมโยง 2" xfId="31190" hidden="1" xr:uid="{00000000-0005-0000-0000-000001900000}"/>
    <cellStyle name="เซลล์ที่มีการเชื่อมโยง 2" xfId="32332" hidden="1" xr:uid="{00000000-0005-0000-0000-000002900000}"/>
    <cellStyle name="เซลล์ที่มีการเชื่อมโยง 2" xfId="32300" hidden="1" xr:uid="{00000000-0005-0000-0000-000003900000}"/>
    <cellStyle name="เซลล์ที่มีการเชื่อมโยง 2" xfId="31396" hidden="1" xr:uid="{00000000-0005-0000-0000-000004900000}"/>
    <cellStyle name="เซลล์ที่มีการเชื่อมโยง 2" xfId="32135" hidden="1" xr:uid="{00000000-0005-0000-0000-000005900000}"/>
    <cellStyle name="เซลล์ที่มีการเชื่อมโยง 2" xfId="30541" hidden="1" xr:uid="{00000000-0005-0000-0000-000006900000}"/>
    <cellStyle name="เซลล์ที่มีการเชื่อมโยง 2" xfId="30773" hidden="1" xr:uid="{00000000-0005-0000-0000-000007900000}"/>
    <cellStyle name="เซลล์ที่มีการเชื่อมโยง 2" xfId="30523" hidden="1" xr:uid="{00000000-0005-0000-0000-000008900000}"/>
    <cellStyle name="เซลล์ที่มีการเชื่อมโยง 2" xfId="30444" hidden="1" xr:uid="{00000000-0005-0000-0000-000009900000}"/>
    <cellStyle name="เซลล์ที่มีการเชื่อมโยง 2" xfId="31562" hidden="1" xr:uid="{00000000-0005-0000-0000-00000A900000}"/>
    <cellStyle name="เซลล์ที่มีการเชื่อมโยง 2" xfId="31294" hidden="1" xr:uid="{00000000-0005-0000-0000-00000B900000}"/>
    <cellStyle name="เซลล์ที่มีการเชื่อมโยง 2" xfId="29732" hidden="1" xr:uid="{00000000-0005-0000-0000-00000C900000}"/>
    <cellStyle name="เซลล์ที่มีการเชื่อมโยง 2" xfId="32247" hidden="1" xr:uid="{00000000-0005-0000-0000-00000D900000}"/>
    <cellStyle name="เซลล์ที่มีการเชื่อมโยง 2" xfId="30360" hidden="1" xr:uid="{00000000-0005-0000-0000-00000E900000}"/>
    <cellStyle name="เซลล์ที่มีการเชื่อมโยง 2" xfId="30417" hidden="1" xr:uid="{00000000-0005-0000-0000-00000F900000}"/>
    <cellStyle name="เซลล์ที่มีการเชื่อมโยง 2" xfId="32386" hidden="1" xr:uid="{00000000-0005-0000-0000-000010900000}"/>
    <cellStyle name="เซลล์ที่มีการเชื่อมโยง 2" xfId="31526" hidden="1" xr:uid="{00000000-0005-0000-0000-000011900000}"/>
    <cellStyle name="เซลล์ที่มีการเชื่อมโยง 2" xfId="30392" hidden="1" xr:uid="{00000000-0005-0000-0000-000012900000}"/>
    <cellStyle name="เซลล์ที่มีการเชื่อมโยง 2" xfId="30735" hidden="1" xr:uid="{00000000-0005-0000-0000-000013900000}"/>
    <cellStyle name="เซลล์ที่มีการเชื่อมโยง 2" xfId="30948" hidden="1" xr:uid="{00000000-0005-0000-0000-000014900000}"/>
    <cellStyle name="เซลล์ที่มีการเชื่อมโยง 2" xfId="31019" hidden="1" xr:uid="{00000000-0005-0000-0000-000015900000}"/>
    <cellStyle name="เซลล์ที่มีการเชื่อมโยง 2" xfId="24796" hidden="1" xr:uid="{00000000-0005-0000-0000-000016900000}"/>
    <cellStyle name="เซลล์ที่มีการเชื่อมโยง 2" xfId="30904" hidden="1" xr:uid="{00000000-0005-0000-0000-000017900000}"/>
    <cellStyle name="เซลล์ที่มีการเชื่อมโยง 2" xfId="30852" hidden="1" xr:uid="{00000000-0005-0000-0000-000018900000}"/>
    <cellStyle name="เซลล์ที่มีการเชื่อมโยง 2" xfId="30964" hidden="1" xr:uid="{00000000-0005-0000-0000-000019900000}"/>
    <cellStyle name="เซลล์ที่มีการเชื่อมโยง 2" xfId="29763" hidden="1" xr:uid="{00000000-0005-0000-0000-00001A900000}"/>
    <cellStyle name="เซลล์ที่มีการเชื่อมโยง 2" xfId="31208" hidden="1" xr:uid="{00000000-0005-0000-0000-00001B900000}"/>
    <cellStyle name="เซลล์ที่มีการเชื่อมโยง 2" xfId="31482" hidden="1" xr:uid="{00000000-0005-0000-0000-00001C900000}"/>
    <cellStyle name="เซลล์ที่มีการเชื่อมโยง 2" xfId="30793" hidden="1" xr:uid="{00000000-0005-0000-0000-00001D900000}"/>
    <cellStyle name="เซลล์ที่มีการเชื่อมโยง 2" xfId="29838" hidden="1" xr:uid="{00000000-0005-0000-0000-00001E900000}"/>
    <cellStyle name="เซลล์ที่มีการเชื่อมโยง 2" xfId="30125" hidden="1" xr:uid="{00000000-0005-0000-0000-00001F900000}"/>
    <cellStyle name="เซลล์ที่มีการเชื่อมโยง 2" xfId="31113" hidden="1" xr:uid="{00000000-0005-0000-0000-000020900000}"/>
    <cellStyle name="เซลล์ที่มีการเชื่อมโยง 2" xfId="31501" hidden="1" xr:uid="{00000000-0005-0000-0000-000021900000}"/>
    <cellStyle name="เซลล์ที่มีการเชื่อมโยง 2" xfId="30491" hidden="1" xr:uid="{00000000-0005-0000-0000-000022900000}"/>
    <cellStyle name="เซลล์ที่มีการเชื่อมโยง 2" xfId="31503" hidden="1" xr:uid="{00000000-0005-0000-0000-000023900000}"/>
    <cellStyle name="เซลล์ที่มีการเชื่อมโยง 2" xfId="30666" hidden="1" xr:uid="{00000000-0005-0000-0000-000024900000}"/>
    <cellStyle name="เซลล์ที่มีการเชื่อมโยง 2" xfId="30319" hidden="1" xr:uid="{00000000-0005-0000-0000-000025900000}"/>
    <cellStyle name="เซลล์ที่มีการเชื่อมโยง 2" xfId="31053" hidden="1" xr:uid="{00000000-0005-0000-0000-000026900000}"/>
    <cellStyle name="เซลล์ที่มีการเชื่อมโยง 2" xfId="30696" hidden="1" xr:uid="{00000000-0005-0000-0000-000027900000}"/>
    <cellStyle name="เซลล์ที่มีการเชื่อมโยง 2" xfId="31283" hidden="1" xr:uid="{00000000-0005-0000-0000-000028900000}"/>
    <cellStyle name="เซลล์ที่มีการเชื่อมโยง 2" xfId="32307" hidden="1" xr:uid="{00000000-0005-0000-0000-000029900000}"/>
    <cellStyle name="เซลล์ที่มีการเชื่อมโยง 2" xfId="29954" hidden="1" xr:uid="{00000000-0005-0000-0000-00002A900000}"/>
    <cellStyle name="เซลล์ที่มีการเชื่อมโยง 2" xfId="32251" hidden="1" xr:uid="{00000000-0005-0000-0000-00002B900000}"/>
    <cellStyle name="เซลล์ที่มีการเชื่อมโยง 2" xfId="29757" hidden="1" xr:uid="{00000000-0005-0000-0000-00002C900000}"/>
    <cellStyle name="เซลล์ที่มีการเชื่อมโยง 2" xfId="32270" hidden="1" xr:uid="{00000000-0005-0000-0000-00002D900000}"/>
    <cellStyle name="เซลล์ที่มีการเชื่อมโยง 2" xfId="30100" hidden="1" xr:uid="{00000000-0005-0000-0000-00002E900000}"/>
    <cellStyle name="เซลล์ที่มีการเชื่อมโยง 2" xfId="31556" hidden="1" xr:uid="{00000000-0005-0000-0000-00002F900000}"/>
    <cellStyle name="เซลล์ที่มีการเชื่อมโยง 2" xfId="31565" hidden="1" xr:uid="{00000000-0005-0000-0000-000030900000}"/>
    <cellStyle name="เซลล์ที่มีการเชื่อมโยง 2" xfId="32340" hidden="1" xr:uid="{00000000-0005-0000-0000-000031900000}"/>
    <cellStyle name="เซลล์ที่มีการเชื่อมโยง 2" xfId="30300" hidden="1" xr:uid="{00000000-0005-0000-0000-000032900000}"/>
    <cellStyle name="เซลล์ที่มีการเชื่อมโยง 2" xfId="30792" hidden="1" xr:uid="{00000000-0005-0000-0000-000033900000}"/>
    <cellStyle name="เซลล์ที่มีการเชื่อมโยง 2" xfId="31182" hidden="1" xr:uid="{00000000-0005-0000-0000-000034900000}"/>
    <cellStyle name="เซลล์ที่มีการเชื่อมโยง 2" xfId="32078" hidden="1" xr:uid="{00000000-0005-0000-0000-000035900000}"/>
    <cellStyle name="เซลล์ที่มีการเชื่อมโยง 2" xfId="29713" hidden="1" xr:uid="{00000000-0005-0000-0000-000036900000}"/>
    <cellStyle name="เซลล์ที่มีการเชื่อมโยง 2" xfId="30945" hidden="1" xr:uid="{00000000-0005-0000-0000-000037900000}"/>
    <cellStyle name="เซลล์ที่มีการเชื่อมโยง 2" xfId="30890" hidden="1" xr:uid="{00000000-0005-0000-0000-000038900000}"/>
    <cellStyle name="เซลล์ที่มีการเชื่อมโยง 2" xfId="31489" hidden="1" xr:uid="{00000000-0005-0000-0000-000039900000}"/>
    <cellStyle name="เซลล์ที่มีการเชื่อมโยง 2" xfId="30675" hidden="1" xr:uid="{00000000-0005-0000-0000-00003A900000}"/>
    <cellStyle name="เซลล์ที่มีการเชื่อมโยง 2" xfId="31329" hidden="1" xr:uid="{00000000-0005-0000-0000-00003B900000}"/>
    <cellStyle name="เซลล์ที่มีการเชื่อมโยง 2" xfId="31540" hidden="1" xr:uid="{00000000-0005-0000-0000-00003C900000}"/>
    <cellStyle name="เซลล์ที่มีการเชื่อมโยง 2" xfId="30406" hidden="1" xr:uid="{00000000-0005-0000-0000-00003D900000}"/>
    <cellStyle name="เซลล์ที่มีการเชื่อมโยง 2" xfId="29820" hidden="1" xr:uid="{00000000-0005-0000-0000-00003E900000}"/>
    <cellStyle name="เซลล์ที่มีการเชื่อมโยง 2" xfId="31407" hidden="1" xr:uid="{00000000-0005-0000-0000-00003F900000}"/>
    <cellStyle name="เซลล์ที่มีการเชื่อมโยง 2" xfId="29762" hidden="1" xr:uid="{00000000-0005-0000-0000-000040900000}"/>
    <cellStyle name="เซลล์ที่มีการเชื่อมโยง 2" xfId="32112" hidden="1" xr:uid="{00000000-0005-0000-0000-000041900000}"/>
    <cellStyle name="เซลล์ที่มีการเชื่อมโยง 2" xfId="30354" hidden="1" xr:uid="{00000000-0005-0000-0000-000042900000}"/>
    <cellStyle name="เซลล์ที่มีการเชื่อมโยง 2" xfId="31524" hidden="1" xr:uid="{00000000-0005-0000-0000-000043900000}"/>
    <cellStyle name="เซลล์ที่มีการเชื่อมโยง 2" xfId="30658" hidden="1" xr:uid="{00000000-0005-0000-0000-000044900000}"/>
    <cellStyle name="เซลล์ที่มีการเชื่อมโยง 2" xfId="31290" hidden="1" xr:uid="{00000000-0005-0000-0000-000045900000}"/>
    <cellStyle name="เซลล์ที่มีการเชื่อมโยง 2" xfId="32098" hidden="1" xr:uid="{00000000-0005-0000-0000-000046900000}"/>
    <cellStyle name="เซลล์ที่มีการเชื่อมโยง 2" xfId="30468" hidden="1" xr:uid="{00000000-0005-0000-0000-000047900000}"/>
    <cellStyle name="เซลล์ที่มีการเชื่อมโยง 2" xfId="29745" hidden="1" xr:uid="{00000000-0005-0000-0000-000048900000}"/>
    <cellStyle name="เซลล์ที่มีการเชื่อมโยง 2" xfId="30655" hidden="1" xr:uid="{00000000-0005-0000-0000-000049900000}"/>
    <cellStyle name="เซลล์ที่มีการเชื่อมโยง 2" xfId="32166" hidden="1" xr:uid="{00000000-0005-0000-0000-00004A900000}"/>
    <cellStyle name="เซลล์ที่มีการเชื่อมโยง 2" xfId="32206" hidden="1" xr:uid="{00000000-0005-0000-0000-00004B900000}"/>
    <cellStyle name="เซลล์ที่มีการเชื่อมโยง 2" xfId="32202" hidden="1" xr:uid="{00000000-0005-0000-0000-00004C900000}"/>
    <cellStyle name="เซลล์ที่มีการเชื่อมโยง 2" xfId="31497" hidden="1" xr:uid="{00000000-0005-0000-0000-00004D900000}"/>
    <cellStyle name="เซลล์ที่มีการเชื่อมโยง 2" xfId="29840" hidden="1" xr:uid="{00000000-0005-0000-0000-00004E900000}"/>
    <cellStyle name="เซลล์ที่มีการเชื่อมโยง 2" xfId="32109" hidden="1" xr:uid="{00000000-0005-0000-0000-00004F900000}"/>
    <cellStyle name="เซลล์ที่มีการเชื่อมโยง 2" xfId="31405" hidden="1" xr:uid="{00000000-0005-0000-0000-000050900000}"/>
    <cellStyle name="เซลล์ที่มีการเชื่อมโยง 2" xfId="29919" hidden="1" xr:uid="{00000000-0005-0000-0000-000051900000}"/>
    <cellStyle name="เซลล์ที่มีการเชื่อมโยง 2" xfId="30807" hidden="1" xr:uid="{00000000-0005-0000-0000-000052900000}"/>
    <cellStyle name="เซลล์ที่มีการเชื่อมโยง 2" xfId="32079" hidden="1" xr:uid="{00000000-0005-0000-0000-000053900000}"/>
    <cellStyle name="เซลล์ที่มีการเชื่อมโยง 2" xfId="30457" hidden="1" xr:uid="{00000000-0005-0000-0000-000054900000}"/>
    <cellStyle name="เซลล์ที่มีการเชื่อมโยง 2" xfId="32294" hidden="1" xr:uid="{00000000-0005-0000-0000-000055900000}"/>
    <cellStyle name="เซลล์ที่มีการเชื่อมโยง 2" xfId="31154" hidden="1" xr:uid="{00000000-0005-0000-0000-000056900000}"/>
    <cellStyle name="เซลล์ที่มีการเชื่อมโยง 2" xfId="31050" hidden="1" xr:uid="{00000000-0005-0000-0000-000057900000}"/>
    <cellStyle name="เซลล์ที่มีการเชื่อมโยง 2" xfId="30575" hidden="1" xr:uid="{00000000-0005-0000-0000-000058900000}"/>
    <cellStyle name="เซลล์ที่มีการเชื่อมโยง 2" xfId="31433" hidden="1" xr:uid="{00000000-0005-0000-0000-000059900000}"/>
    <cellStyle name="เซลล์ที่มีการเชื่อมโยง 2" xfId="31414" hidden="1" xr:uid="{00000000-0005-0000-0000-00005A900000}"/>
    <cellStyle name="เซลล์ที่มีการเชื่อมโยง 2" xfId="31422" hidden="1" xr:uid="{00000000-0005-0000-0000-00005B900000}"/>
    <cellStyle name="เซลล์ที่มีการเชื่อมโยง 2" xfId="30432" hidden="1" xr:uid="{00000000-0005-0000-0000-00005C900000}"/>
    <cellStyle name="เซลล์ที่มีการเชื่อมโยง 2" xfId="30513" hidden="1" xr:uid="{00000000-0005-0000-0000-00005D900000}"/>
    <cellStyle name="เซลล์ที่มีการเชื่อมโยง 2" xfId="31135" hidden="1" xr:uid="{00000000-0005-0000-0000-00005E900000}"/>
    <cellStyle name="เซลล์ที่มีการเชื่อมโยง 2" xfId="31121" hidden="1" xr:uid="{00000000-0005-0000-0000-00005F900000}"/>
    <cellStyle name="เซลล์ที่มีการเชื่อมโยง 2" xfId="31338" hidden="1" xr:uid="{00000000-0005-0000-0000-000060900000}"/>
    <cellStyle name="เซลล์ที่มีการเชื่อมโยง 2" xfId="31513" hidden="1" xr:uid="{00000000-0005-0000-0000-000061900000}"/>
    <cellStyle name="เซลล์ที่มีการเชื่อมโยง 2" xfId="29876" hidden="1" xr:uid="{00000000-0005-0000-0000-000062900000}"/>
    <cellStyle name="เซลล์ที่มีการเชื่อมโยง 2" xfId="29928" hidden="1" xr:uid="{00000000-0005-0000-0000-000063900000}"/>
    <cellStyle name="เซลล์ที่มีการเชื่อมโยง 2" xfId="31488" hidden="1" xr:uid="{00000000-0005-0000-0000-000064900000}"/>
    <cellStyle name="เซลล์ที่มีการเชื่อมโยง 2" xfId="30385" hidden="1" xr:uid="{00000000-0005-0000-0000-000065900000}"/>
    <cellStyle name="เซลล์ที่มีการเชื่อมโยง 2" xfId="32388" hidden="1" xr:uid="{00000000-0005-0000-0000-000066900000}"/>
    <cellStyle name="เซลล์ที่มีการเชื่อมโยง 2" xfId="32364" hidden="1" xr:uid="{00000000-0005-0000-0000-000067900000}"/>
    <cellStyle name="เซลล์ที่มีการเชื่อมโยง 2" xfId="30699" hidden="1" xr:uid="{00000000-0005-0000-0000-000068900000}"/>
    <cellStyle name="เซลล์ที่มีการเชื่อมโยง 2" xfId="30206" hidden="1" xr:uid="{00000000-0005-0000-0000-000069900000}"/>
    <cellStyle name="เซลล์ที่มีการเชื่อมโยง 2" xfId="31493" hidden="1" xr:uid="{00000000-0005-0000-0000-00006A900000}"/>
    <cellStyle name="เซลล์ที่มีการเชื่อมโยง 2" xfId="31523" hidden="1" xr:uid="{00000000-0005-0000-0000-00006B900000}"/>
    <cellStyle name="เซลล์ที่มีการเชื่อมโยง 2" xfId="30803" hidden="1" xr:uid="{00000000-0005-0000-0000-00006C900000}"/>
    <cellStyle name="เซลล์ที่มีการเชื่อมโยง 2" xfId="29716" hidden="1" xr:uid="{00000000-0005-0000-0000-00006D900000}"/>
    <cellStyle name="เซลล์ที่มีการเชื่อมโยง 2" xfId="32265" hidden="1" xr:uid="{00000000-0005-0000-0000-00006E900000}"/>
    <cellStyle name="เซลล์ที่มีการเชื่อมโยง 2" xfId="31578" hidden="1" xr:uid="{00000000-0005-0000-0000-00006F900000}"/>
    <cellStyle name="เซลล์ที่มีการเชื่อมโยง 2" xfId="30681" hidden="1" xr:uid="{00000000-0005-0000-0000-000070900000}"/>
    <cellStyle name="เซลล์ที่มีการเชื่อมโยง 2" xfId="30464" hidden="1" xr:uid="{00000000-0005-0000-0000-000071900000}"/>
    <cellStyle name="เซลล์ที่มีการเชื่อมโยง 2" xfId="32370" hidden="1" xr:uid="{00000000-0005-0000-0000-000072900000}"/>
    <cellStyle name="เซลล์ที่มีการเชื่อมโยง 2" xfId="31149" hidden="1" xr:uid="{00000000-0005-0000-0000-000073900000}"/>
    <cellStyle name="เซลล์ที่มีการเชื่อมโยง 2" xfId="30836" hidden="1" xr:uid="{00000000-0005-0000-0000-000074900000}"/>
    <cellStyle name="เซลล์ที่มีการเชื่อมโยง 2" xfId="31119" hidden="1" xr:uid="{00000000-0005-0000-0000-000075900000}"/>
    <cellStyle name="เซลล์ที่มีการเชื่อมโยง 2" xfId="32333" hidden="1" xr:uid="{00000000-0005-0000-0000-000076900000}"/>
    <cellStyle name="เซลล์ที่มีการเชื่อมโยง 2" xfId="31618" hidden="1" xr:uid="{00000000-0005-0000-0000-000077900000}"/>
    <cellStyle name="เซลล์ที่มีการเชื่อมโยง 2" xfId="30054" hidden="1" xr:uid="{00000000-0005-0000-0000-000078900000}"/>
    <cellStyle name="เซลล์ที่มีการเชื่อมโยง 2" xfId="31500" hidden="1" xr:uid="{00000000-0005-0000-0000-000079900000}"/>
    <cellStyle name="เซลล์ที่มีการเชื่อมโยง 2" xfId="30188" hidden="1" xr:uid="{00000000-0005-0000-0000-00007A900000}"/>
    <cellStyle name="เซลล์ที่มีการเชื่อมโยง 2" xfId="30195" hidden="1" xr:uid="{00000000-0005-0000-0000-00007B900000}"/>
    <cellStyle name="เซลล์ที่มีการเชื่อมโยง 2" xfId="32258" hidden="1" xr:uid="{00000000-0005-0000-0000-00007C900000}"/>
    <cellStyle name="เซลล์ที่มีการเชื่อมโยง 2" xfId="32085" hidden="1" xr:uid="{00000000-0005-0000-0000-00007D900000}"/>
    <cellStyle name="เซลล์ที่มีการเชื่อมโยง 2" xfId="30798" hidden="1" xr:uid="{00000000-0005-0000-0000-00007E900000}"/>
    <cellStyle name="เซลล์ที่มีการเชื่อมโยง 2" xfId="30364" hidden="1" xr:uid="{00000000-0005-0000-0000-00007F900000}"/>
    <cellStyle name="เซลล์ที่มีการเชื่อมโยง 2" xfId="30048" hidden="1" xr:uid="{00000000-0005-0000-0000-000080900000}"/>
    <cellStyle name="เซลล์ที่มีการเชื่อมโยง 2" xfId="32304" hidden="1" xr:uid="{00000000-0005-0000-0000-000081900000}"/>
    <cellStyle name="เซลล์ที่มีการเชื่อมโยง 2" xfId="31096" hidden="1" xr:uid="{00000000-0005-0000-0000-000082900000}"/>
    <cellStyle name="เซลล์ที่มีการเชื่อมโยง 2" xfId="30429" hidden="1" xr:uid="{00000000-0005-0000-0000-000083900000}"/>
    <cellStyle name="เซลล์ที่มีการเชื่อมโยง 2" xfId="31599" hidden="1" xr:uid="{00000000-0005-0000-0000-000084900000}"/>
    <cellStyle name="เซลล์ที่มีการเชื่อมโยง 2" xfId="30066" hidden="1" xr:uid="{00000000-0005-0000-0000-000085900000}"/>
    <cellStyle name="เซลล์ที่มีการเชื่อมโยง 2" xfId="30610" hidden="1" xr:uid="{00000000-0005-0000-0000-000086900000}"/>
    <cellStyle name="เซลล์ที่มีการเชื่อมโยง 2" xfId="31517" hidden="1" xr:uid="{00000000-0005-0000-0000-000087900000}"/>
    <cellStyle name="เซลล์ที่มีการเชื่อมโยง 2" xfId="31453" hidden="1" xr:uid="{00000000-0005-0000-0000-000088900000}"/>
    <cellStyle name="เซลล์ที่มีการเชื่อมโยง 2" xfId="29925" hidden="1" xr:uid="{00000000-0005-0000-0000-000089900000}"/>
    <cellStyle name="เซลล์ที่มีการเชื่อมโยง 2" xfId="30931" hidden="1" xr:uid="{00000000-0005-0000-0000-00008A900000}"/>
    <cellStyle name="เซลล์ที่มีการเชื่อมโยง 2" xfId="30985" hidden="1" xr:uid="{00000000-0005-0000-0000-00008B900000}"/>
    <cellStyle name="เซลล์ที่มีการเชื่อมโยง 2" xfId="30329" hidden="1" xr:uid="{00000000-0005-0000-0000-00008C900000}"/>
    <cellStyle name="เซลล์ที่มีการเชื่อมโยง 2" xfId="32086" hidden="1" xr:uid="{00000000-0005-0000-0000-00008D900000}"/>
    <cellStyle name="เซลล์ที่มีการเชื่อมโยง 2" xfId="31409" hidden="1" xr:uid="{00000000-0005-0000-0000-00008E900000}"/>
    <cellStyle name="เซลล์ที่มีการเชื่อมโยง 2" xfId="30384" hidden="1" xr:uid="{00000000-0005-0000-0000-00008F900000}"/>
    <cellStyle name="เซลล์ที่มีการเชื่อมโยง 2" xfId="30663" hidden="1" xr:uid="{00000000-0005-0000-0000-000090900000}"/>
    <cellStyle name="เซลล์ที่มีการเชื่อมโยง 2" xfId="29907" hidden="1" xr:uid="{00000000-0005-0000-0000-000091900000}"/>
    <cellStyle name="เซลล์ที่มีการเชื่อมโยง 2" xfId="30598" hidden="1" xr:uid="{00000000-0005-0000-0000-000092900000}"/>
    <cellStyle name="เซลล์ที่มีการเชื่อมโยง 2" xfId="30693" hidden="1" xr:uid="{00000000-0005-0000-0000-000093900000}"/>
    <cellStyle name="เซลล์ที่มีการเชื่อมโยง 2" xfId="31241" hidden="1" xr:uid="{00000000-0005-0000-0000-000094900000}"/>
    <cellStyle name="เซลล์ที่มีการเชื่อมโยง 2" xfId="31264" hidden="1" xr:uid="{00000000-0005-0000-0000-000095900000}"/>
    <cellStyle name="เซลล์ที่มีการเชื่อมโยง 2" xfId="31075" hidden="1" xr:uid="{00000000-0005-0000-0000-000096900000}"/>
    <cellStyle name="เซลล์ที่มีการเชื่อมโยง 2" xfId="30017" hidden="1" xr:uid="{00000000-0005-0000-0000-000097900000}"/>
    <cellStyle name="เซลล์ที่มีการเชื่อมโยง 2" xfId="30170" hidden="1" xr:uid="{00000000-0005-0000-0000-000098900000}"/>
    <cellStyle name="เซลล์ที่มีการเชื่อมโยง 2" xfId="30408" hidden="1" xr:uid="{00000000-0005-0000-0000-000099900000}"/>
    <cellStyle name="เซลล์ที่มีการเชื่อมโยง 2" xfId="30471" hidden="1" xr:uid="{00000000-0005-0000-0000-00009A900000}"/>
    <cellStyle name="เซลล์ที่มีการเชื่อมโยง 2" xfId="30425" hidden="1" xr:uid="{00000000-0005-0000-0000-00009B900000}"/>
    <cellStyle name="เซลล์ที่มีการเชื่อมโยง 2" xfId="32093" hidden="1" xr:uid="{00000000-0005-0000-0000-00009C900000}"/>
    <cellStyle name="เซลล์ที่มีการเชื่อมโยง 2" xfId="30611" hidden="1" xr:uid="{00000000-0005-0000-0000-00009D900000}"/>
    <cellStyle name="เซลล์ที่มีการเชื่อมโยง 2" xfId="31029" hidden="1" xr:uid="{00000000-0005-0000-0000-00009E900000}"/>
    <cellStyle name="เซลล์ที่มีการเชื่อมโยง 2" xfId="31323" hidden="1" xr:uid="{00000000-0005-0000-0000-00009F900000}"/>
    <cellStyle name="เซลล์ที่มีการเชื่อมโยง 2" xfId="31094" hidden="1" xr:uid="{00000000-0005-0000-0000-0000A0900000}"/>
    <cellStyle name="เซลล์ที่มีการเชื่อมโยง 2" xfId="31603" hidden="1" xr:uid="{00000000-0005-0000-0000-0000A1900000}"/>
    <cellStyle name="เซลล์ที่มีการเชื่อมโยง 2" xfId="30789" hidden="1" xr:uid="{00000000-0005-0000-0000-0000A2900000}"/>
    <cellStyle name="เซลล์ที่มีการเชื่อมโยง 2" xfId="31280" hidden="1" xr:uid="{00000000-0005-0000-0000-0000A3900000}"/>
    <cellStyle name="เซลล์ที่มีการเชื่อมโยง 2" xfId="32415" hidden="1" xr:uid="{00000000-0005-0000-0000-0000A4900000}"/>
    <cellStyle name="เซลล์ที่มีการเชื่อมโยง 2" xfId="32416" hidden="1" xr:uid="{00000000-0005-0000-0000-0000A5900000}"/>
    <cellStyle name="เซลล์ที่มีการเชื่อมโยง 2" xfId="32417" hidden="1" xr:uid="{00000000-0005-0000-0000-0000A6900000}"/>
    <cellStyle name="เซลล์ที่มีการเชื่อมโยง 2" xfId="32418" hidden="1" xr:uid="{00000000-0005-0000-0000-0000A7900000}"/>
    <cellStyle name="เซลล์ที่มีการเชื่อมโยง 2" xfId="32421" hidden="1" xr:uid="{00000000-0005-0000-0000-0000A8900000}"/>
    <cellStyle name="เซลล์ที่มีการเชื่อมโยง 2" xfId="32422" hidden="1" xr:uid="{00000000-0005-0000-0000-0000A9900000}"/>
    <cellStyle name="เซลล์ที่มีการเชื่อมโยง 2" xfId="32424" hidden="1" xr:uid="{00000000-0005-0000-0000-0000AA900000}"/>
    <cellStyle name="เซลล์ที่มีการเชื่อมโยง 2" xfId="32425" hidden="1" xr:uid="{00000000-0005-0000-0000-0000AB900000}"/>
    <cellStyle name="เซลล์ที่มีการเชื่อมโยง 2" xfId="32434" hidden="1" xr:uid="{00000000-0005-0000-0000-0000AC900000}"/>
    <cellStyle name="เซลล์ที่มีการเชื่อมโยง 2" xfId="32435" hidden="1" xr:uid="{00000000-0005-0000-0000-0000AD900000}"/>
    <cellStyle name="เซลล์ที่มีการเชื่อมโยง 2" xfId="32436" hidden="1" xr:uid="{00000000-0005-0000-0000-0000AE900000}"/>
    <cellStyle name="เซลล์ที่มีการเชื่อมโยง 2" xfId="32437" hidden="1" xr:uid="{00000000-0005-0000-0000-0000AF900000}"/>
    <cellStyle name="เซลล์ที่มีการเชื่อมโยง 2" xfId="30656" hidden="1" xr:uid="{00000000-0005-0000-0000-0000B0900000}"/>
    <cellStyle name="เซลล์ที่มีการเชื่อมโยง 2" xfId="31260" hidden="1" xr:uid="{00000000-0005-0000-0000-0000B1900000}"/>
    <cellStyle name="เซลล์ที่มีการเชื่อมโยง 2" xfId="32311" hidden="1" xr:uid="{00000000-0005-0000-0000-0000B2900000}"/>
    <cellStyle name="เซลล์ที่มีการเชื่อมโยง 2" xfId="29920" hidden="1" xr:uid="{00000000-0005-0000-0000-0000B3900000}"/>
    <cellStyle name="เซลล์ที่มีการเชื่อมโยง 2" xfId="31547" hidden="1" xr:uid="{00000000-0005-0000-0000-0000B4900000}"/>
    <cellStyle name="เซลล์ที่มีการเชื่อมโยง 2" xfId="30275" hidden="1" xr:uid="{00000000-0005-0000-0000-0000B5900000}"/>
    <cellStyle name="เซลล์ที่มีการเชื่อมโยง 2" xfId="29955" hidden="1" xr:uid="{00000000-0005-0000-0000-0000B6900000}"/>
    <cellStyle name="เซลล์ที่มีการเชื่อมโยง 2" xfId="30284" hidden="1" xr:uid="{00000000-0005-0000-0000-0000B7900000}"/>
    <cellStyle name="เซลล์ที่มีการเชื่อมโยง 2" xfId="30104" hidden="1" xr:uid="{00000000-0005-0000-0000-0000B8900000}"/>
    <cellStyle name="เซลล์ที่มีการเชื่อมโยง 2" xfId="30000" hidden="1" xr:uid="{00000000-0005-0000-0000-0000B9900000}"/>
    <cellStyle name="เซลล์ที่มีการเชื่อมโยง 2" xfId="29743" hidden="1" xr:uid="{00000000-0005-0000-0000-0000BA900000}"/>
    <cellStyle name="เซลล์ที่มีการเชื่อมโยง 2" xfId="30009" hidden="1" xr:uid="{00000000-0005-0000-0000-0000BB900000}"/>
    <cellStyle name="เซลล์ที่มีการเชื่อมโยง 2" xfId="30631" hidden="1" xr:uid="{00000000-0005-0000-0000-0000BC900000}"/>
    <cellStyle name="เซลล์ที่มีการเชื่อมโยง 2" xfId="30103" hidden="1" xr:uid="{00000000-0005-0000-0000-0000BD900000}"/>
    <cellStyle name="เซลล์ที่มีการเชื่อมโยง 2" xfId="32225" hidden="1" xr:uid="{00000000-0005-0000-0000-0000BE900000}"/>
    <cellStyle name="เซลล์ที่มีการเชื่อมโยง 2" xfId="32123" hidden="1" xr:uid="{00000000-0005-0000-0000-0000BF900000}"/>
    <cellStyle name="เซลล์ที่มีการเชื่อมโยง 2" xfId="32101" hidden="1" xr:uid="{00000000-0005-0000-0000-0000C0900000}"/>
    <cellStyle name="เซลล์ที่มีการเชื่อมโยง 2" xfId="31141" hidden="1" xr:uid="{00000000-0005-0000-0000-0000C1900000}"/>
    <cellStyle name="เซลล์ที่มีการเชื่อมโยง 2" xfId="29998" hidden="1" xr:uid="{00000000-0005-0000-0000-0000C2900000}"/>
    <cellStyle name="เซลล์ที่มีการเชื่อมโยง 2" xfId="31031" hidden="1" xr:uid="{00000000-0005-0000-0000-0000C3900000}"/>
    <cellStyle name="เซลล์ที่มีการเชื่อมโยง 2" xfId="30130" hidden="1" xr:uid="{00000000-0005-0000-0000-0000C4900000}"/>
    <cellStyle name="เซลล์ที่มีการเชื่อมโยง 2" xfId="30382" hidden="1" xr:uid="{00000000-0005-0000-0000-0000C5900000}"/>
    <cellStyle name="เซลล์ที่มีการเชื่อมโยง 2" xfId="30316" hidden="1" xr:uid="{00000000-0005-0000-0000-0000C6900000}"/>
    <cellStyle name="เซลล์ที่มีการเชื่อมโยง 2" xfId="31219" hidden="1" xr:uid="{00000000-0005-0000-0000-0000C7900000}"/>
    <cellStyle name="เซลล์ที่มีการเชื่อมโยง 2" xfId="30982" hidden="1" xr:uid="{00000000-0005-0000-0000-0000C8900000}"/>
    <cellStyle name="เซลล์ที่มีการเชื่อมโยง 2" xfId="32384" hidden="1" xr:uid="{00000000-0005-0000-0000-0000C9900000}"/>
    <cellStyle name="เซลล์ที่มีการเชื่อมโยง 2" xfId="30173" hidden="1" xr:uid="{00000000-0005-0000-0000-0000CA900000}"/>
    <cellStyle name="เซลล์ที่มีการเชื่อมโยง 2" xfId="30039" hidden="1" xr:uid="{00000000-0005-0000-0000-0000CB900000}"/>
    <cellStyle name="เซลล์ที่มีการเชื่อมโยง 2" xfId="30157" hidden="1" xr:uid="{00000000-0005-0000-0000-0000CC900000}"/>
    <cellStyle name="เซลล์ที่มีการเชื่อมโยง 2" xfId="29945" hidden="1" xr:uid="{00000000-0005-0000-0000-0000CD900000}"/>
    <cellStyle name="เซลล์ที่มีการเชื่อมโยง 2" xfId="29845" hidden="1" xr:uid="{00000000-0005-0000-0000-0000CE900000}"/>
    <cellStyle name="เซลล์ที่มีการเชื่อมโยง 2" xfId="32142" hidden="1" xr:uid="{00000000-0005-0000-0000-0000CF900000}"/>
    <cellStyle name="เซลล์ที่มีการเชื่อมโยง 2" xfId="32148" hidden="1" xr:uid="{00000000-0005-0000-0000-0000D0900000}"/>
    <cellStyle name="เซลล์ที่มีการเชื่อมโยง 2" xfId="32198" hidden="1" xr:uid="{00000000-0005-0000-0000-0000D1900000}"/>
    <cellStyle name="เซลล์ที่มีการเชื่อมโยง 2" xfId="30926" hidden="1" xr:uid="{00000000-0005-0000-0000-0000D2900000}"/>
    <cellStyle name="เซลล์ที่มีการเชื่อมโยง 2" xfId="29823" hidden="1" xr:uid="{00000000-0005-0000-0000-0000D3900000}"/>
    <cellStyle name="เซลล์ที่มีการเชื่อมโยง 2" xfId="31304" hidden="1" xr:uid="{00000000-0005-0000-0000-0000D4900000}"/>
    <cellStyle name="เซลล์ที่มีการเชื่อมโยง 2" xfId="29835" hidden="1" xr:uid="{00000000-0005-0000-0000-0000D5900000}"/>
    <cellStyle name="เซลล์ที่มีการเชื่อมโยง 2" xfId="29933" hidden="1" xr:uid="{00000000-0005-0000-0000-0000D6900000}"/>
    <cellStyle name="เซลล์ที่มีการเชื่อมโยง 2" xfId="31516" hidden="1" xr:uid="{00000000-0005-0000-0000-0000D7900000}"/>
    <cellStyle name="เซลล์ที่มีการเชื่อมโยง 2" xfId="29959" hidden="1" xr:uid="{00000000-0005-0000-0000-0000D8900000}"/>
    <cellStyle name="เซลล์ที่มีการเชื่อมโยง 2" xfId="31023" hidden="1" xr:uid="{00000000-0005-0000-0000-0000D9900000}"/>
    <cellStyle name="เซลล์ที่มีการเชื่อมโยง 2" xfId="32096" hidden="1" xr:uid="{00000000-0005-0000-0000-0000DA900000}"/>
    <cellStyle name="เซลล์ที่มีการเชื่อมโยง 2" xfId="31584" hidden="1" xr:uid="{00000000-0005-0000-0000-0000DB900000}"/>
    <cellStyle name="เซลล์ที่มีการเชื่อมโยง 2" xfId="31527" hidden="1" xr:uid="{00000000-0005-0000-0000-0000DC900000}"/>
    <cellStyle name="เซลล์ที่มีการเชื่อมโยง 2" xfId="30603" hidden="1" xr:uid="{00000000-0005-0000-0000-0000DD900000}"/>
    <cellStyle name="เซลล์ที่มีการเชื่อมโยง 2" xfId="30466" hidden="1" xr:uid="{00000000-0005-0000-0000-0000DE900000}"/>
    <cellStyle name="เซลล์ที่มีการเชื่อมโยง 2" xfId="30236" hidden="1" xr:uid="{00000000-0005-0000-0000-0000DF900000}"/>
    <cellStyle name="เซลล์ที่มีการเชื่อมโยง 2" xfId="30026" hidden="1" xr:uid="{00000000-0005-0000-0000-0000E0900000}"/>
    <cellStyle name="เซลล์ที่มีการเชื่อมโยง 2" xfId="30702" hidden="1" xr:uid="{00000000-0005-0000-0000-0000E1900000}"/>
    <cellStyle name="เซลล์ที่มีการเชื่อมโยง 2" xfId="29718" hidden="1" xr:uid="{00000000-0005-0000-0000-0000E2900000}"/>
    <cellStyle name="เซลล์ที่มีการเชื่อมโยง 2" xfId="31494" hidden="1" xr:uid="{00000000-0005-0000-0000-0000E3900000}"/>
    <cellStyle name="เซลล์ที่มีการเชื่อมโยง 2" xfId="30025" hidden="1" xr:uid="{00000000-0005-0000-0000-0000E4900000}"/>
    <cellStyle name="เซลล์ที่มีการเชื่อมโยง 2" xfId="31487" hidden="1" xr:uid="{00000000-0005-0000-0000-0000E5900000}"/>
    <cellStyle name="เซลล์ที่มีการเชื่อมโยง 2" xfId="30592" hidden="1" xr:uid="{00000000-0005-0000-0000-0000E6900000}"/>
    <cellStyle name="เซลล์ที่มีการเชื่อมโยง 2" xfId="31575" hidden="1" xr:uid="{00000000-0005-0000-0000-0000E7900000}"/>
    <cellStyle name="เซลล์ที่มีการเชื่อมโยง 2" xfId="31397" hidden="1" xr:uid="{00000000-0005-0000-0000-0000E8900000}"/>
    <cellStyle name="เซลล์ที่มีการเชื่อมโยง 2" xfId="31512" hidden="1" xr:uid="{00000000-0005-0000-0000-0000E9900000}"/>
    <cellStyle name="เซลล์ที่มีการเชื่อมโยง 2" xfId="32313" hidden="1" xr:uid="{00000000-0005-0000-0000-0000EA900000}"/>
    <cellStyle name="เซลล์ที่มีการเชื่อมโยง 2" xfId="30088" hidden="1" xr:uid="{00000000-0005-0000-0000-0000EB900000}"/>
    <cellStyle name="เซลล์ที่มีการเชื่อมโยง 2" xfId="31187" hidden="1" xr:uid="{00000000-0005-0000-0000-0000EC900000}"/>
    <cellStyle name="เซลล์ที่มีการเชื่อมโยง 2" xfId="29935" hidden="1" xr:uid="{00000000-0005-0000-0000-0000ED900000}"/>
    <cellStyle name="เซลล์ที่มีการเชื่อมโยง 2" xfId="31010" hidden="1" xr:uid="{00000000-0005-0000-0000-0000EE900000}"/>
    <cellStyle name="เซลล์ที่มีการเชื่อมโยง 2" xfId="32398" hidden="1" xr:uid="{00000000-0005-0000-0000-0000EF900000}"/>
    <cellStyle name="เซลล์ที่มีการเชื่อมโยง 2" xfId="32427" hidden="1" xr:uid="{00000000-0005-0000-0000-0000F0900000}"/>
    <cellStyle name="เซลล์ที่มีการเชื่อมโยง 2" xfId="30376" hidden="1" xr:uid="{00000000-0005-0000-0000-0000F1900000}"/>
    <cellStyle name="เซลล์ที่มีการเชื่อมโยง 2" xfId="30280" hidden="1" xr:uid="{00000000-0005-0000-0000-0000F2900000}"/>
    <cellStyle name="เซลล์ที่มีการเชื่อมโยง 2" xfId="29782" hidden="1" xr:uid="{00000000-0005-0000-0000-0000F3900000}"/>
    <cellStyle name="เซลล์ที่มีการเชื่อมโยง 2" xfId="32290" hidden="1" xr:uid="{00000000-0005-0000-0000-0000F4900000}"/>
    <cellStyle name="เซลล์ที่มีการเชื่อมโยง 2" xfId="31582" hidden="1" xr:uid="{00000000-0005-0000-0000-0000F5900000}"/>
    <cellStyle name="เซลล์ที่มีการเชื่อมโยง 2" xfId="29912" hidden="1" xr:uid="{00000000-0005-0000-0000-0000F6900000}"/>
    <cellStyle name="เซลล์ที่มีการเชื่อมโยง 2" xfId="32428" hidden="1" xr:uid="{00000000-0005-0000-0000-0000F7900000}"/>
    <cellStyle name="เซลล์ที่มีการเชื่อมโยง 2" xfId="30989" hidden="1" xr:uid="{00000000-0005-0000-0000-0000F8900000}"/>
    <cellStyle name="เซลล์ที่มีการเชื่อมโยง 2" xfId="31192" hidden="1" xr:uid="{00000000-0005-0000-0000-0000F9900000}"/>
    <cellStyle name="เซลล์ที่มีการเชื่อมโยง 2" xfId="31479" hidden="1" xr:uid="{00000000-0005-0000-0000-0000FA900000}"/>
    <cellStyle name="เซลล์ที่มีการเชื่อมโยง 2" xfId="29960" hidden="1" xr:uid="{00000000-0005-0000-0000-0000FB900000}"/>
    <cellStyle name="เซลล์ที่มีการเชื่อมโยง 2" xfId="29760" hidden="1" xr:uid="{00000000-0005-0000-0000-0000FC900000}"/>
    <cellStyle name="เซลล์ที่มีการเชื่อมโยง 2" xfId="31295" hidden="1" xr:uid="{00000000-0005-0000-0000-0000FD900000}"/>
    <cellStyle name="เซลล์ที่มีการเชื่อมโยง 2" xfId="30552" hidden="1" xr:uid="{00000000-0005-0000-0000-0000FE900000}"/>
    <cellStyle name="เซลล์ที่มีการเชื่อมโยง 2" xfId="32168" hidden="1" xr:uid="{00000000-0005-0000-0000-0000FF900000}"/>
    <cellStyle name="เซลล์ที่มีการเชื่อมโยง 2" xfId="30199" hidden="1" xr:uid="{00000000-0005-0000-0000-000000910000}"/>
    <cellStyle name="เซลล์ที่มีการเชื่อมโยง 2" xfId="30676" hidden="1" xr:uid="{00000000-0005-0000-0000-000001910000}"/>
    <cellStyle name="เซลล์ที่มีการเชื่อมโยง 2" xfId="30162" hidden="1" xr:uid="{00000000-0005-0000-0000-000002910000}"/>
    <cellStyle name="เซลล์ที่มีการเชื่อมโยง 2" xfId="30333" hidden="1" xr:uid="{00000000-0005-0000-0000-000003910000}"/>
    <cellStyle name="เซลล์ที่มีการเชื่อมโยง 2" xfId="29867" hidden="1" xr:uid="{00000000-0005-0000-0000-000004910000}"/>
    <cellStyle name="เซลล์ที่มีการเชื่อมโยง 2" xfId="30238" hidden="1" xr:uid="{00000000-0005-0000-0000-000005910000}"/>
    <cellStyle name="เซลล์ที่มีการเชื่อมโยง 2" xfId="30531" hidden="1" xr:uid="{00000000-0005-0000-0000-000006910000}"/>
    <cellStyle name="เซลล์ที่มีการเชื่อมโยง 2" xfId="32430" hidden="1" xr:uid="{00000000-0005-0000-0000-000007910000}"/>
    <cellStyle name="เซลล์ที่มีการเชื่อมโยง 2" xfId="30381" hidden="1" xr:uid="{00000000-0005-0000-0000-000008910000}"/>
    <cellStyle name="เซลล์ที่มีการเชื่อมโยง 2" xfId="29789" hidden="1" xr:uid="{00000000-0005-0000-0000-000009910000}"/>
    <cellStyle name="เซลล์ที่มีการเชื่อมโยง 2" xfId="29958" hidden="1" xr:uid="{00000000-0005-0000-0000-00000A910000}"/>
    <cellStyle name="เซลล์ที่มีการเชื่อมโยง 2" xfId="31173" hidden="1" xr:uid="{00000000-0005-0000-0000-00000B910000}"/>
    <cellStyle name="เซลล์ที่มีการเชื่อมโยง 2" xfId="30774" hidden="1" xr:uid="{00000000-0005-0000-0000-00000C910000}"/>
    <cellStyle name="เซลล์ที่มีการเชื่อมโยง 2" xfId="26299" hidden="1" xr:uid="{00000000-0005-0000-0000-00000D910000}"/>
    <cellStyle name="เซลล์ที่มีการเชื่อมโยง 2" xfId="30234" hidden="1" xr:uid="{00000000-0005-0000-0000-00000E910000}"/>
    <cellStyle name="เซลล์ที่มีการเชื่อมโยง 2" xfId="32423" hidden="1" xr:uid="{00000000-0005-0000-0000-00000F910000}"/>
    <cellStyle name="เซลล์ที่มีการเชื่อมโยง 2" xfId="32341" hidden="1" xr:uid="{00000000-0005-0000-0000-000010910000}"/>
    <cellStyle name="เซลล์ที่มีการเชื่อมโยง 2" xfId="31207" hidden="1" xr:uid="{00000000-0005-0000-0000-000011910000}"/>
    <cellStyle name="เซลล์ที่มีการเชื่อมโยง 2" xfId="30576" hidden="1" xr:uid="{00000000-0005-0000-0000-000012910000}"/>
    <cellStyle name="เซลล์ที่มีการเชื่อมโยง 2" xfId="29988" hidden="1" xr:uid="{00000000-0005-0000-0000-000013910000}"/>
    <cellStyle name="เซลล์ที่มีการเชื่อมโยง 2" xfId="29880" hidden="1" xr:uid="{00000000-0005-0000-0000-000014910000}"/>
    <cellStyle name="เซลล์ที่มีการเชื่อมโยง 2" xfId="30690" hidden="1" xr:uid="{00000000-0005-0000-0000-000015910000}"/>
    <cellStyle name="เซลล์ที่มีการเชื่อมโยง 2" xfId="30182" hidden="1" xr:uid="{00000000-0005-0000-0000-000016910000}"/>
    <cellStyle name="เซลล์ที่มีการเชื่อมโยง 2" xfId="31165" hidden="1" xr:uid="{00000000-0005-0000-0000-000017910000}"/>
    <cellStyle name="เซลล์ที่มีการเชื่อมโยง 2" xfId="30935" hidden="1" xr:uid="{00000000-0005-0000-0000-000018910000}"/>
    <cellStyle name="เซลล์ที่มีการเชื่อมโยง 2" xfId="30895" hidden="1" xr:uid="{00000000-0005-0000-0000-000019910000}"/>
    <cellStyle name="เซลล์ที่มีการเชื่อมโยง 2" xfId="32118" hidden="1" xr:uid="{00000000-0005-0000-0000-00001A910000}"/>
    <cellStyle name="เซลล์ที่มีการเชื่อมโยง 2" xfId="29875" hidden="1" xr:uid="{00000000-0005-0000-0000-00001B910000}"/>
    <cellStyle name="เซลล์ที่มีการเชื่อมโยง 2" xfId="32277" hidden="1" xr:uid="{00000000-0005-0000-0000-00001C910000}"/>
    <cellStyle name="เซลล์ที่มีการเชื่อมโยง 2" xfId="31550" hidden="1" xr:uid="{00000000-0005-0000-0000-00001D910000}"/>
    <cellStyle name="เซลล์ที่มีการเชื่อมโยง 2" xfId="32245" hidden="1" xr:uid="{00000000-0005-0000-0000-00001E910000}"/>
    <cellStyle name="เซลล์ที่มีการเชื่อมโยง 2" xfId="32159" hidden="1" xr:uid="{00000000-0005-0000-0000-00001F910000}"/>
    <cellStyle name="เซลล์ที่มีการเชื่อมโยง 2" xfId="29855" hidden="1" xr:uid="{00000000-0005-0000-0000-000020910000}"/>
    <cellStyle name="เซลล์ที่มีการเชื่อมโยง 2" xfId="32139" hidden="1" xr:uid="{00000000-0005-0000-0000-000021910000}"/>
    <cellStyle name="เซลล์ที่มีการเชื่อมโยง 2" xfId="31052" hidden="1" xr:uid="{00000000-0005-0000-0000-000022910000}"/>
    <cellStyle name="เซลล์ที่มีการเชื่อมโยง 2" xfId="31210" hidden="1" xr:uid="{00000000-0005-0000-0000-000023910000}"/>
    <cellStyle name="เซลล์ที่มีการเชื่อมโยง 2" xfId="32092" hidden="1" xr:uid="{00000000-0005-0000-0000-000024910000}"/>
    <cellStyle name="เซลล์ที่มีการเชื่อมโยง 2" xfId="30767" hidden="1" xr:uid="{00000000-0005-0000-0000-000025910000}"/>
    <cellStyle name="เซลล์ที่มีการเชื่อมโยง 2" xfId="32365" hidden="1" xr:uid="{00000000-0005-0000-0000-000026910000}"/>
    <cellStyle name="เซลล์ที่มีการเชื่อมโยง 2" xfId="29791" hidden="1" xr:uid="{00000000-0005-0000-0000-000027910000}"/>
    <cellStyle name="เซลล์ที่มีการเชื่อมโยง 2" xfId="32363" hidden="1" xr:uid="{00000000-0005-0000-0000-000028910000}"/>
    <cellStyle name="เซลล์ที่มีการเชื่อมโยง 2" xfId="30986" hidden="1" xr:uid="{00000000-0005-0000-0000-000029910000}"/>
    <cellStyle name="เซลล์ที่มีการเชื่อมโยง 2" xfId="32324" hidden="1" xr:uid="{00000000-0005-0000-0000-00002A910000}"/>
    <cellStyle name="เซลล์ที่มีการเชื่อมโยง 2" xfId="32431" hidden="1" xr:uid="{00000000-0005-0000-0000-00002B910000}"/>
    <cellStyle name="เซลล์ที่มีการเชื่อมโยง 2" xfId="31188" hidden="1" xr:uid="{00000000-0005-0000-0000-00002C910000}"/>
    <cellStyle name="เซลล์ที่มีการเชื่อมโยง 2" xfId="30957" hidden="1" xr:uid="{00000000-0005-0000-0000-00002D910000}"/>
    <cellStyle name="เซลล์ที่มีการเชื่อมโยง 2" xfId="29878" hidden="1" xr:uid="{00000000-0005-0000-0000-00002E910000}"/>
    <cellStyle name="เซลล์ที่มีการเชื่อมโยง 2" xfId="32353" hidden="1" xr:uid="{00000000-0005-0000-0000-00002F910000}"/>
    <cellStyle name="เซลล์ที่มีการเชื่อมโยง 2" xfId="30553" hidden="1" xr:uid="{00000000-0005-0000-0000-000030910000}"/>
    <cellStyle name="เซลล์ที่มีการเชื่อมโยง 2" xfId="32355" hidden="1" xr:uid="{00000000-0005-0000-0000-000031910000}"/>
    <cellStyle name="เซลล์ที่มีการเชื่อมโยง 2" xfId="30304" hidden="1" xr:uid="{00000000-0005-0000-0000-000032910000}"/>
    <cellStyle name="เซลล์ที่มีการเชื่อมโยง 2" xfId="30081" hidden="1" xr:uid="{00000000-0005-0000-0000-000033910000}"/>
    <cellStyle name="เซลล์ที่มีการเชื่อมโยง 2" xfId="30268" hidden="1" xr:uid="{00000000-0005-0000-0000-000034910000}"/>
    <cellStyle name="เซลล์ที่มีการเชื่อมโยง 2" xfId="29741" hidden="1" xr:uid="{00000000-0005-0000-0000-000035910000}"/>
    <cellStyle name="เซลล์ที่มีการเชื่อมโยง 2" xfId="32325" hidden="1" xr:uid="{00000000-0005-0000-0000-000036910000}"/>
    <cellStyle name="เซลล์ที่มีการเชื่อมโยง 2" xfId="30899" hidden="1" xr:uid="{00000000-0005-0000-0000-000037910000}"/>
    <cellStyle name="เซลล์ที่มีการเชื่อมโยง 2" xfId="31016" hidden="1" xr:uid="{00000000-0005-0000-0000-000038910000}"/>
    <cellStyle name="เซลล์ที่มีการเชื่อมโยง 2" xfId="31281" hidden="1" xr:uid="{00000000-0005-0000-0000-000039910000}"/>
    <cellStyle name="เซลล์ที่มีการเชื่อมโยง 2" xfId="32207" hidden="1" xr:uid="{00000000-0005-0000-0000-00003A910000}"/>
    <cellStyle name="เซลล์ที่มีการเชื่อมโยง 2" xfId="31242" hidden="1" xr:uid="{00000000-0005-0000-0000-00003B910000}"/>
    <cellStyle name="เซลล์ที่มีการเชื่อมโยง 2" xfId="25720" hidden="1" xr:uid="{00000000-0005-0000-0000-00003C910000}"/>
    <cellStyle name="เซลล์ที่มีการเชื่อมโยง 2" xfId="32301" hidden="1" xr:uid="{00000000-0005-0000-0000-00003D910000}"/>
    <cellStyle name="เซลล์ที่มีการเชื่อมโยง 2" xfId="32183" hidden="1" xr:uid="{00000000-0005-0000-0000-00003E910000}"/>
    <cellStyle name="เซลล์ที่มีการเชื่อมโยง 2" xfId="30078" hidden="1" xr:uid="{00000000-0005-0000-0000-00003F910000}"/>
    <cellStyle name="เซลล์ที่มีการเชื่อมโยง 2" xfId="31025" hidden="1" xr:uid="{00000000-0005-0000-0000-000040910000}"/>
    <cellStyle name="เซลล์ที่มีการเชื่อมโยง 2" xfId="31298" hidden="1" xr:uid="{00000000-0005-0000-0000-000041910000}"/>
    <cellStyle name="เซลล์ที่มีการเชื่อมโยง 2" xfId="31195" hidden="1" xr:uid="{00000000-0005-0000-0000-000042910000}"/>
    <cellStyle name="เซลล์ที่มีการเชื่อมโยง 2" xfId="29747" hidden="1" xr:uid="{00000000-0005-0000-0000-000043910000}"/>
    <cellStyle name="เซลล์ที่มีการเชื่อมโยง 2" xfId="31244" hidden="1" xr:uid="{00000000-0005-0000-0000-000044910000}"/>
    <cellStyle name="เซลล์ที่มีการเชื่อมโยง 2" xfId="31468" hidden="1" xr:uid="{00000000-0005-0000-0000-000045910000}"/>
    <cellStyle name="เซลล์ที่มีการเชื่อมโยง 2" xfId="30720" hidden="1" xr:uid="{00000000-0005-0000-0000-000046910000}"/>
    <cellStyle name="เซลล์ที่มีการเชื่อมโยง 2" xfId="31128" hidden="1" xr:uid="{00000000-0005-0000-0000-000047910000}"/>
    <cellStyle name="เซลล์ที่มีการเชื่อมโยง 2" xfId="32257" hidden="1" xr:uid="{00000000-0005-0000-0000-000048910000}"/>
    <cellStyle name="เซลล์ที่มีการเชื่อมโยง 2" xfId="32152" hidden="1" xr:uid="{00000000-0005-0000-0000-000049910000}"/>
    <cellStyle name="เซลล์ที่มีการเชื่อมโยง 2" xfId="31537" hidden="1" xr:uid="{00000000-0005-0000-0000-00004A910000}"/>
    <cellStyle name="เซลล์ที่มีการเชื่อมโยง 2" xfId="27331" hidden="1" xr:uid="{00000000-0005-0000-0000-00004B910000}"/>
    <cellStyle name="เซลล์ที่มีการเชื่อมโยง 2" xfId="31576" hidden="1" xr:uid="{00000000-0005-0000-0000-00004C910000}"/>
    <cellStyle name="เซลล์ที่มีการเชื่อมโยง 2" xfId="29846" hidden="1" xr:uid="{00000000-0005-0000-0000-00004D910000}"/>
    <cellStyle name="เซลล์ที่มีการเชื่อมโยง 2" xfId="30887" hidden="1" xr:uid="{00000000-0005-0000-0000-00004E910000}"/>
    <cellStyle name="เซลล์ที่มีการเชื่อมโยง 2" xfId="31312" hidden="1" xr:uid="{00000000-0005-0000-0000-00004F910000}"/>
    <cellStyle name="เซลล์ที่มีการเชื่อมโยง 2" xfId="32295" hidden="1" xr:uid="{00000000-0005-0000-0000-000050910000}"/>
    <cellStyle name="เซลล์ที่มีการเชื่อมโยง 2" xfId="31505" hidden="1" xr:uid="{00000000-0005-0000-0000-000051910000}"/>
    <cellStyle name="เซลล์ที่มีการเชื่อมโยง 2" xfId="30128" hidden="1" xr:uid="{00000000-0005-0000-0000-000052910000}"/>
    <cellStyle name="เซลล์ที่มีการเชื่อมโยง 2" xfId="30635" hidden="1" xr:uid="{00000000-0005-0000-0000-000053910000}"/>
    <cellStyle name="เซลล์ที่มีการเชื่อมโยง 2" xfId="32446" hidden="1" xr:uid="{00000000-0005-0000-0000-000054910000}"/>
    <cellStyle name="เซลล์ที่มีการเชื่อมโยง 2" xfId="32447" hidden="1" xr:uid="{00000000-0005-0000-0000-000055910000}"/>
    <cellStyle name="เซลล์ที่มีการเชื่อมโยง 2" xfId="32448" hidden="1" xr:uid="{00000000-0005-0000-0000-000056910000}"/>
    <cellStyle name="เซลล์ที่มีการเชื่อมโยง 2" xfId="32449" hidden="1" xr:uid="{00000000-0005-0000-0000-000057910000}"/>
    <cellStyle name="เซลล์ที่มีการเชื่อมโยง 2" xfId="32450" hidden="1" xr:uid="{00000000-0005-0000-0000-000058910000}"/>
    <cellStyle name="เซลล์ที่มีการเชื่อมโยง 2" xfId="32451" hidden="1" xr:uid="{00000000-0005-0000-0000-000059910000}"/>
    <cellStyle name="เซลล์ที่มีการเชื่อมโยง 2" xfId="32452" hidden="1" xr:uid="{00000000-0005-0000-0000-00005A910000}"/>
    <cellStyle name="เซลล์ที่มีการเชื่อมโยง 2" xfId="32453" hidden="1" xr:uid="{00000000-0005-0000-0000-00005B910000}"/>
    <cellStyle name="เซลล์ที่มีการเชื่อมโยง 2" xfId="32461" hidden="1" xr:uid="{00000000-0005-0000-0000-00005C910000}"/>
    <cellStyle name="เซลล์ที่มีการเชื่อมโยง 2" xfId="32462" hidden="1" xr:uid="{00000000-0005-0000-0000-00005D910000}"/>
    <cellStyle name="เซลล์ที่มีการเชื่อมโยง 2" xfId="32463" hidden="1" xr:uid="{00000000-0005-0000-0000-00005E910000}"/>
    <cellStyle name="เซลล์ที่มีการเชื่อมโยง 2" xfId="32464" hidden="1" xr:uid="{00000000-0005-0000-0000-00005F910000}"/>
    <cellStyle name="เซลล์ที่มีการเชื่อมโยง 2" xfId="30166" hidden="1" xr:uid="{00000000-0005-0000-0000-000060910000}"/>
    <cellStyle name="เซลล์ที่มีการเชื่อมโยง 2" xfId="31587" hidden="1" xr:uid="{00000000-0005-0000-0000-000061910000}"/>
    <cellStyle name="เซลล์ที่มีการเชื่อมโยง 2" xfId="32089" hidden="1" xr:uid="{00000000-0005-0000-0000-000062910000}"/>
    <cellStyle name="เซลล์ที่มีการเชื่อมโยง 2" xfId="31417" hidden="1" xr:uid="{00000000-0005-0000-0000-000063910000}"/>
    <cellStyle name="เซลล์ที่มีการเชื่อมโยง 2" xfId="32292" hidden="1" xr:uid="{00000000-0005-0000-0000-000064910000}"/>
    <cellStyle name="เซลล์ที่มีการเชื่อมโยง 2" xfId="30940" hidden="1" xr:uid="{00000000-0005-0000-0000-000065910000}"/>
    <cellStyle name="เซลล์ที่มีการเชื่อมโยง 2" xfId="32134" hidden="1" xr:uid="{00000000-0005-0000-0000-000066910000}"/>
    <cellStyle name="เซลล์ที่มีการเชื่อมโยง 2" xfId="32429" hidden="1" xr:uid="{00000000-0005-0000-0000-000067910000}"/>
    <cellStyle name="เซลล์ที่มีการเชื่อมโยง 2" xfId="32310" hidden="1" xr:uid="{00000000-0005-0000-0000-000068910000}"/>
    <cellStyle name="เซลล์ที่มีการเชื่อมโยง 2" xfId="31095" hidden="1" xr:uid="{00000000-0005-0000-0000-000069910000}"/>
    <cellStyle name="เซลล์ที่มีการเชื่อมโยง 2" xfId="32357" hidden="1" xr:uid="{00000000-0005-0000-0000-00006A910000}"/>
    <cellStyle name="เซลล์ที่มีการเชื่อมโยง 2" xfId="31481" hidden="1" xr:uid="{00000000-0005-0000-0000-00006B910000}"/>
    <cellStyle name="เซลล์ที่มีการเชื่อมโยง 2" xfId="32368" hidden="1" xr:uid="{00000000-0005-0000-0000-00006C910000}"/>
    <cellStyle name="เซลล์ที่มีการเชื่อมโยง 2" xfId="29746" hidden="1" xr:uid="{00000000-0005-0000-0000-00006D910000}"/>
    <cellStyle name="เซลล์ที่มีการเชื่อมโยง 2" xfId="30022" hidden="1" xr:uid="{00000000-0005-0000-0000-00006E910000}"/>
    <cellStyle name="เซลล์ที่มีการเชื่อมโยง 2" xfId="30742" hidden="1" xr:uid="{00000000-0005-0000-0000-00006F910000}"/>
    <cellStyle name="เซลล์ที่มีการเชื่อมโยง 2" xfId="31268" hidden="1" xr:uid="{00000000-0005-0000-0000-000070910000}"/>
    <cellStyle name="เซลล์ที่มีการเชื่อมโยง 2" xfId="31030" hidden="1" xr:uid="{00000000-0005-0000-0000-000071910000}"/>
    <cellStyle name="เซลล์ที่มีการเชื่อมโยง 2" xfId="31528" hidden="1" xr:uid="{00000000-0005-0000-0000-000072910000}"/>
    <cellStyle name="เซลล์ที่มีการเชื่อมโยง 2" xfId="29799" hidden="1" xr:uid="{00000000-0005-0000-0000-000073910000}"/>
    <cellStyle name="เซลล์ที่มีการเชื่อมโยง 2" xfId="32406" hidden="1" xr:uid="{00000000-0005-0000-0000-000074910000}"/>
    <cellStyle name="เซลล์ที่มีการเชื่อมโยง 2" xfId="32199" hidden="1" xr:uid="{00000000-0005-0000-0000-000075910000}"/>
    <cellStyle name="เซลล์ที่มีการเชื่อมโยง 2" xfId="32351" hidden="1" xr:uid="{00000000-0005-0000-0000-000076910000}"/>
    <cellStyle name="เซลล์ที่มีการเชื่อมโยง 2" xfId="31040" hidden="1" xr:uid="{00000000-0005-0000-0000-000077910000}"/>
    <cellStyle name="เซลล์ที่มีการเชื่อมโยง 2" xfId="32369" hidden="1" xr:uid="{00000000-0005-0000-0000-000078910000}"/>
    <cellStyle name="เซลล์ที่มีการเชื่อมโยง 2" xfId="31363" hidden="1" xr:uid="{00000000-0005-0000-0000-000079910000}"/>
    <cellStyle name="เซลล์ที่มีการเชื่อมโยง 2" xfId="32218" hidden="1" xr:uid="{00000000-0005-0000-0000-00007A910000}"/>
    <cellStyle name="เซลล์ที่มีการเชื่อมโยง 2" xfId="32367" hidden="1" xr:uid="{00000000-0005-0000-0000-00007B910000}"/>
    <cellStyle name="เซลล์ที่มีการเชื่อมโยง 2" xfId="31088" hidden="1" xr:uid="{00000000-0005-0000-0000-00007C910000}"/>
    <cellStyle name="เซลล์ที่มีการเชื่อมโยง 2" xfId="32419" hidden="1" xr:uid="{00000000-0005-0000-0000-00007D910000}"/>
    <cellStyle name="เซลล์ที่มีการเชื่อมโยง 2" xfId="30547" hidden="1" xr:uid="{00000000-0005-0000-0000-00007E910000}"/>
    <cellStyle name="เซลล์ที่มีการเชื่อมโยง 2" xfId="30057" hidden="1" xr:uid="{00000000-0005-0000-0000-00007F910000}"/>
    <cellStyle name="เซลล์ที่มีการเชื่อมโยง 2" xfId="32084" hidden="1" xr:uid="{00000000-0005-0000-0000-000080910000}"/>
    <cellStyle name="เซลล์ที่มีการเชื่อมโยง 2" xfId="29852" hidden="1" xr:uid="{00000000-0005-0000-0000-000081910000}"/>
    <cellStyle name="เซลล์ที่มีการเชื่อมโยง 2" xfId="32082" hidden="1" xr:uid="{00000000-0005-0000-0000-000082910000}"/>
    <cellStyle name="เซลล์ที่มีการเชื่อมโยง 2" xfId="31168" hidden="1" xr:uid="{00000000-0005-0000-0000-000083910000}"/>
    <cellStyle name="เซลล์ที่มีการเชื่อมโยง 2" xfId="31003" hidden="1" xr:uid="{00000000-0005-0000-0000-000084910000}"/>
    <cellStyle name="เซลล์ที่มีการเชื่อมโยง 2" xfId="30150" hidden="1" xr:uid="{00000000-0005-0000-0000-000085910000}"/>
    <cellStyle name="เซลล์ที่มีการเชื่อมโยง 2" xfId="30271" hidden="1" xr:uid="{00000000-0005-0000-0000-000086910000}"/>
    <cellStyle name="เซลล์ที่มีการเชื่อมโยง 2" xfId="30297" hidden="1" xr:uid="{00000000-0005-0000-0000-000087910000}"/>
    <cellStyle name="เซลล์ที่มีการเชื่อมโยง 2" xfId="32347" hidden="1" xr:uid="{00000000-0005-0000-0000-000088910000}"/>
    <cellStyle name="เซลล์ที่มีการเชื่อมโยง 2" xfId="31150" hidden="1" xr:uid="{00000000-0005-0000-0000-000089910000}"/>
    <cellStyle name="เซลล์ที่มีการเชื่อมโยง 2" xfId="30869" hidden="1" xr:uid="{00000000-0005-0000-0000-00008A910000}"/>
    <cellStyle name="เซลล์ที่มีการเชื่อมโยง 2" xfId="31110" hidden="1" xr:uid="{00000000-0005-0000-0000-00008B910000}"/>
    <cellStyle name="เซลล์ที่มีการเชื่อมโยง 2" xfId="30530" hidden="1" xr:uid="{00000000-0005-0000-0000-00008C910000}"/>
    <cellStyle name="เซลล์ที่มีการเชื่อมโยง 2" xfId="30306" hidden="1" xr:uid="{00000000-0005-0000-0000-00008D910000}"/>
    <cellStyle name="เซลล์ที่มีการเชื่อมโยง 2" xfId="30660" hidden="1" xr:uid="{00000000-0005-0000-0000-00008E910000}"/>
    <cellStyle name="เซลล์ที่มีการเชื่อมโยง 2" xfId="31426" hidden="1" xr:uid="{00000000-0005-0000-0000-00008F910000}"/>
    <cellStyle name="เซลล์ที่มีการเชื่อมโยง 2" xfId="32259" hidden="1" xr:uid="{00000000-0005-0000-0000-000090910000}"/>
    <cellStyle name="เซลล์ที่มีการเชื่อมโยง 2" xfId="32443" hidden="1" xr:uid="{00000000-0005-0000-0000-000091910000}"/>
    <cellStyle name="เซลล์ที่มีการเชื่อมโยง 2" xfId="30835" hidden="1" xr:uid="{00000000-0005-0000-0000-000092910000}"/>
    <cellStyle name="เซลล์ที่มีการเชื่อมโยง 2" xfId="30180" hidden="1" xr:uid="{00000000-0005-0000-0000-000093910000}"/>
    <cellStyle name="เซลล์ที่มีการเชื่อมโยง 2" xfId="31536" hidden="1" xr:uid="{00000000-0005-0000-0000-000094910000}"/>
    <cellStyle name="เซลล์ที่มีการเชื่อมโยง 2" xfId="30011" hidden="1" xr:uid="{00000000-0005-0000-0000-000095910000}"/>
    <cellStyle name="เซลล์ที่มีการเชื่อมโยง 2" xfId="30999" hidden="1" xr:uid="{00000000-0005-0000-0000-000096910000}"/>
    <cellStyle name="เซลล์ที่มีการเชื่อมโยง 2" xfId="30705" hidden="1" xr:uid="{00000000-0005-0000-0000-000097910000}"/>
    <cellStyle name="เซลล์ที่มีการเชื่อมโยง 2" xfId="30445" hidden="1" xr:uid="{00000000-0005-0000-0000-000098910000}"/>
    <cellStyle name="เซลล์ที่มีการเชื่อมโยง 2" xfId="32459" hidden="1" xr:uid="{00000000-0005-0000-0000-000099910000}"/>
    <cellStyle name="เซลล์ที่มีการเชื่อมโยง 2" xfId="30395" hidden="1" xr:uid="{00000000-0005-0000-0000-00009A910000}"/>
    <cellStyle name="เซลล์ที่มีการเชื่อมโยง 2" xfId="29839" hidden="1" xr:uid="{00000000-0005-0000-0000-00009B910000}"/>
    <cellStyle name="เซลล์ที่มีการเชื่อมโยง 2" xfId="31258" hidden="1" xr:uid="{00000000-0005-0000-0000-00009C910000}"/>
    <cellStyle name="เซลล์ที่มีการเชื่อมโยง 2" xfId="29706" hidden="1" xr:uid="{00000000-0005-0000-0000-00009D910000}"/>
    <cellStyle name="เซลล์ที่มีการเชื่อมโยง 2" xfId="32414" hidden="1" xr:uid="{00000000-0005-0000-0000-00009E910000}"/>
    <cellStyle name="เซลล์ที่มีการเชื่อมโยง 2" xfId="32456" hidden="1" xr:uid="{00000000-0005-0000-0000-00009F910000}"/>
    <cellStyle name="เซลล์ที่มีการเชื่อมโยง 2" xfId="29939" hidden="1" xr:uid="{00000000-0005-0000-0000-0000A0910000}"/>
    <cellStyle name="เซลล์ที่มีการเชื่อมโยง 2" xfId="30779" hidden="1" xr:uid="{00000000-0005-0000-0000-0000A1910000}"/>
    <cellStyle name="เซลล์ที่มีการเชื่อมโยง 2" xfId="32439" hidden="1" xr:uid="{00000000-0005-0000-0000-0000A2910000}"/>
    <cellStyle name="เซลล์ที่มีการเชื่อมโยง 2" xfId="30911" hidden="1" xr:uid="{00000000-0005-0000-0000-0000A3910000}"/>
    <cellStyle name="เซลล์ที่มีการเชื่อมโยง 2" xfId="32276" hidden="1" xr:uid="{00000000-0005-0000-0000-0000A4910000}"/>
    <cellStyle name="เซลล์ที่มีการเชื่อมโยง 2" xfId="30651" hidden="1" xr:uid="{00000000-0005-0000-0000-0000A5910000}"/>
    <cellStyle name="เซลล์ที่มีการเชื่อมโยง 2" xfId="30968" hidden="1" xr:uid="{00000000-0005-0000-0000-0000A6910000}"/>
    <cellStyle name="เซลล์ที่มีการเชื่อมโยง 2" xfId="29947" hidden="1" xr:uid="{00000000-0005-0000-0000-0000A7910000}"/>
    <cellStyle name="เซลล์ที่มีการเชื่อมโยง 2" xfId="13547" hidden="1" xr:uid="{00000000-0005-0000-0000-0000A8910000}"/>
    <cellStyle name="เซลล์ที่มีการเชื่อมโยง 2" xfId="32457" hidden="1" xr:uid="{00000000-0005-0000-0000-0000A9910000}"/>
    <cellStyle name="เซลล์ที่มีการเชื่อมโยง 2" xfId="30413" hidden="1" xr:uid="{00000000-0005-0000-0000-0000AA910000}"/>
    <cellStyle name="เซลล์ที่มีการเชื่อมโยง 2" xfId="32318" hidden="1" xr:uid="{00000000-0005-0000-0000-0000AB910000}"/>
    <cellStyle name="เซลล์ที่มีการเชื่อมโยง 2" xfId="31535" hidden="1" xr:uid="{00000000-0005-0000-0000-0000AC910000}"/>
    <cellStyle name="เซลล์ที่มีการเชื่อมโยง 2" xfId="31590" hidden="1" xr:uid="{00000000-0005-0000-0000-0000AD910000}"/>
    <cellStyle name="เซลล์ที่มีการเชื่อมโยง 2" xfId="29727" hidden="1" xr:uid="{00000000-0005-0000-0000-0000AE910000}"/>
    <cellStyle name="เซลล์ที่มีการเชื่อมโยง 2" xfId="32184" hidden="1" xr:uid="{00000000-0005-0000-0000-0000AF910000}"/>
    <cellStyle name="เซลล์ที่มีการเชื่อมโยง 2" xfId="31227" hidden="1" xr:uid="{00000000-0005-0000-0000-0000B0910000}"/>
    <cellStyle name="เซลล์ที่มีการเชื่อมโยง 2" xfId="32396" hidden="1" xr:uid="{00000000-0005-0000-0000-0000B1910000}"/>
    <cellStyle name="เซลล์ที่มีการเชื่อมโยง 2" xfId="31243" hidden="1" xr:uid="{00000000-0005-0000-0000-0000B2910000}"/>
    <cellStyle name="เซลล์ที่มีการเชื่อมโยง 2" xfId="30585" hidden="1" xr:uid="{00000000-0005-0000-0000-0000B3910000}"/>
    <cellStyle name="เซลล์ที่มีการเชื่อมโยง 2" xfId="30368" hidden="1" xr:uid="{00000000-0005-0000-0000-0000B4910000}"/>
    <cellStyle name="เซลล์ที่มีการเชื่อมโยง 2" xfId="32455" hidden="1" xr:uid="{00000000-0005-0000-0000-0000B5910000}"/>
    <cellStyle name="เซลล์ที่มีการเชื่อมโยง 2" xfId="30219" hidden="1" xr:uid="{00000000-0005-0000-0000-0000B6910000}"/>
    <cellStyle name="เซลล์ที่มีการเชื่อมโยง 2" xfId="30755" hidden="1" xr:uid="{00000000-0005-0000-0000-0000B7910000}"/>
    <cellStyle name="เซลล์ที่มีการเชื่อมโยง 2" xfId="30428" hidden="1" xr:uid="{00000000-0005-0000-0000-0000B8910000}"/>
    <cellStyle name="เซลล์ที่มีการเชื่อมโยง 2" xfId="30436" hidden="1" xr:uid="{00000000-0005-0000-0000-0000B9910000}"/>
    <cellStyle name="เซลล์ที่มีการเชื่อมโยง 2" xfId="32441" hidden="1" xr:uid="{00000000-0005-0000-0000-0000BA910000}"/>
    <cellStyle name="เซลล์ที่มีการเชื่อมโยง 2" xfId="31086" hidden="1" xr:uid="{00000000-0005-0000-0000-0000BB910000}"/>
    <cellStyle name="เซลล์ที่มีการเชื่อมโยง 2" xfId="29796" hidden="1" xr:uid="{00000000-0005-0000-0000-0000BC910000}"/>
    <cellStyle name="เซลล์ที่มีการเชื่อมโยง 2" xfId="32387" hidden="1" xr:uid="{00000000-0005-0000-0000-0000BD910000}"/>
    <cellStyle name="เซลล์ที่มีการเชื่อมโยง 2" xfId="32407" hidden="1" xr:uid="{00000000-0005-0000-0000-0000BE910000}"/>
    <cellStyle name="เซลล์ที่มีการเชื่อมโยง 2" xfId="32410" hidden="1" xr:uid="{00000000-0005-0000-0000-0000BF910000}"/>
    <cellStyle name="เซลล์ที่มีการเชื่อมโยง 2" xfId="31364" hidden="1" xr:uid="{00000000-0005-0000-0000-0000C0910000}"/>
    <cellStyle name="เซลล์ที่มีการเชื่อมโยง 2" xfId="29792" hidden="1" xr:uid="{00000000-0005-0000-0000-0000C1910000}"/>
    <cellStyle name="เซลล์ที่มีการเชื่อมโยง 2" xfId="30482" hidden="1" xr:uid="{00000000-0005-0000-0000-0000C2910000}"/>
    <cellStyle name="เซลล์ที่มีการเชื่อมโยง 2" xfId="30248" hidden="1" xr:uid="{00000000-0005-0000-0000-0000C3910000}"/>
    <cellStyle name="เซลล์ที่มีการเชื่อมโยง 2" xfId="32433" hidden="1" xr:uid="{00000000-0005-0000-0000-0000C4910000}"/>
    <cellStyle name="เซลล์ที่มีการเชื่อมโยง 2" xfId="29861" hidden="1" xr:uid="{00000000-0005-0000-0000-0000C5910000}"/>
    <cellStyle name="เซลล์ที่มีการเชื่อมโยง 2" xfId="30816" hidden="1" xr:uid="{00000000-0005-0000-0000-0000C6910000}"/>
    <cellStyle name="เซลล์ที่มีการเชื่อมโยง 2" xfId="30102" hidden="1" xr:uid="{00000000-0005-0000-0000-0000C7910000}"/>
    <cellStyle name="เซลล์ที่มีการเชื่อมโยง 2" xfId="29927" hidden="1" xr:uid="{00000000-0005-0000-0000-0000C8910000}"/>
    <cellStyle name="เซลล์ที่มีการเชื่อมโยง 2" xfId="30341" hidden="1" xr:uid="{00000000-0005-0000-0000-0000C9910000}"/>
    <cellStyle name="เซลล์ที่มีการเชื่อมโยง 2" xfId="32444" hidden="1" xr:uid="{00000000-0005-0000-0000-0000CA910000}"/>
    <cellStyle name="เซลล์ที่มีการเชื่อมโยง 2" xfId="30840" hidden="1" xr:uid="{00000000-0005-0000-0000-0000CB910000}"/>
    <cellStyle name="เซลล์ที่มีการเชื่อมโยง 2" xfId="32172" hidden="1" xr:uid="{00000000-0005-0000-0000-0000CC910000}"/>
    <cellStyle name="เซลล์ที่มีการเชื่อมโยง 2" xfId="32317" hidden="1" xr:uid="{00000000-0005-0000-0000-0000CD910000}"/>
    <cellStyle name="เซลล์ที่มีการเชื่อมโยง 2" xfId="30388" hidden="1" xr:uid="{00000000-0005-0000-0000-0000CE910000}"/>
    <cellStyle name="เซลล์ที่มีการเชื่อมโยง 2" xfId="29711" hidden="1" xr:uid="{00000000-0005-0000-0000-0000CF910000}"/>
    <cellStyle name="เซลล์ที่มีการเชื่อมโยง 2" xfId="30291" hidden="1" xr:uid="{00000000-0005-0000-0000-0000D0910000}"/>
    <cellStyle name="เซลล์ที่มีการเชื่อมโยง 2" xfId="30597" hidden="1" xr:uid="{00000000-0005-0000-0000-0000D1910000}"/>
    <cellStyle name="เซลล์ที่มีการเชื่อมโยง 2" xfId="30034" hidden="1" xr:uid="{00000000-0005-0000-0000-0000D2910000}"/>
    <cellStyle name="เซลล์ที่มีการเชื่อมโยง 2" xfId="30455" hidden="1" xr:uid="{00000000-0005-0000-0000-0000D3910000}"/>
    <cellStyle name="เซลล์ที่มีการเชื่อมโยง 2" xfId="30972" hidden="1" xr:uid="{00000000-0005-0000-0000-0000D4910000}"/>
    <cellStyle name="เซลล์ที่มีการเชื่อมโยง 2" xfId="32350" hidden="1" xr:uid="{00000000-0005-0000-0000-0000D5910000}"/>
    <cellStyle name="เซลล์ที่มีการเชื่อมโยง 2" xfId="32156" hidden="1" xr:uid="{00000000-0005-0000-0000-0000D6910000}"/>
    <cellStyle name="เซลล์ที่มีการเชื่อมโยง 2" xfId="31314" hidden="1" xr:uid="{00000000-0005-0000-0000-0000D7910000}"/>
    <cellStyle name="เซลล์ที่มีการเชื่อมโยง 2" xfId="32240" hidden="1" xr:uid="{00000000-0005-0000-0000-0000D8910000}"/>
    <cellStyle name="เซลล์ที่มีการเชื่อมโยง 2" xfId="31412" hidden="1" xr:uid="{00000000-0005-0000-0000-0000D9910000}"/>
    <cellStyle name="เซลล์ที่มีการเชื่อมโยง 2" xfId="32342" hidden="1" xr:uid="{00000000-0005-0000-0000-0000DA910000}"/>
    <cellStyle name="เซลล์ที่มีการเชื่อมโยง 2" xfId="29751" hidden="1" xr:uid="{00000000-0005-0000-0000-0000DB910000}"/>
    <cellStyle name="เซลล์ที่มีการเชื่อมโยง 2" xfId="30410" hidden="1" xr:uid="{00000000-0005-0000-0000-0000DC910000}"/>
    <cellStyle name="เซลล์ที่มีการเชื่อมโยง 2" xfId="30554" hidden="1" xr:uid="{00000000-0005-0000-0000-0000DD910000}"/>
    <cellStyle name="เซลล์ที่มีการเชื่อมโยง 2" xfId="30231" hidden="1" xr:uid="{00000000-0005-0000-0000-0000DE910000}"/>
    <cellStyle name="เซลล์ที่มีการเชื่อมโยง 2" xfId="30309" hidden="1" xr:uid="{00000000-0005-0000-0000-0000DF910000}"/>
    <cellStyle name="เซลล์ที่มีการเชื่อมโยง 2" xfId="31440" hidden="1" xr:uid="{00000000-0005-0000-0000-0000E0910000}"/>
    <cellStyle name="เซลล์ที่มีการเชื่อมโยง 2" xfId="30556" hidden="1" xr:uid="{00000000-0005-0000-0000-0000E1910000}"/>
    <cellStyle name="เซลล์ที่มีการเชื่อมโยง 2" xfId="32264" hidden="1" xr:uid="{00000000-0005-0000-0000-0000E2910000}"/>
    <cellStyle name="เซลล์ที่มีการเชื่อมโยง 2" xfId="32411" hidden="1" xr:uid="{00000000-0005-0000-0000-0000E3910000}"/>
    <cellStyle name="เซลล์ที่มีการเชื่อมโยง 2" xfId="30260" hidden="1" xr:uid="{00000000-0005-0000-0000-0000E4910000}"/>
    <cellStyle name="เซลล์ที่มีการเชื่อมโยง 2" xfId="32395" hidden="1" xr:uid="{00000000-0005-0000-0000-0000E5910000}"/>
    <cellStyle name="เซลล์ที่มีการเชื่อมโยง 2" xfId="30591" hidden="1" xr:uid="{00000000-0005-0000-0000-0000E6910000}"/>
    <cellStyle name="เซลล์ที่มีการเชื่อมโยง 2" xfId="32149" hidden="1" xr:uid="{00000000-0005-0000-0000-0000E7910000}"/>
    <cellStyle name="เซลล์ที่มีการเชื่อมโยง 2" xfId="31068" hidden="1" xr:uid="{00000000-0005-0000-0000-0000E8910000}"/>
    <cellStyle name="เซลล์ที่มีการเชื่อมโยง 2" xfId="32420" hidden="1" xr:uid="{00000000-0005-0000-0000-0000E9910000}"/>
    <cellStyle name="เซลล์ที่มีการเชื่อมโยง 2" xfId="32269" hidden="1" xr:uid="{00000000-0005-0000-0000-0000EA910000}"/>
    <cellStyle name="เซลล์ที่มีการเชื่อมโยง 2" xfId="30344" hidden="1" xr:uid="{00000000-0005-0000-0000-0000EB910000}"/>
    <cellStyle name="เซลล์ที่มีการเชื่อมโยง 2" xfId="30776" hidden="1" xr:uid="{00000000-0005-0000-0000-0000EC910000}"/>
    <cellStyle name="เซลล์ที่มีการเชื่อมโยง 2" xfId="30602" hidden="1" xr:uid="{00000000-0005-0000-0000-0000ED910000}"/>
    <cellStyle name="เซลล์ที่มีการเชื่อมโยง 2" xfId="31356" hidden="1" xr:uid="{00000000-0005-0000-0000-0000EE910000}"/>
    <cellStyle name="เซลล์ที่มีการเชื่อมโยง 2" xfId="31216" hidden="1" xr:uid="{00000000-0005-0000-0000-0000EF910000}"/>
    <cellStyle name="เซลล์ที่มีการเชื่อมโยง 2" xfId="31199" hidden="1" xr:uid="{00000000-0005-0000-0000-0000F0910000}"/>
    <cellStyle name="เซลล์ที่มีการเชื่อมโยง 2" xfId="31362" hidden="1" xr:uid="{00000000-0005-0000-0000-0000F1910000}"/>
    <cellStyle name="เซลล์ที่มีการเชื่อมโยง 2" xfId="29841" hidden="1" xr:uid="{00000000-0005-0000-0000-0000F2910000}"/>
    <cellStyle name="เซลล์ที่มีการเชื่อมโยง 2" xfId="32405" hidden="1" xr:uid="{00000000-0005-0000-0000-0000F3910000}"/>
    <cellStyle name="เซลล์ที่มีการเชื่อมโยง 2" xfId="32458" hidden="1" xr:uid="{00000000-0005-0000-0000-0000F4910000}"/>
    <cellStyle name="เซลล์ที่มีการเชื่อมโยง 2" xfId="32445" hidden="1" xr:uid="{00000000-0005-0000-0000-0000F5910000}"/>
    <cellStyle name="เซลล์ที่มีการเชื่อมโยง 2" xfId="30318" hidden="1" xr:uid="{00000000-0005-0000-0000-0000F6910000}"/>
    <cellStyle name="เซลล์ที่มีการเชื่อมโยง 2" xfId="32404" hidden="1" xr:uid="{00000000-0005-0000-0000-0000F7910000}"/>
    <cellStyle name="เซลล์ที่มีการเชื่อมโยง 2" xfId="32391" hidden="1" xr:uid="{00000000-0005-0000-0000-0000F8910000}"/>
    <cellStyle name="เซลล์ที่มีการเชื่อมโยง 2" xfId="31022" hidden="1" xr:uid="{00000000-0005-0000-0000-0000F9910000}"/>
    <cellStyle name="เซลล์ที่มีการเชื่อมโยง 2" xfId="32403" hidden="1" xr:uid="{00000000-0005-0000-0000-0000FA910000}"/>
    <cellStyle name="เซลล์ที่มีการเชื่อมโยง 2" xfId="32266" hidden="1" xr:uid="{00000000-0005-0000-0000-0000FB910000}"/>
    <cellStyle name="เซลล์ที่มีการเชื่อมโยง 2" xfId="29777" hidden="1" xr:uid="{00000000-0005-0000-0000-0000FC910000}"/>
    <cellStyle name="เซลล์ที่มีการเชื่อมโยง 2" xfId="30229" hidden="1" xr:uid="{00000000-0005-0000-0000-0000FD910000}"/>
    <cellStyle name="เซลล์ที่มีการเชื่อมโยง 2" xfId="31225" hidden="1" xr:uid="{00000000-0005-0000-0000-0000FE910000}"/>
    <cellStyle name="เซลล์ที่มีการเชื่อมโยง 2" xfId="32349" hidden="1" xr:uid="{00000000-0005-0000-0000-0000FF910000}"/>
    <cellStyle name="เซลล์ที่มีการเชื่อมโยง 2" xfId="31577" hidden="1" xr:uid="{00000000-0005-0000-0000-000000920000}"/>
    <cellStyle name="เซลล์ที่มีการเชื่อมโยง 2" xfId="32268" hidden="1" xr:uid="{00000000-0005-0000-0000-000001920000}"/>
    <cellStyle name="เซลล์ที่มีการเชื่อมโยง 2" xfId="30879" hidden="1" xr:uid="{00000000-0005-0000-0000-000002920000}"/>
    <cellStyle name="เซลล์ที่มีการเชื่อมโยง 2" xfId="31591" hidden="1" xr:uid="{00000000-0005-0000-0000-000003920000}"/>
    <cellStyle name="เซลล์ที่มีการเชื่อมโยง 2" xfId="32469" hidden="1" xr:uid="{00000000-0005-0000-0000-000004920000}"/>
    <cellStyle name="เซลล์ที่มีการเชื่อมโยง 2" xfId="32470" hidden="1" xr:uid="{00000000-0005-0000-0000-000005920000}"/>
    <cellStyle name="เซลล์ที่มีการเชื่อมโยง 2" xfId="32471" hidden="1" xr:uid="{00000000-0005-0000-0000-000006920000}"/>
    <cellStyle name="เซลล์ที่มีการเชื่อมโยง 2" xfId="32472" hidden="1" xr:uid="{00000000-0005-0000-0000-000007920000}"/>
    <cellStyle name="เซลล์ที่มีการเชื่อมโยง 2" xfId="32473" hidden="1" xr:uid="{00000000-0005-0000-0000-000008920000}"/>
    <cellStyle name="เซลล์ที่มีการเชื่อมโยง 2" xfId="32474" hidden="1" xr:uid="{00000000-0005-0000-0000-000009920000}"/>
    <cellStyle name="เซลล์ที่มีการเชื่อมโยง 2" xfId="32475" hidden="1" xr:uid="{00000000-0005-0000-0000-00000A920000}"/>
    <cellStyle name="เซลล์ที่มีการเชื่อมโยง 2" xfId="32476" hidden="1" xr:uid="{00000000-0005-0000-0000-00000B920000}"/>
    <cellStyle name="เซลล์ที่มีการเชื่อมโยง 2" xfId="32482" hidden="1" xr:uid="{00000000-0005-0000-0000-00000C920000}"/>
    <cellStyle name="เซลล์ที่มีการเชื่อมโยง 2" xfId="32483" hidden="1" xr:uid="{00000000-0005-0000-0000-00000D920000}"/>
    <cellStyle name="เซลล์ที่มีการเชื่อมโยง 2" xfId="32484" hidden="1" xr:uid="{00000000-0005-0000-0000-00000E920000}"/>
    <cellStyle name="เซลล์ที่มีการเชื่อมโยง 2" xfId="32485" hidden="1" xr:uid="{00000000-0005-0000-0000-00000F920000}"/>
    <cellStyle name="เซลล์ที่มีการเชื่อมโยง 2" xfId="32432" hidden="1" xr:uid="{00000000-0005-0000-0000-000010920000}"/>
    <cellStyle name="เซลล์ที่มีการเชื่อมโยง 2" xfId="29901" hidden="1" xr:uid="{00000000-0005-0000-0000-000011920000}"/>
    <cellStyle name="เซลล์ที่มีการเชื่อมโยง 2" xfId="32397" hidden="1" xr:uid="{00000000-0005-0000-0000-000012920000}"/>
    <cellStyle name="เซลล์ที่มีการเชื่อมโยง 2" xfId="32392" hidden="1" xr:uid="{00000000-0005-0000-0000-000013920000}"/>
    <cellStyle name="เซลล์ที่มีการเชื่อมโยง 2" xfId="30946" hidden="1" xr:uid="{00000000-0005-0000-0000-000014920000}"/>
    <cellStyle name="เซลล์ที่มีการเชื่อมโยง 2" xfId="31163" hidden="1" xr:uid="{00000000-0005-0000-0000-000015920000}"/>
    <cellStyle name="เซลล์ที่มีการเชื่อมโยง 2" xfId="32143" hidden="1" xr:uid="{00000000-0005-0000-0000-000016920000}"/>
    <cellStyle name="เซลล์ที่มีการเชื่อมโยง 2" xfId="29950" hidden="1" xr:uid="{00000000-0005-0000-0000-000017920000}"/>
    <cellStyle name="เซลล์ที่มีการเชื่อมโยง 2" xfId="31357" hidden="1" xr:uid="{00000000-0005-0000-0000-000018920000}"/>
    <cellStyle name="เซลล์ที่มีการเชื่อมโยง 2" xfId="31272" hidden="1" xr:uid="{00000000-0005-0000-0000-000019920000}"/>
    <cellStyle name="เซลล์ที่มีการเชื่อมโยง 2" xfId="32291" hidden="1" xr:uid="{00000000-0005-0000-0000-00001A920000}"/>
    <cellStyle name="เซลล์ที่มีการเชื่อมโยง 2" xfId="30324" hidden="1" xr:uid="{00000000-0005-0000-0000-00001B920000}"/>
    <cellStyle name="เซลล์ที่มีการเชื่อมโยง 2" xfId="30539" hidden="1" xr:uid="{00000000-0005-0000-0000-00001C920000}"/>
    <cellStyle name="เซลล์ที่มีการเชื่อมโยง 2" xfId="32320" hidden="1" xr:uid="{00000000-0005-0000-0000-00001D920000}"/>
    <cellStyle name="เซลล์ที่มีการเชื่อมโยง 2" xfId="29884" hidden="1" xr:uid="{00000000-0005-0000-0000-00001E920000}"/>
    <cellStyle name="เซลล์ที่มีการเชื่อมโยง 2" xfId="32288" hidden="1" xr:uid="{00000000-0005-0000-0000-00001F920000}"/>
    <cellStyle name="เซลล์ที่มีการเชื่อมโยง 2" xfId="31483" hidden="1" xr:uid="{00000000-0005-0000-0000-000020920000}"/>
    <cellStyle name="เซลล์ที่มีการเชื่อมโยง 2" xfId="30208" hidden="1" xr:uid="{00000000-0005-0000-0000-000021920000}"/>
    <cellStyle name="เซลล์ที่มีการเชื่อมโยง 2" xfId="30515" hidden="1" xr:uid="{00000000-0005-0000-0000-000022920000}"/>
    <cellStyle name="เซลล์ที่มีการเชื่อมโยง 2" xfId="30723" hidden="1" xr:uid="{00000000-0005-0000-0000-000023920000}"/>
    <cellStyle name="เซลล์ที่มีการเชื่อมโยง 2" xfId="29815" hidden="1" xr:uid="{00000000-0005-0000-0000-000024920000}"/>
    <cellStyle name="เซลล์ที่มีการเชื่อมโยง 2" xfId="32389" hidden="1" xr:uid="{00000000-0005-0000-0000-000025920000}"/>
    <cellStyle name="เซลล์ที่มีการเชื่อมโยง 2" xfId="30727" hidden="1" xr:uid="{00000000-0005-0000-0000-000026920000}"/>
    <cellStyle name="เซลล์ที่มีการเชื่อมโยง 2" xfId="30331" hidden="1" xr:uid="{00000000-0005-0000-0000-000027920000}"/>
    <cellStyle name="เซลล์ที่มีการเชื่อมโยง 2" xfId="32460" hidden="1" xr:uid="{00000000-0005-0000-0000-000028920000}"/>
    <cellStyle name="เซลล์ที่มีการเชื่อมโยง 2" xfId="31039" hidden="1" xr:uid="{00000000-0005-0000-0000-000029920000}"/>
    <cellStyle name="เซลล์ที่มีการเชื่อมโยง 2" xfId="31589" hidden="1" xr:uid="{00000000-0005-0000-0000-00002A920000}"/>
    <cellStyle name="เซลล์ที่มีการเชื่อมโยง 2" xfId="30674" hidden="1" xr:uid="{00000000-0005-0000-0000-00002B920000}"/>
    <cellStyle name="เซลล์ที่มีการเชื่อมโยง 2" xfId="31351" hidden="1" xr:uid="{00000000-0005-0000-0000-00002C920000}"/>
    <cellStyle name="เซลล์ที่มีการเชื่อมโยง 2" xfId="30163" hidden="1" xr:uid="{00000000-0005-0000-0000-00002D920000}"/>
    <cellStyle name="เซลล์ที่มีการเชื่อมโยง 2" xfId="31089" hidden="1" xr:uid="{00000000-0005-0000-0000-00002E920000}"/>
    <cellStyle name="เซลล์ที่มีการเชื่อมโยง 2" xfId="32163" hidden="1" xr:uid="{00000000-0005-0000-0000-00002F920000}"/>
    <cellStyle name="เซลล์ที่มีการเชื่อมโยง 2" xfId="31276" hidden="1" xr:uid="{00000000-0005-0000-0000-000030920000}"/>
    <cellStyle name="เซลล์ที่มีการเชื่อมโยง 2" xfId="32100" hidden="1" xr:uid="{00000000-0005-0000-0000-000031920000}"/>
    <cellStyle name="เซลล์ที่มีการเชื่อมโยง 2" xfId="32303" hidden="1" xr:uid="{00000000-0005-0000-0000-000032920000}"/>
    <cellStyle name="เซลล์ที่มีการเชื่อมโยง 2" xfId="32175" hidden="1" xr:uid="{00000000-0005-0000-0000-000033920000}"/>
    <cellStyle name="เซลล์ที่มีการเชื่อมโยง 2" xfId="30992" hidden="1" xr:uid="{00000000-0005-0000-0000-000034920000}"/>
    <cellStyle name="เซลล์ที่มีการเชื่อมโยง 2" xfId="30507" hidden="1" xr:uid="{00000000-0005-0000-0000-000035920000}"/>
    <cellStyle name="เซลล์ที่มีการเชื่อมโยง 2" xfId="32164" hidden="1" xr:uid="{00000000-0005-0000-0000-000036920000}"/>
    <cellStyle name="เซลล์ที่มีการเชื่อมโยง 2" xfId="30958" hidden="1" xr:uid="{00000000-0005-0000-0000-000037920000}"/>
    <cellStyle name="เซลล์ที่มีการเชื่อมโยง 2" xfId="30571" hidden="1" xr:uid="{00000000-0005-0000-0000-000038920000}"/>
    <cellStyle name="เซลล์ที่มีการเชื่อมโยง 2" xfId="32216" hidden="1" xr:uid="{00000000-0005-0000-0000-000039920000}"/>
    <cellStyle name="เซลล์ที่มีการเชื่อมโยง 2" xfId="31093" hidden="1" xr:uid="{00000000-0005-0000-0000-00003A920000}"/>
    <cellStyle name="เซลล์ที่มีการเชื่อมโยง 2" xfId="32213" hidden="1" xr:uid="{00000000-0005-0000-0000-00003B920000}"/>
    <cellStyle name="เซลล์ที่มีการเชื่อมโยง 2" xfId="31332" hidden="1" xr:uid="{00000000-0005-0000-0000-00003C920000}"/>
    <cellStyle name="เซลล์ที่มีการเชื่อมโยง 2" xfId="31155" hidden="1" xr:uid="{00000000-0005-0000-0000-00003D920000}"/>
    <cellStyle name="เซลล์ที่มีการเชื่อมโยง 2" xfId="31279" hidden="1" xr:uid="{00000000-0005-0000-0000-00003E920000}"/>
    <cellStyle name="เซลล์ที่มีการเชื่อมโยง 2" xfId="32319" hidden="1" xr:uid="{00000000-0005-0000-0000-00003F920000}"/>
    <cellStyle name="เซลล์ที่มีการเชื่อมโยง 2" xfId="30821" hidden="1" xr:uid="{00000000-0005-0000-0000-000040920000}"/>
    <cellStyle name="เซลล์ที่มีการเชื่อมโยง 2" xfId="32466" hidden="1" xr:uid="{00000000-0005-0000-0000-000041920000}"/>
    <cellStyle name="เซลล์ที่มีการเชื่อมโยง 2" xfId="32454" hidden="1" xr:uid="{00000000-0005-0000-0000-000042920000}"/>
    <cellStyle name="เซลล์ที่มีการเชื่อมโยง 2" xfId="32371" hidden="1" xr:uid="{00000000-0005-0000-0000-000043920000}"/>
    <cellStyle name="เซลล์ที่มีการเชื่อมโยง 2" xfId="30273" hidden="1" xr:uid="{00000000-0005-0000-0000-000044920000}"/>
    <cellStyle name="เซลล์ที่มีการเชื่อมโยง 2" xfId="32263" hidden="1" xr:uid="{00000000-0005-0000-0000-000045920000}"/>
    <cellStyle name="เซลล์ที่มีการเชื่อมโยง 2" xfId="31224" hidden="1" xr:uid="{00000000-0005-0000-0000-000046920000}"/>
    <cellStyle name="เซลล์ที่มีการเชื่อมโยง 2" xfId="31509" hidden="1" xr:uid="{00000000-0005-0000-0000-000047920000}"/>
    <cellStyle name="เซลล์ที่มีการเชื่อมโยง 2" xfId="29848" hidden="1" xr:uid="{00000000-0005-0000-0000-000048920000}"/>
    <cellStyle name="เซลล์ที่มีการเชื่อมโยง 2" xfId="32481" hidden="1" xr:uid="{00000000-0005-0000-0000-000049920000}"/>
    <cellStyle name="เซลล์ที่มีการเชื่อมโยง 2" xfId="31343" hidden="1" xr:uid="{00000000-0005-0000-0000-00004A920000}"/>
    <cellStyle name="เซลล์ที่มีการเชื่อมโยง 2" xfId="30998" hidden="1" xr:uid="{00000000-0005-0000-0000-00004B920000}"/>
    <cellStyle name="เซลล์ที่มีการเชื่อมโยง 2" xfId="32408" hidden="1" xr:uid="{00000000-0005-0000-0000-00004C920000}"/>
    <cellStyle name="เซลล์ที่มีการเชื่อมโยง 2" xfId="32237" hidden="1" xr:uid="{00000000-0005-0000-0000-00004D920000}"/>
    <cellStyle name="เซลล์ที่มีการเชื่อมโยง 2" xfId="29913" hidden="1" xr:uid="{00000000-0005-0000-0000-00004E920000}"/>
    <cellStyle name="เซลล์ที่มีการเชื่อมโยง 2" xfId="32478" hidden="1" xr:uid="{00000000-0005-0000-0000-00004F920000}"/>
    <cellStyle name="เซลล์ที่มีการเชื่อมโยง 2" xfId="30023" hidden="1" xr:uid="{00000000-0005-0000-0000-000050920000}"/>
    <cellStyle name="เซลล์ที่มีการเชื่อมโยง 2" xfId="32346" hidden="1" xr:uid="{00000000-0005-0000-0000-000051920000}"/>
    <cellStyle name="เซลล์ที่มีการเชื่อมโยง 2" xfId="31477" hidden="1" xr:uid="{00000000-0005-0000-0000-000052920000}"/>
    <cellStyle name="เซลล์ที่มีการเชื่อมโยง 2" xfId="30549" hidden="1" xr:uid="{00000000-0005-0000-0000-000053920000}"/>
    <cellStyle name="เซลล์ที่มีการเชื่อมโยง 2" xfId="30019" hidden="1" xr:uid="{00000000-0005-0000-0000-000054920000}"/>
    <cellStyle name="เซลล์ที่มีการเชื่อมโยง 2" xfId="30295" hidden="1" xr:uid="{00000000-0005-0000-0000-000055920000}"/>
    <cellStyle name="เซลล์ที่มีการเชื่อมโยง 2" xfId="31376" hidden="1" xr:uid="{00000000-0005-0000-0000-000056920000}"/>
    <cellStyle name="เซลล์ที่มีการเชื่อมโยง 2" xfId="31324" hidden="1" xr:uid="{00000000-0005-0000-0000-000057920000}"/>
    <cellStyle name="เซลล์ที่มีการเชื่อมโยง 2" xfId="32316" hidden="1" xr:uid="{00000000-0005-0000-0000-000058920000}"/>
    <cellStyle name="เซลล์ที่มีการเชื่อมโยง 2" xfId="32479" hidden="1" xr:uid="{00000000-0005-0000-0000-000059920000}"/>
    <cellStyle name="เซลล์ที่มีการเชื่อมโยง 2" xfId="32385" hidden="1" xr:uid="{00000000-0005-0000-0000-00005A920000}"/>
    <cellStyle name="เซลล์ที่มีการเชื่อมโยง 2" xfId="31360" hidden="1" xr:uid="{00000000-0005-0000-0000-00005B920000}"/>
    <cellStyle name="เซลล์ที่มีการเชื่อมโยง 2" xfId="30967" hidden="1" xr:uid="{00000000-0005-0000-0000-00005C920000}"/>
    <cellStyle name="เซลล์ที่มีการเชื่อมโยง 2" xfId="30301" hidden="1" xr:uid="{00000000-0005-0000-0000-00005D920000}"/>
    <cellStyle name="เซลล์ที่มีการเชื่อมโยง 2" xfId="32438" hidden="1" xr:uid="{00000000-0005-0000-0000-00005E920000}"/>
    <cellStyle name="เซลล์ที่มีการเชื่อมโยง 2" xfId="31586" hidden="1" xr:uid="{00000000-0005-0000-0000-00005F920000}"/>
    <cellStyle name="เซลล์ที่มีการเชื่อมโยง 2" xfId="32334" hidden="1" xr:uid="{00000000-0005-0000-0000-000060920000}"/>
    <cellStyle name="เซลล์ที่มีการเชื่อมโยง 2" xfId="29797" hidden="1" xr:uid="{00000000-0005-0000-0000-000061920000}"/>
    <cellStyle name="เซลล์ที่มีการเชื่อมโยง 2" xfId="32412" hidden="1" xr:uid="{00000000-0005-0000-0000-000062920000}"/>
    <cellStyle name="เซลล์ที่มีการเชื่อมโยง 2" xfId="30349" hidden="1" xr:uid="{00000000-0005-0000-0000-000063920000}"/>
    <cellStyle name="เซลล์ที่มีการเชื่อมโยง 2" xfId="32145" hidden="1" xr:uid="{00000000-0005-0000-0000-000064920000}"/>
    <cellStyle name="เซลล์ที่มีการเชื่อมโยง 2" xfId="32477" hidden="1" xr:uid="{00000000-0005-0000-0000-000065920000}"/>
    <cellStyle name="เซลล์ที่มีการเชื่อมโยง 2" xfId="32426" hidden="1" xr:uid="{00000000-0005-0000-0000-000066920000}"/>
    <cellStyle name="เซลล์ที่มีการเชื่อมโยง 2" xfId="32087" hidden="1" xr:uid="{00000000-0005-0000-0000-000067920000}"/>
    <cellStyle name="เซลล์ที่มีการเชื่อมโยง 2" xfId="30212" hidden="1" xr:uid="{00000000-0005-0000-0000-000068920000}"/>
    <cellStyle name="เซลล์ที่มีการเชื่อมโยง 2" xfId="29864" hidden="1" xr:uid="{00000000-0005-0000-0000-000069920000}"/>
    <cellStyle name="เซลล์ที่มีการเชื่อมโยง 2" xfId="32465" hidden="1" xr:uid="{00000000-0005-0000-0000-00006A920000}"/>
    <cellStyle name="เซลล์ที่มีการเชื่อมโยง 2" xfId="32095" hidden="1" xr:uid="{00000000-0005-0000-0000-00006B920000}"/>
    <cellStyle name="เซลล์ที่มีการเชื่อมโยง 2" xfId="31108" hidden="1" xr:uid="{00000000-0005-0000-0000-00006C920000}"/>
    <cellStyle name="เซลล์ที่มีการเชื่อมโยง 2" xfId="26208" hidden="1" xr:uid="{00000000-0005-0000-0000-00006D920000}"/>
    <cellStyle name="เซลล์ที่มีการเชื่อมโยง 2" xfId="30061" hidden="1" xr:uid="{00000000-0005-0000-0000-00006E920000}"/>
    <cellStyle name="เซลล์ที่มีการเชื่อมโยง 2" xfId="31566" hidden="1" xr:uid="{00000000-0005-0000-0000-00006F920000}"/>
    <cellStyle name="เซลล์ที่มีการเชื่อมโยง 2" xfId="29814" hidden="1" xr:uid="{00000000-0005-0000-0000-000070920000}"/>
    <cellStyle name="เซลล์ที่มีการเชื่อมโยง 2" xfId="32297" hidden="1" xr:uid="{00000000-0005-0000-0000-000071920000}"/>
    <cellStyle name="เซลล์ที่มีการเชื่อมโยง 2" xfId="31490" hidden="1" xr:uid="{00000000-0005-0000-0000-000072920000}"/>
    <cellStyle name="เซลล์ที่มีการเชื่อมโยง 2" xfId="29886" hidden="1" xr:uid="{00000000-0005-0000-0000-000073920000}"/>
    <cellStyle name="เซลล์ที่มีการเชื่อมโยง 2" xfId="30328" hidden="1" xr:uid="{00000000-0005-0000-0000-000074920000}"/>
    <cellStyle name="เซลล์ที่มีการเชื่อมโยง 2" xfId="32110" hidden="1" xr:uid="{00000000-0005-0000-0000-000075920000}"/>
    <cellStyle name="เซลล์ที่มีการเชื่อมโยง 2" xfId="30796" hidden="1" xr:uid="{00000000-0005-0000-0000-000076920000}"/>
    <cellStyle name="เซลล์ที่มีการเชื่อมโยง 2" xfId="32394" hidden="1" xr:uid="{00000000-0005-0000-0000-000077920000}"/>
    <cellStyle name="เซลล์ที่มีการเชื่อมโยง 2" xfId="30211" hidden="1" xr:uid="{00000000-0005-0000-0000-000078920000}"/>
    <cellStyle name="เซลล์ที่มีการเชื่อมโยง 2" xfId="32111" hidden="1" xr:uid="{00000000-0005-0000-0000-000079920000}"/>
    <cellStyle name="เซลล์ที่มีการเชื่อมโยง 2" xfId="32467" hidden="1" xr:uid="{00000000-0005-0000-0000-00007A920000}"/>
    <cellStyle name="เซลล์ที่มีการเชื่อมโยง 2" xfId="29985" hidden="1" xr:uid="{00000000-0005-0000-0000-00007B920000}"/>
    <cellStyle name="เซลล์ที่มีการเชื่อมโยง 2" xfId="30984" hidden="1" xr:uid="{00000000-0005-0000-0000-00007C920000}"/>
    <cellStyle name="เซลล์ที่มีการเชื่อมโยง 2" xfId="32203" hidden="1" xr:uid="{00000000-0005-0000-0000-00007D920000}"/>
    <cellStyle name="เซลล์ที่มีการเชื่อมโยง 2" xfId="30407" hidden="1" xr:uid="{00000000-0005-0000-0000-00007E920000}"/>
    <cellStyle name="เซลล์ที่มีการเชื่อมโยง 2" xfId="32372" hidden="1" xr:uid="{00000000-0005-0000-0000-00007F920000}"/>
    <cellStyle name="เซลล์ที่มีการเชื่อมโยง 2" xfId="29967" hidden="1" xr:uid="{00000000-0005-0000-0000-000080920000}"/>
    <cellStyle name="เซลล์ที่มีการเชื่อมโยง 2" xfId="30052" hidden="1" xr:uid="{00000000-0005-0000-0000-000081920000}"/>
    <cellStyle name="เซลล์ที่มีการเชื่อมโยง 2" xfId="31581" hidden="1" xr:uid="{00000000-0005-0000-0000-000082920000}"/>
    <cellStyle name="เซลล์ที่มีการเชื่อมโยง 2" xfId="32255" hidden="1" xr:uid="{00000000-0005-0000-0000-000083920000}"/>
    <cellStyle name="เซลล์ที่มีการเชื่อมโยง 2" xfId="32442" hidden="1" xr:uid="{00000000-0005-0000-0000-000084920000}"/>
    <cellStyle name="เซลล์ที่มีการเชื่อมโยง 2" xfId="30240" hidden="1" xr:uid="{00000000-0005-0000-0000-000085920000}"/>
    <cellStyle name="เซลล์ที่มีการเชื่อมโยง 2" xfId="32246" hidden="1" xr:uid="{00000000-0005-0000-0000-000086920000}"/>
    <cellStyle name="เซลล์ที่มีการเชื่อมโยง 2" xfId="31402" hidden="1" xr:uid="{00000000-0005-0000-0000-000087920000}"/>
    <cellStyle name="เซลล์ที่มีการเชื่อมโยง 2" xfId="32390" hidden="1" xr:uid="{00000000-0005-0000-0000-000088920000}"/>
    <cellStyle name="เซลล์ที่มีการเชื่อมโยง 2" xfId="31055" hidden="1" xr:uid="{00000000-0005-0000-0000-000089920000}"/>
    <cellStyle name="เซลล์ที่มีการเชื่อมโยง 2" xfId="30661" hidden="1" xr:uid="{00000000-0005-0000-0000-00008A920000}"/>
    <cellStyle name="เซลล์ที่มีการเชื่อมโยง 2" xfId="29740" hidden="1" xr:uid="{00000000-0005-0000-0000-00008B920000}"/>
    <cellStyle name="เซลล์ที่มีการเชื่อมโยง 2" xfId="32323" hidden="1" xr:uid="{00000000-0005-0000-0000-00008C920000}"/>
    <cellStyle name="เซลล์ที่มีการเชื่อมโยง 2" xfId="30943" hidden="1" xr:uid="{00000000-0005-0000-0000-00008D920000}"/>
    <cellStyle name="เซลล์ที่มีการเชื่อมโยง 2" xfId="32337" hidden="1" xr:uid="{00000000-0005-0000-0000-00008E920000}"/>
    <cellStyle name="เซลล์ที่มีการเชื่อมโยง 2" xfId="32157" hidden="1" xr:uid="{00000000-0005-0000-0000-00008F920000}"/>
    <cellStyle name="เซลล์ที่มีการเชื่อมโยง 2" xfId="30641" hidden="1" xr:uid="{00000000-0005-0000-0000-000090920000}"/>
    <cellStyle name="เซลล์ที่มีการเชื่อมโยง 2" xfId="30701" hidden="1" xr:uid="{00000000-0005-0000-0000-000091920000}"/>
    <cellStyle name="เซลล์ที่มีการเชื่อมโยง 2" xfId="32283" hidden="1" xr:uid="{00000000-0005-0000-0000-000092920000}"/>
    <cellStyle name="เซลล์ที่มีการเชื่อมโยง 2" xfId="32220" hidden="1" xr:uid="{00000000-0005-0000-0000-000093920000}"/>
    <cellStyle name="เซลล์ที่มีการเชื่อมโยง 2" xfId="32289" hidden="1" xr:uid="{00000000-0005-0000-0000-000094920000}"/>
    <cellStyle name="เซลล์ที่มีการเชื่อมโยง 2" xfId="30250" hidden="1" xr:uid="{00000000-0005-0000-0000-000095920000}"/>
    <cellStyle name="เซลล์ที่มีการเชื่อมโยง 2" xfId="32179" hidden="1" xr:uid="{00000000-0005-0000-0000-000096920000}"/>
    <cellStyle name="เซลล์ที่มีการเชื่อมโยง 2" xfId="30214" hidden="1" xr:uid="{00000000-0005-0000-0000-000097920000}"/>
    <cellStyle name="เซลล์ที่มีการเชื่อมโยง 2" xfId="30448" hidden="1" xr:uid="{00000000-0005-0000-0000-000098920000}"/>
    <cellStyle name="เซลล์ที่มีการเชื่อมโยง 2" xfId="31436" hidden="1" xr:uid="{00000000-0005-0000-0000-000099920000}"/>
    <cellStyle name="เซลล์ที่มีการเชื่อมโยง 2" xfId="30528" hidden="1" xr:uid="{00000000-0005-0000-0000-00009A920000}"/>
    <cellStyle name="เซลล์ที่มีการเชื่อมโยง 2" xfId="30322" hidden="1" xr:uid="{00000000-0005-0000-0000-00009B920000}"/>
    <cellStyle name="เซลล์ที่มีการเชื่อมโยง 2" xfId="32366" hidden="1" xr:uid="{00000000-0005-0000-0000-00009C920000}"/>
    <cellStyle name="เซลล์ที่มีการเชื่อมโยง 2" xfId="32208" hidden="1" xr:uid="{00000000-0005-0000-0000-00009D920000}"/>
    <cellStyle name="เซลล์ที่มีการเชื่อมโยง 2" xfId="30403" hidden="1" xr:uid="{00000000-0005-0000-0000-00009E920000}"/>
    <cellStyle name="เซลล์ที่มีการเชื่อมโยง 2" xfId="31377" hidden="1" xr:uid="{00000000-0005-0000-0000-00009F920000}"/>
    <cellStyle name="เซลล์ที่มีการเชื่อมโยง 2" xfId="30495" hidden="1" xr:uid="{00000000-0005-0000-0000-0000A0920000}"/>
    <cellStyle name="เซลล์ที่มีการเชื่อมโยง 2" xfId="30529" hidden="1" xr:uid="{00000000-0005-0000-0000-0000A1920000}"/>
    <cellStyle name="เซลล์ที่มีการเชื่อมโยง 2" xfId="31475" hidden="1" xr:uid="{00000000-0005-0000-0000-0000A2920000}"/>
    <cellStyle name="เซลล์ที่มีการเชื่อมโยง 2" xfId="29898" hidden="1" xr:uid="{00000000-0005-0000-0000-0000A3920000}"/>
    <cellStyle name="เซลล์ที่มีการเชื่อมโยง 2" xfId="32480" hidden="1" xr:uid="{00000000-0005-0000-0000-0000A4920000}"/>
    <cellStyle name="เซลล์ที่มีการเชื่อมโยง 2" xfId="32468" hidden="1" xr:uid="{00000000-0005-0000-0000-0000A5920000}"/>
    <cellStyle name="เซลล์ที่มีการเชื่อมโยง 2" xfId="30148" hidden="1" xr:uid="{00000000-0005-0000-0000-0000A6920000}"/>
    <cellStyle name="เซลล์ที่มีการเชื่อมโยง 2" xfId="31429" hidden="1" xr:uid="{00000000-0005-0000-0000-0000A7920000}"/>
    <cellStyle name="เซลล์ที่มีการเชื่อมโยง 2" xfId="32296" hidden="1" xr:uid="{00000000-0005-0000-0000-0000A8920000}"/>
    <cellStyle name="เซลล์ที่มีการเชื่อมโยง 2" xfId="30203" hidden="1" xr:uid="{00000000-0005-0000-0000-0000A9920000}"/>
    <cellStyle name="เซลล์ที่มีการเชื่อมโยง 2" xfId="32413" hidden="1" xr:uid="{00000000-0005-0000-0000-0000AA920000}"/>
    <cellStyle name="เซลล์ที่มีการเชื่อมโยง 2" xfId="31452" hidden="1" xr:uid="{00000000-0005-0000-0000-0000AB920000}"/>
    <cellStyle name="เซลล์ที่มีการเชื่อมโยง 2" xfId="32170" hidden="1" xr:uid="{00000000-0005-0000-0000-0000AC920000}"/>
    <cellStyle name="เซลล์ที่มีการเชื่อมโยง 2" xfId="29903" hidden="1" xr:uid="{00000000-0005-0000-0000-0000AD920000}"/>
    <cellStyle name="เซลล์ที่มีการเชื่อมโยง 2" xfId="32236" hidden="1" xr:uid="{00000000-0005-0000-0000-0000AE920000}"/>
    <cellStyle name="เซลล์ที่มีการเชื่อมโยง 2" xfId="32140" hidden="1" xr:uid="{00000000-0005-0000-0000-0000AF920000}"/>
    <cellStyle name="เซลล์ที่มีการเชื่อมโยง 2" xfId="29889" hidden="1" xr:uid="{00000000-0005-0000-0000-0000B0920000}"/>
    <cellStyle name="เซลล์ที่มีการเชื่อมโยง 2" xfId="29770" hidden="1" xr:uid="{00000000-0005-0000-0000-0000B1920000}"/>
    <cellStyle name="เซลล์ที่มีการเชื่อมโยง 2" xfId="30177" hidden="1" xr:uid="{00000000-0005-0000-0000-0000B2920000}"/>
    <cellStyle name="เซลล์ที่มีการเชื่อมโยง 2" xfId="30906" hidden="1" xr:uid="{00000000-0005-0000-0000-0000B3920000}"/>
    <cellStyle name="เซลล์ที่มีการเชื่อมโยง 2" xfId="32486" hidden="1" xr:uid="{00000000-0005-0000-0000-0000B4920000}"/>
    <cellStyle name="เซลล์ที่มีการเชื่อมโยง 2" xfId="32487" hidden="1" xr:uid="{00000000-0005-0000-0000-0000B5920000}"/>
    <cellStyle name="เซลล์ที่มีการเชื่อมโยง 2" xfId="32488" hidden="1" xr:uid="{00000000-0005-0000-0000-0000B6920000}"/>
    <cellStyle name="เซลล์ที่มีการเชื่อมโยง 2" xfId="32489" hidden="1" xr:uid="{00000000-0005-0000-0000-0000B7920000}"/>
    <cellStyle name="เซลล์ที่มีการเชื่อมโยง 2" xfId="32490" hidden="1" xr:uid="{00000000-0005-0000-0000-0000B8920000}"/>
    <cellStyle name="เซลล์ที่มีการเชื่อมโยง 2" xfId="32491" hidden="1" xr:uid="{00000000-0005-0000-0000-0000B9920000}"/>
    <cellStyle name="เซลล์ที่มีการเชื่อมโยง 2" xfId="32492" hidden="1" xr:uid="{00000000-0005-0000-0000-0000BA920000}"/>
    <cellStyle name="เซลล์ที่มีการเชื่อมโยง 2" xfId="32493" hidden="1" xr:uid="{00000000-0005-0000-0000-0000BB920000}"/>
    <cellStyle name="เซลล์ที่มีการเชื่อมโยง 2" xfId="32494" hidden="1" xr:uid="{00000000-0005-0000-0000-0000BC920000}"/>
    <cellStyle name="เซลล์ที่มีการเชื่อมโยง 2" xfId="32495" hidden="1" xr:uid="{00000000-0005-0000-0000-0000BD920000}"/>
    <cellStyle name="เซลล์ที่มีการเชื่อมโยง 2" xfId="32496" hidden="1" xr:uid="{00000000-0005-0000-0000-0000BE920000}"/>
    <cellStyle name="เซลล์ที่มีการเชื่อมโยง 2" xfId="32497" hidden="1" xr:uid="{00000000-0005-0000-0000-0000BF920000}"/>
    <cellStyle name="เซลล์ที่มีการเชื่อมโยง 2" xfId="23201" hidden="1" xr:uid="{00000000-0005-0000-0000-0000C0920000}"/>
    <cellStyle name="เซลล์ที่มีการเชื่อมโยง 2" xfId="19354" hidden="1" xr:uid="{00000000-0005-0000-0000-0000C1920000}"/>
    <cellStyle name="เซลล์ที่มีการเชื่อมโยง 2" xfId="29120" hidden="1" xr:uid="{00000000-0005-0000-0000-0000C2920000}"/>
    <cellStyle name="เซลล์ที่มีการเชื่อมโยง 2" xfId="26742" hidden="1" xr:uid="{00000000-0005-0000-0000-0000C3920000}"/>
    <cellStyle name="เซลล์ที่มีการเชื่อมโยง 2" xfId="27877" hidden="1" xr:uid="{00000000-0005-0000-0000-0000C4920000}"/>
    <cellStyle name="เซลล์ที่มีการเชื่อมโยง 2" xfId="24359" hidden="1" xr:uid="{00000000-0005-0000-0000-0000C5920000}"/>
    <cellStyle name="เซลล์ที่มีการเชื่อมโยง 2" xfId="31914" hidden="1" xr:uid="{00000000-0005-0000-0000-0000C6920000}"/>
    <cellStyle name="เซลล์ที่มีการเชื่อมโยง 2" xfId="24653" hidden="1" xr:uid="{00000000-0005-0000-0000-0000C7920000}"/>
    <cellStyle name="เซลล์ที่มีการเชื่อมโยง 2" xfId="27045" hidden="1" xr:uid="{00000000-0005-0000-0000-0000C8920000}"/>
    <cellStyle name="เซลล์ที่มีการเชื่อมโยง 2" xfId="28443" hidden="1" xr:uid="{00000000-0005-0000-0000-0000C9920000}"/>
    <cellStyle name="เซลล์ที่มีการเชื่อมโยง 2" xfId="23736" hidden="1" xr:uid="{00000000-0005-0000-0000-0000CA920000}"/>
    <cellStyle name="เซลล์ที่มีการเชื่อมโยง 2" xfId="29602" hidden="1" xr:uid="{00000000-0005-0000-0000-0000CB920000}"/>
    <cellStyle name="เซลล์ที่มีการเชื่อมโยง 2" xfId="28322" hidden="1" xr:uid="{00000000-0005-0000-0000-0000CC920000}"/>
    <cellStyle name="เซลล์ที่มีการเชื่อมโยง 2" xfId="26987" hidden="1" xr:uid="{00000000-0005-0000-0000-0000CD920000}"/>
    <cellStyle name="เซลล์ที่มีการเชื่อมโยง 2" xfId="31892" hidden="1" xr:uid="{00000000-0005-0000-0000-0000CE920000}"/>
    <cellStyle name="เซลล์ที่มีการเชื่อมโยง 2" xfId="18037" hidden="1" xr:uid="{00000000-0005-0000-0000-0000CF920000}"/>
    <cellStyle name="เซลล์ที่มีการเชื่อมโยง 2" xfId="23280" hidden="1" xr:uid="{00000000-0005-0000-0000-0000D0920000}"/>
    <cellStyle name="เซลล์ที่มีการเชื่อมโยง 2" xfId="24324" hidden="1" xr:uid="{00000000-0005-0000-0000-0000D1920000}"/>
    <cellStyle name="เซลล์ที่มีการเชื่อมโยง 2" xfId="14728" hidden="1" xr:uid="{00000000-0005-0000-0000-0000D2920000}"/>
    <cellStyle name="เซลล์ที่มีการเชื่อมโยง 2" xfId="26837" hidden="1" xr:uid="{00000000-0005-0000-0000-0000D3920000}"/>
    <cellStyle name="เซลล์ที่มีการเชื่อมโยง 2" xfId="25429" hidden="1" xr:uid="{00000000-0005-0000-0000-0000D4920000}"/>
    <cellStyle name="เซลล์ที่มีการเชื่อมโยง 2" xfId="18947" hidden="1" xr:uid="{00000000-0005-0000-0000-0000D5920000}"/>
    <cellStyle name="เซลล์ที่มีการเชื่อมโยง 2" xfId="18233" hidden="1" xr:uid="{00000000-0005-0000-0000-0000D6920000}"/>
    <cellStyle name="เซลล์ที่มีการเชื่อมโยง 2" xfId="25198" hidden="1" xr:uid="{00000000-0005-0000-0000-0000D7920000}"/>
    <cellStyle name="เซลล์ที่มีการเชื่อมโยง 2" xfId="11570" hidden="1" xr:uid="{00000000-0005-0000-0000-0000D8920000}"/>
    <cellStyle name="เซลล์ที่มีการเชื่อมโยง 2" xfId="18659" hidden="1" xr:uid="{00000000-0005-0000-0000-0000D9920000}"/>
    <cellStyle name="เซลล์ที่มีการเชื่อมโยง 2" xfId="25455" hidden="1" xr:uid="{00000000-0005-0000-0000-0000DA920000}"/>
    <cellStyle name="เซลล์ที่มีการเชื่อมโยง 2" xfId="27256" hidden="1" xr:uid="{00000000-0005-0000-0000-0000DB920000}"/>
    <cellStyle name="เซลล์ที่มีการเชื่อมโยง 2" xfId="27114" hidden="1" xr:uid="{00000000-0005-0000-0000-0000DC920000}"/>
    <cellStyle name="เซลล์ที่มีการเชื่อมโยง 2" xfId="27268" hidden="1" xr:uid="{00000000-0005-0000-0000-0000DD920000}"/>
    <cellStyle name="เซลล์ที่มีการเชื่อมโยง 2" xfId="25404" hidden="1" xr:uid="{00000000-0005-0000-0000-0000DE920000}"/>
    <cellStyle name="เซลล์ที่มีการเชื่อมโยง 2" xfId="13047" hidden="1" xr:uid="{00000000-0005-0000-0000-0000DF920000}"/>
    <cellStyle name="เซลล์ที่มีการเชื่อมโยง 2" xfId="32512" hidden="1" xr:uid="{00000000-0005-0000-0000-0000E0920000}"/>
    <cellStyle name="เซลล์ที่มีการเชื่อมโยง 2" xfId="32518" hidden="1" xr:uid="{00000000-0005-0000-0000-0000E1920000}"/>
    <cellStyle name="เซลล์ที่มีการเชื่อมโยง 2" xfId="32521" hidden="1" xr:uid="{00000000-0005-0000-0000-0000E2920000}"/>
    <cellStyle name="เซลล์ที่มีการเชื่อมโยง 2" xfId="32522" hidden="1" xr:uid="{00000000-0005-0000-0000-0000E3920000}"/>
    <cellStyle name="เซลล์ที่มีการเชื่อมโยง 2" xfId="32580" hidden="1" xr:uid="{00000000-0005-0000-0000-0000E4920000}"/>
    <cellStyle name="เซลล์ที่มีการเชื่อมโยง 2" xfId="32583" hidden="1" xr:uid="{00000000-0005-0000-0000-0000E5920000}"/>
    <cellStyle name="เซลล์ที่มีการเชื่อมโยง 2" xfId="32586" hidden="1" xr:uid="{00000000-0005-0000-0000-0000E6920000}"/>
    <cellStyle name="เซลล์ที่มีการเชื่อมโยง 2" xfId="32587" hidden="1" xr:uid="{00000000-0005-0000-0000-0000E7920000}"/>
    <cellStyle name="เซลล์ที่มีการเชื่อมโยง 2" xfId="32611" hidden="1" xr:uid="{00000000-0005-0000-0000-0000E8920000}"/>
    <cellStyle name="เซลล์ที่มีการเชื่อมโยง 2" xfId="32617" hidden="1" xr:uid="{00000000-0005-0000-0000-0000E9920000}"/>
    <cellStyle name="เซลล์ที่มีการเชื่อมโยง 2" xfId="32620" hidden="1" xr:uid="{00000000-0005-0000-0000-0000EA920000}"/>
    <cellStyle name="เซลล์ที่มีการเชื่อมโยง 2" xfId="32621" hidden="1" xr:uid="{00000000-0005-0000-0000-0000EB920000}"/>
    <cellStyle name="เซลล์ที่มีการเชื่อมโยง 2" xfId="32663" hidden="1" xr:uid="{00000000-0005-0000-0000-0000EC920000}"/>
    <cellStyle name="เซลล์ที่มีการเชื่อมโยง 2" xfId="32665" hidden="1" xr:uid="{00000000-0005-0000-0000-0000ED920000}"/>
    <cellStyle name="เซลล์ที่มีการเชื่อมโยง 2" xfId="32668" hidden="1" xr:uid="{00000000-0005-0000-0000-0000EE920000}"/>
    <cellStyle name="เซลล์ที่มีการเชื่อมโยง 2" xfId="32669" hidden="1" xr:uid="{00000000-0005-0000-0000-0000EF920000}"/>
    <cellStyle name="เซลล์ที่มีการเชื่อมโยง 2" xfId="32830" hidden="1" xr:uid="{00000000-0005-0000-0000-0000F0920000}"/>
    <cellStyle name="เซลล์ที่มีการเชื่อมโยง 2" xfId="32835" hidden="1" xr:uid="{00000000-0005-0000-0000-0000F1920000}"/>
    <cellStyle name="เซลล์ที่มีการเชื่อมโยง 2" xfId="32838" hidden="1" xr:uid="{00000000-0005-0000-0000-0000F2920000}"/>
    <cellStyle name="เซลล์ที่มีการเชื่อมโยง 2" xfId="32839" hidden="1" xr:uid="{00000000-0005-0000-0000-0000F3920000}"/>
    <cellStyle name="เซลล์ที่มีการเชื่อมโยง 2" xfId="32896" hidden="1" xr:uid="{00000000-0005-0000-0000-0000F4920000}"/>
    <cellStyle name="เซลล์ที่มีการเชื่อมโยง 2" xfId="32898" hidden="1" xr:uid="{00000000-0005-0000-0000-0000F5920000}"/>
    <cellStyle name="เซลล์ที่มีการเชื่อมโยง 2" xfId="32901" hidden="1" xr:uid="{00000000-0005-0000-0000-0000F6920000}"/>
    <cellStyle name="เซลล์ที่มีการเชื่อมโยง 2" xfId="32902" hidden="1" xr:uid="{00000000-0005-0000-0000-0000F7920000}"/>
    <cellStyle name="เซลล์ที่มีการเชื่อมโยง 2" xfId="32922" hidden="1" xr:uid="{00000000-0005-0000-0000-0000F8920000}"/>
    <cellStyle name="เซลล์ที่มีการเชื่อมโยง 2" xfId="32928" hidden="1" xr:uid="{00000000-0005-0000-0000-0000F9920000}"/>
    <cellStyle name="เซลล์ที่มีการเชื่อมโยง 2" xfId="32931" hidden="1" xr:uid="{00000000-0005-0000-0000-0000FA920000}"/>
    <cellStyle name="เซลล์ที่มีการเชื่อมโยง 2" xfId="32932" hidden="1" xr:uid="{00000000-0005-0000-0000-0000FB920000}"/>
    <cellStyle name="เซลล์ที่มีการเชื่อมโยง 2" xfId="32970" hidden="1" xr:uid="{00000000-0005-0000-0000-0000FC920000}"/>
    <cellStyle name="เซลล์ที่มีการเชื่อมโยง 2" xfId="32972" hidden="1" xr:uid="{00000000-0005-0000-0000-0000FD920000}"/>
    <cellStyle name="เซลล์ที่มีการเชื่อมโยง 2" xfId="32976" hidden="1" xr:uid="{00000000-0005-0000-0000-0000FE920000}"/>
    <cellStyle name="เซลล์ที่มีการเชื่อมโยง 2" xfId="32977" hidden="1" xr:uid="{00000000-0005-0000-0000-0000FF920000}"/>
    <cellStyle name="เซลล์ที่มีการเชื่อมโยง 2" xfId="33138" hidden="1" xr:uid="{00000000-0005-0000-0000-000000930000}"/>
    <cellStyle name="เซลล์ที่มีการเชื่อมโยง 2" xfId="33143" hidden="1" xr:uid="{00000000-0005-0000-0000-000001930000}"/>
    <cellStyle name="เซลล์ที่มีการเชื่อมโยง 2" xfId="33145" hidden="1" xr:uid="{00000000-0005-0000-0000-000002930000}"/>
    <cellStyle name="เซลล์ที่มีการเชื่อมโยง 2" xfId="33146" hidden="1" xr:uid="{00000000-0005-0000-0000-000003930000}"/>
    <cellStyle name="เซลล์ที่มีการเชื่อมโยง 2" xfId="33201" hidden="1" xr:uid="{00000000-0005-0000-0000-000004930000}"/>
    <cellStyle name="เซลล์ที่มีการเชื่อมโยง 2" xfId="33204" hidden="1" xr:uid="{00000000-0005-0000-0000-000005930000}"/>
    <cellStyle name="เซลล์ที่มีการเชื่อมโยง 2" xfId="33206" hidden="1" xr:uid="{00000000-0005-0000-0000-000006930000}"/>
    <cellStyle name="เซลล์ที่มีการเชื่อมโยง 2" xfId="33207" hidden="1" xr:uid="{00000000-0005-0000-0000-000007930000}"/>
    <cellStyle name="เซลล์ที่มีการเชื่อมโยง 2" xfId="33227" hidden="1" xr:uid="{00000000-0005-0000-0000-000008930000}"/>
    <cellStyle name="เซลล์ที่มีการเชื่อมโยง 2" xfId="33231" hidden="1" xr:uid="{00000000-0005-0000-0000-000009930000}"/>
    <cellStyle name="เซลล์ที่มีการเชื่อมโยง 2" xfId="33234" hidden="1" xr:uid="{00000000-0005-0000-0000-00000A930000}"/>
    <cellStyle name="เซลล์ที่มีการเชื่อมโยง 2" xfId="33235" hidden="1" xr:uid="{00000000-0005-0000-0000-00000B930000}"/>
    <cellStyle name="เซลล์ที่มีการเชื่อมโยง 2" xfId="33274" hidden="1" xr:uid="{00000000-0005-0000-0000-00000C930000}"/>
    <cellStyle name="เซลล์ที่มีการเชื่อมโยง 2" xfId="33277" hidden="1" xr:uid="{00000000-0005-0000-0000-00000D930000}"/>
    <cellStyle name="เซลล์ที่มีการเชื่อมโยง 2" xfId="33280" hidden="1" xr:uid="{00000000-0005-0000-0000-00000E930000}"/>
    <cellStyle name="เซลล์ที่มีการเชื่อมโยง 2" xfId="33281" hidden="1" xr:uid="{00000000-0005-0000-0000-00000F930000}"/>
    <cellStyle name="เซลล์ที่มีการเชื่อมโยง 2" xfId="33420" hidden="1" xr:uid="{00000000-0005-0000-0000-000010930000}"/>
    <cellStyle name="เซลล์ที่มีการเชื่อมโยง 2" xfId="33425" hidden="1" xr:uid="{00000000-0005-0000-0000-000011930000}"/>
    <cellStyle name="เซลล์ที่มีการเชื่อมโยง 2" xfId="33429" hidden="1" xr:uid="{00000000-0005-0000-0000-000012930000}"/>
    <cellStyle name="เซลล์ที่มีการเชื่อมโยง 2" xfId="33430" hidden="1" xr:uid="{00000000-0005-0000-0000-000013930000}"/>
    <cellStyle name="เซลล์ที่มีการเชื่อมโยง 2" xfId="33482" hidden="1" xr:uid="{00000000-0005-0000-0000-000014930000}"/>
    <cellStyle name="เซลล์ที่มีการเชื่อมโยง 2" xfId="33485" hidden="1" xr:uid="{00000000-0005-0000-0000-000015930000}"/>
    <cellStyle name="เซลล์ที่มีการเชื่อมโยง 2" xfId="33488" hidden="1" xr:uid="{00000000-0005-0000-0000-000016930000}"/>
    <cellStyle name="เซลล์ที่มีการเชื่อมโยง 2" xfId="33489" hidden="1" xr:uid="{00000000-0005-0000-0000-000017930000}"/>
    <cellStyle name="เซลล์ที่มีการเชื่อมโยง 2" xfId="33507" hidden="1" xr:uid="{00000000-0005-0000-0000-000018930000}"/>
    <cellStyle name="เซลล์ที่มีการเชื่อมโยง 2" xfId="33510" hidden="1" xr:uid="{00000000-0005-0000-0000-000019930000}"/>
    <cellStyle name="เซลล์ที่มีการเชื่อมโยง 2" xfId="33513" hidden="1" xr:uid="{00000000-0005-0000-0000-00001A930000}"/>
    <cellStyle name="เซลล์ที่มีการเชื่อมโยง 2" xfId="33514" hidden="1" xr:uid="{00000000-0005-0000-0000-00001B930000}"/>
    <cellStyle name="เซลล์ที่มีการเชื่อมโยง 2" xfId="33545" hidden="1" xr:uid="{00000000-0005-0000-0000-00001C930000}"/>
    <cellStyle name="เซลล์ที่มีการเชื่อมโยง 2" xfId="33547" hidden="1" xr:uid="{00000000-0005-0000-0000-00001D930000}"/>
    <cellStyle name="เซลล์ที่มีการเชื่อมโยง 2" xfId="33550" hidden="1" xr:uid="{00000000-0005-0000-0000-00001E930000}"/>
    <cellStyle name="เซลล์ที่มีการเชื่อมโยง 2" xfId="33551" hidden="1" xr:uid="{00000000-0005-0000-0000-00001F930000}"/>
    <cellStyle name="เซลล์ที่มีการเชื่อมโยง 2" xfId="33688" hidden="1" xr:uid="{00000000-0005-0000-0000-000020930000}"/>
    <cellStyle name="เซลล์ที่มีการเชื่อมโยง 2" xfId="33693" hidden="1" xr:uid="{00000000-0005-0000-0000-000021930000}"/>
    <cellStyle name="เซลล์ที่มีการเชื่อมโยง 2" xfId="33696" hidden="1" xr:uid="{00000000-0005-0000-0000-000022930000}"/>
    <cellStyle name="เซลล์ที่มีการเชื่อมโยง 2" xfId="33697" hidden="1" xr:uid="{00000000-0005-0000-0000-000023930000}"/>
    <cellStyle name="เซลล์ที่มีการเชื่อมโยง 2" xfId="33743" hidden="1" xr:uid="{00000000-0005-0000-0000-000024930000}"/>
    <cellStyle name="เซลล์ที่มีการเชื่อมโยง 2" xfId="33744" hidden="1" xr:uid="{00000000-0005-0000-0000-000025930000}"/>
    <cellStyle name="เซลล์ที่มีการเชื่อมโยง 2" xfId="33746" hidden="1" xr:uid="{00000000-0005-0000-0000-000026930000}"/>
    <cellStyle name="เซลล์ที่มีการเชื่อมโยง 2" xfId="33747" hidden="1" xr:uid="{00000000-0005-0000-0000-000027930000}"/>
    <cellStyle name="เซลล์ที่มีการเชื่อมโยง 2" xfId="33761" hidden="1" xr:uid="{00000000-0005-0000-0000-000028930000}"/>
    <cellStyle name="เซลล์ที่มีการเชื่อมโยง 2" xfId="33765" hidden="1" xr:uid="{00000000-0005-0000-0000-000029930000}"/>
    <cellStyle name="เซลล์ที่มีการเชื่อมโยง 2" xfId="33767" hidden="1" xr:uid="{00000000-0005-0000-0000-00002A930000}"/>
    <cellStyle name="เซลล์ที่มีการเชื่อมโยง 2" xfId="33768" hidden="1" xr:uid="{00000000-0005-0000-0000-00002B930000}"/>
    <cellStyle name="เซลล์ที่มีการเชื่อมโยง 2" xfId="33799" hidden="1" xr:uid="{00000000-0005-0000-0000-00002C930000}"/>
    <cellStyle name="เซลล์ที่มีการเชื่อมโยง 2" xfId="33801" hidden="1" xr:uid="{00000000-0005-0000-0000-00002D930000}"/>
    <cellStyle name="เซลล์ที่มีการเชื่อมโยง 2" xfId="33804" hidden="1" xr:uid="{00000000-0005-0000-0000-00002E930000}"/>
    <cellStyle name="เซลล์ที่มีการเชื่อมโยง 2" xfId="33805" hidden="1" xr:uid="{00000000-0005-0000-0000-00002F930000}"/>
    <cellStyle name="เซลล์ที่มีการเชื่อมโยง 2" xfId="33933" hidden="1" xr:uid="{00000000-0005-0000-0000-000030930000}"/>
    <cellStyle name="เซลล์ที่มีการเชื่อมโยง 2" xfId="33937" hidden="1" xr:uid="{00000000-0005-0000-0000-000031930000}"/>
    <cellStyle name="เซลล์ที่มีการเชื่อมโยง 2" xfId="33939" hidden="1" xr:uid="{00000000-0005-0000-0000-000032930000}"/>
    <cellStyle name="เซลล์ที่มีการเชื่อมโยง 2" xfId="33940" hidden="1" xr:uid="{00000000-0005-0000-0000-000033930000}"/>
    <cellStyle name="เซลล์ที่มีการเชื่อมโยง 2" xfId="33977" hidden="1" xr:uid="{00000000-0005-0000-0000-000034930000}"/>
    <cellStyle name="เซลล์ที่มีการเชื่อมโยง 2" xfId="33979" hidden="1" xr:uid="{00000000-0005-0000-0000-000035930000}"/>
    <cellStyle name="เซลล์ที่มีการเชื่อมโยง 2" xfId="33981" hidden="1" xr:uid="{00000000-0005-0000-0000-000036930000}"/>
    <cellStyle name="เซลล์ที่มีการเชื่อมโยง 2" xfId="33982" hidden="1" xr:uid="{00000000-0005-0000-0000-000037930000}"/>
    <cellStyle name="เซลล์ที่มีการเชื่อมโยง 2" xfId="33991" hidden="1" xr:uid="{00000000-0005-0000-0000-000038930000}"/>
    <cellStyle name="เซลล์ที่มีการเชื่อมโยง 2" xfId="33994" hidden="1" xr:uid="{00000000-0005-0000-0000-000039930000}"/>
    <cellStyle name="เซลล์ที่มีการเชื่อมโยง 2" xfId="33995" hidden="1" xr:uid="{00000000-0005-0000-0000-00003A930000}"/>
    <cellStyle name="เซลล์ที่มีการเชื่อมโยง 2" xfId="33996" hidden="1" xr:uid="{00000000-0005-0000-0000-00003B930000}"/>
    <cellStyle name="เซลล์ที่มีการเชื่อมโยง 2" xfId="34017" hidden="1" xr:uid="{00000000-0005-0000-0000-00003C930000}"/>
    <cellStyle name="เซลล์ที่มีการเชื่อมโยง 2" xfId="34018" hidden="1" xr:uid="{00000000-0005-0000-0000-00003D930000}"/>
    <cellStyle name="เซลล์ที่มีการเชื่อมโยง 2" xfId="34019" hidden="1" xr:uid="{00000000-0005-0000-0000-00003E930000}"/>
    <cellStyle name="เซลล์ที่มีการเชื่อมโยง 2" xfId="34020" hidden="1" xr:uid="{00000000-0005-0000-0000-00003F930000}"/>
    <cellStyle name="เซลล์ที่มีการเชื่อมโยง 2" xfId="34133" hidden="1" xr:uid="{00000000-0005-0000-0000-000040930000}"/>
    <cellStyle name="เซลล์ที่มีการเชื่อมโยง 2" xfId="34138" hidden="1" xr:uid="{00000000-0005-0000-0000-000041930000}"/>
    <cellStyle name="เซลล์ที่มีการเชื่อมโยง 2" xfId="34142" hidden="1" xr:uid="{00000000-0005-0000-0000-000042930000}"/>
    <cellStyle name="เซลล์ที่มีการเชื่อมโยง 2" xfId="34143" hidden="1" xr:uid="{00000000-0005-0000-0000-000043930000}"/>
    <cellStyle name="เซลล์ที่มีการเชื่อมโยง 2" xfId="34176" hidden="1" xr:uid="{00000000-0005-0000-0000-000044930000}"/>
    <cellStyle name="เซลล์ที่มีการเชื่อมโยง 2" xfId="34177" hidden="1" xr:uid="{00000000-0005-0000-0000-000045930000}"/>
    <cellStyle name="เซลล์ที่มีการเชื่อมโยง 2" xfId="34178" hidden="1" xr:uid="{00000000-0005-0000-0000-000046930000}"/>
    <cellStyle name="เซลล์ที่มีการเชื่อมโยง 2" xfId="34179" hidden="1" xr:uid="{00000000-0005-0000-0000-000047930000}"/>
    <cellStyle name="เซลล์ที่มีการเชื่อมโยง 2" xfId="34186" hidden="1" xr:uid="{00000000-0005-0000-0000-000048930000}"/>
    <cellStyle name="เซลล์ที่มีการเชื่อมโยง 2" xfId="34189" hidden="1" xr:uid="{00000000-0005-0000-0000-000049930000}"/>
    <cellStyle name="เซลล์ที่มีการเชื่อมโยง 2" xfId="34190" hidden="1" xr:uid="{00000000-0005-0000-0000-00004A930000}"/>
    <cellStyle name="เซลล์ที่มีการเชื่อมโยง 2" xfId="34191" hidden="1" xr:uid="{00000000-0005-0000-0000-00004B930000}"/>
    <cellStyle name="เซลล์ที่มีการเชื่อมโยง 2" xfId="34210" hidden="1" xr:uid="{00000000-0005-0000-0000-00004C930000}"/>
    <cellStyle name="เซลล์ที่มีการเชื่อมโยง 2" xfId="34211" hidden="1" xr:uid="{00000000-0005-0000-0000-00004D930000}"/>
    <cellStyle name="เซลล์ที่มีการเชื่อมโยง 2" xfId="34212" hidden="1" xr:uid="{00000000-0005-0000-0000-00004E930000}"/>
    <cellStyle name="เซลล์ที่มีการเชื่อมโยง 2" xfId="34213" hidden="1" xr:uid="{00000000-0005-0000-0000-00004F930000}"/>
    <cellStyle name="เซลล์ที่มีการเชื่อมโยง 2" xfId="34508" hidden="1" xr:uid="{00000000-0005-0000-0000-000050930000}"/>
    <cellStyle name="เซลล์ที่มีการเชื่อมโยง 2" xfId="34512" hidden="1" xr:uid="{00000000-0005-0000-0000-000051930000}"/>
    <cellStyle name="เซลล์ที่มีการเชื่อมโยง 2" xfId="34514" hidden="1" xr:uid="{00000000-0005-0000-0000-000052930000}"/>
    <cellStyle name="เซลล์ที่มีการเชื่อมโยง 2" xfId="34515" hidden="1" xr:uid="{00000000-0005-0000-0000-000053930000}"/>
    <cellStyle name="เซลล์ที่มีการเชื่อมโยง 2" xfId="34549" hidden="1" xr:uid="{00000000-0005-0000-0000-000054930000}"/>
    <cellStyle name="เซลล์ที่มีการเชื่อมโยง 2" xfId="34550" hidden="1" xr:uid="{00000000-0005-0000-0000-000055930000}"/>
    <cellStyle name="เซลล์ที่มีการเชื่อมโยง 2" xfId="34551" hidden="1" xr:uid="{00000000-0005-0000-0000-000056930000}"/>
    <cellStyle name="เซลล์ที่มีการเชื่อมโยง 2" xfId="34552" hidden="1" xr:uid="{00000000-0005-0000-0000-000057930000}"/>
    <cellStyle name="เซลล์ที่มีการเชื่อมโยง 2" xfId="34559" hidden="1" xr:uid="{00000000-0005-0000-0000-000058930000}"/>
    <cellStyle name="เซลล์ที่มีการเชื่อมโยง 2" xfId="34562" hidden="1" xr:uid="{00000000-0005-0000-0000-000059930000}"/>
    <cellStyle name="เซลล์ที่มีการเชื่อมโยง 2" xfId="34563" hidden="1" xr:uid="{00000000-0005-0000-0000-00005A930000}"/>
    <cellStyle name="เซลล์ที่มีการเชื่อมโยง 2" xfId="34564" hidden="1" xr:uid="{00000000-0005-0000-0000-00005B930000}"/>
    <cellStyle name="เซลล์ที่มีการเชื่อมโยง 2" xfId="34584" hidden="1" xr:uid="{00000000-0005-0000-0000-00005C930000}"/>
    <cellStyle name="เซลล์ที่มีการเชื่อมโยง 2" xfId="34585" hidden="1" xr:uid="{00000000-0005-0000-0000-00005D930000}"/>
    <cellStyle name="เซลล์ที่มีการเชื่อมโยง 2" xfId="34586" hidden="1" xr:uid="{00000000-0005-0000-0000-00005E930000}"/>
    <cellStyle name="เซลล์ที่มีการเชื่อมโยง 2" xfId="34587" hidden="1" xr:uid="{00000000-0005-0000-0000-00005F930000}"/>
    <cellStyle name="เซลล์ที่มีการเชื่อมโยง 2" xfId="34894" hidden="1" xr:uid="{00000000-0005-0000-0000-000060930000}"/>
    <cellStyle name="เซลล์ที่มีการเชื่อมโยง 2" xfId="34897" hidden="1" xr:uid="{00000000-0005-0000-0000-000061930000}"/>
    <cellStyle name="เซลล์ที่มีการเชื่อมโยง 2" xfId="34899" hidden="1" xr:uid="{00000000-0005-0000-0000-000062930000}"/>
    <cellStyle name="เซลล์ที่มีการเชื่อมโยง 2" xfId="34900" hidden="1" xr:uid="{00000000-0005-0000-0000-000063930000}"/>
    <cellStyle name="เซลล์ที่มีการเชื่อมโยง 2" xfId="34928" hidden="1" xr:uid="{00000000-0005-0000-0000-000064930000}"/>
    <cellStyle name="เซลล์ที่มีการเชื่อมโยง 2" xfId="34930" hidden="1" xr:uid="{00000000-0005-0000-0000-000065930000}"/>
    <cellStyle name="เซลล์ที่มีการเชื่อมโยง 2" xfId="34932" hidden="1" xr:uid="{00000000-0005-0000-0000-000066930000}"/>
    <cellStyle name="เซลล์ที่มีการเชื่อมโยง 2" xfId="34933" hidden="1" xr:uid="{00000000-0005-0000-0000-000067930000}"/>
    <cellStyle name="เซลล์ที่มีการเชื่อมโยง 2" xfId="34942" hidden="1" xr:uid="{00000000-0005-0000-0000-000068930000}"/>
    <cellStyle name="เซลล์ที่มีการเชื่อมโยง 2" xfId="34946" hidden="1" xr:uid="{00000000-0005-0000-0000-000069930000}"/>
    <cellStyle name="เซลล์ที่มีการเชื่อมโยง 2" xfId="34947" hidden="1" xr:uid="{00000000-0005-0000-0000-00006A930000}"/>
    <cellStyle name="เซลล์ที่มีการเชื่อมโยง 2" xfId="34948" hidden="1" xr:uid="{00000000-0005-0000-0000-00006B930000}"/>
    <cellStyle name="เซลล์ที่มีการเชื่อมโยง 2" xfId="34965" hidden="1" xr:uid="{00000000-0005-0000-0000-00006C930000}"/>
    <cellStyle name="เซลล์ที่มีการเชื่อมโยง 2" xfId="34968" hidden="1" xr:uid="{00000000-0005-0000-0000-00006D930000}"/>
    <cellStyle name="เซลล์ที่มีการเชื่อมโยง 2" xfId="34969" hidden="1" xr:uid="{00000000-0005-0000-0000-00006E930000}"/>
    <cellStyle name="เซลล์ที่มีการเชื่อมโยง 2" xfId="34970" hidden="1" xr:uid="{00000000-0005-0000-0000-00006F930000}"/>
    <cellStyle name="เซลล์ที่มีการเชื่อมโยง 2" xfId="35281" hidden="1" xr:uid="{00000000-0005-0000-0000-000070930000}"/>
    <cellStyle name="เซลล์ที่มีการเชื่อมโยง 2" xfId="35284" hidden="1" xr:uid="{00000000-0005-0000-0000-000071930000}"/>
    <cellStyle name="เซลล์ที่มีการเชื่อมโยง 2" xfId="35286" hidden="1" xr:uid="{00000000-0005-0000-0000-000072930000}"/>
    <cellStyle name="เซลล์ที่มีการเชื่อมโยง 2" xfId="35287" hidden="1" xr:uid="{00000000-0005-0000-0000-000073930000}"/>
    <cellStyle name="เซลล์ที่มีการเชื่อมโยง 2" xfId="35307" hidden="1" xr:uid="{00000000-0005-0000-0000-000074930000}"/>
    <cellStyle name="เซลล์ที่มีการเชื่อมโยง 2" xfId="35309" hidden="1" xr:uid="{00000000-0005-0000-0000-000075930000}"/>
    <cellStyle name="เซลล์ที่มีการเชื่อมโยง 2" xfId="35310" hidden="1" xr:uid="{00000000-0005-0000-0000-000076930000}"/>
    <cellStyle name="เซลล์ที่มีการเชื่อมโยง 2" xfId="35311" hidden="1" xr:uid="{00000000-0005-0000-0000-000077930000}"/>
    <cellStyle name="เซลล์ที่มีการเชื่อมโยง 2" xfId="35324" hidden="1" xr:uid="{00000000-0005-0000-0000-000078930000}"/>
    <cellStyle name="เซลล์ที่มีการเชื่อมโยง 2" xfId="35326" hidden="1" xr:uid="{00000000-0005-0000-0000-000079930000}"/>
    <cellStyle name="เซลล์ที่มีการเชื่อมโยง 2" xfId="35327" hidden="1" xr:uid="{00000000-0005-0000-0000-00007A930000}"/>
    <cellStyle name="เซลล์ที่มีการเชื่อมโยง 2" xfId="35328" hidden="1" xr:uid="{00000000-0005-0000-0000-00007B930000}"/>
    <cellStyle name="เซลล์ที่มีการเชื่อมโยง 2" xfId="35343" hidden="1" xr:uid="{00000000-0005-0000-0000-00007C930000}"/>
    <cellStyle name="เซลล์ที่มีการเชื่อมโยง 2" xfId="35344" hidden="1" xr:uid="{00000000-0005-0000-0000-00007D930000}"/>
    <cellStyle name="เซลล์ที่มีการเชื่อมโยง 2" xfId="35346" hidden="1" xr:uid="{00000000-0005-0000-0000-00007E930000}"/>
    <cellStyle name="เซลล์ที่มีการเชื่อมโยง 2" xfId="35347" hidden="1" xr:uid="{00000000-0005-0000-0000-00007F930000}"/>
    <cellStyle name="เซลล์ที่มีการเชื่อมโยง 2" xfId="35399" hidden="1" xr:uid="{00000000-0005-0000-0000-000080930000}"/>
    <cellStyle name="เซลล์ที่มีการเชื่อมโยง 2" xfId="35403" hidden="1" xr:uid="{00000000-0005-0000-0000-000081930000}"/>
    <cellStyle name="เซลล์ที่มีการเชื่อมโยง 2" xfId="35405" hidden="1" xr:uid="{00000000-0005-0000-0000-000082930000}"/>
    <cellStyle name="เซลล์ที่มีการเชื่อมโยง 2" xfId="35406" hidden="1" xr:uid="{00000000-0005-0000-0000-000083930000}"/>
    <cellStyle name="เซลล์ที่มีการเชื่อมโยง 2" xfId="35431" hidden="1" xr:uid="{00000000-0005-0000-0000-000084930000}"/>
    <cellStyle name="เซลล์ที่มีการเชื่อมโยง 2" xfId="35434" hidden="1" xr:uid="{00000000-0005-0000-0000-000085930000}"/>
    <cellStyle name="เซลล์ที่มีการเชื่อมโยง 2" xfId="35435" hidden="1" xr:uid="{00000000-0005-0000-0000-000086930000}"/>
    <cellStyle name="เซลล์ที่มีการเชื่อมโยง 2" xfId="35436" hidden="1" xr:uid="{00000000-0005-0000-0000-000087930000}"/>
    <cellStyle name="เซลล์ที่มีการเชื่อมโยง 2" xfId="35443" hidden="1" xr:uid="{00000000-0005-0000-0000-000088930000}"/>
    <cellStyle name="เซลล์ที่มีการเชื่อมโยง 2" xfId="35445" hidden="1" xr:uid="{00000000-0005-0000-0000-000089930000}"/>
    <cellStyle name="เซลล์ที่มีการเชื่อมโยง 2" xfId="35446" hidden="1" xr:uid="{00000000-0005-0000-0000-00008A930000}"/>
    <cellStyle name="เซลล์ที่มีการเชื่อมโยง 2" xfId="35447" hidden="1" xr:uid="{00000000-0005-0000-0000-00008B930000}"/>
    <cellStyle name="เซลล์ที่มีการเชื่อมโยง 2" xfId="35459" hidden="1" xr:uid="{00000000-0005-0000-0000-00008C930000}"/>
    <cellStyle name="เซลล์ที่มีการเชื่อมโยง 2" xfId="35460" hidden="1" xr:uid="{00000000-0005-0000-0000-00008D930000}"/>
    <cellStyle name="เซลล์ที่มีการเชื่อมโยง 2" xfId="35461" hidden="1" xr:uid="{00000000-0005-0000-0000-00008E930000}"/>
    <cellStyle name="เซลล์ที่มีการเชื่อมโยง 2" xfId="35462" hidden="1" xr:uid="{00000000-0005-0000-0000-00008F930000}"/>
    <cellStyle name="เซลล์ที่มีการเชื่อมโยง 2" xfId="35511" hidden="1" xr:uid="{00000000-0005-0000-0000-000090930000}"/>
    <cellStyle name="เซลล์ที่มีการเชื่อมโยง 2" xfId="35515" hidden="1" xr:uid="{00000000-0005-0000-0000-000091930000}"/>
    <cellStyle name="เซลล์ที่มีการเชื่อมโยง 2" xfId="35518" hidden="1" xr:uid="{00000000-0005-0000-0000-000092930000}"/>
    <cellStyle name="เซลล์ที่มีการเชื่อมโยง 2" xfId="35519" hidden="1" xr:uid="{00000000-0005-0000-0000-000093930000}"/>
    <cellStyle name="เซลล์ที่มีการเชื่อมโยง 2" xfId="35535" hidden="1" xr:uid="{00000000-0005-0000-0000-000094930000}"/>
    <cellStyle name="เซลล์ที่มีการเชื่อมโยง 2" xfId="35537" hidden="1" xr:uid="{00000000-0005-0000-0000-000095930000}"/>
    <cellStyle name="เซลล์ที่มีการเชื่อมโยง 2" xfId="35539" hidden="1" xr:uid="{00000000-0005-0000-0000-000096930000}"/>
    <cellStyle name="เซลล์ที่มีการเชื่อมโยง 2" xfId="35540" hidden="1" xr:uid="{00000000-0005-0000-0000-000097930000}"/>
    <cellStyle name="เซลล์ที่มีการเชื่อมโยง 2" xfId="35546" hidden="1" xr:uid="{00000000-0005-0000-0000-000098930000}"/>
    <cellStyle name="เซลล์ที่มีการเชื่อมโยง 2" xfId="35548" hidden="1" xr:uid="{00000000-0005-0000-0000-000099930000}"/>
    <cellStyle name="เซลล์ที่มีการเชื่อมโยง 2" xfId="35550" hidden="1" xr:uid="{00000000-0005-0000-0000-00009A930000}"/>
    <cellStyle name="เซลล์ที่มีการเชื่อมโยง 2" xfId="35551" hidden="1" xr:uid="{00000000-0005-0000-0000-00009B930000}"/>
    <cellStyle name="เซลล์ที่มีการเชื่อมโยง 2" xfId="35563" hidden="1" xr:uid="{00000000-0005-0000-0000-00009C930000}"/>
    <cellStyle name="เซลล์ที่มีการเชื่อมโยง 2" xfId="35564" hidden="1" xr:uid="{00000000-0005-0000-0000-00009D930000}"/>
    <cellStyle name="เซลล์ที่มีการเชื่อมโยง 2" xfId="35567" hidden="1" xr:uid="{00000000-0005-0000-0000-00009E930000}"/>
    <cellStyle name="เซลล์ที่มีการเชื่อมโยง 2" xfId="35568" hidden="1" xr:uid="{00000000-0005-0000-0000-00009F930000}"/>
    <cellStyle name="เซลล์ที่มีการเชื่อมโยง 2" xfId="35615" hidden="1" xr:uid="{00000000-0005-0000-0000-0000A0930000}"/>
    <cellStyle name="เซลล์ที่มีการเชื่อมโยง 2" xfId="35619" hidden="1" xr:uid="{00000000-0005-0000-0000-0000A1930000}"/>
    <cellStyle name="เซลล์ที่มีการเชื่อมโยง 2" xfId="35621" hidden="1" xr:uid="{00000000-0005-0000-0000-0000A2930000}"/>
    <cellStyle name="เซลล์ที่มีการเชื่อมโยง 2" xfId="35622" hidden="1" xr:uid="{00000000-0005-0000-0000-0000A3930000}"/>
    <cellStyle name="เซลล์ที่มีการเชื่อมโยง 2" xfId="35635" hidden="1" xr:uid="{00000000-0005-0000-0000-0000A4930000}"/>
    <cellStyle name="เซลล์ที่มีการเชื่อมโยง 2" xfId="35637" hidden="1" xr:uid="{00000000-0005-0000-0000-0000A5930000}"/>
    <cellStyle name="เซลล์ที่มีการเชื่อมโยง 2" xfId="35638" hidden="1" xr:uid="{00000000-0005-0000-0000-0000A6930000}"/>
    <cellStyle name="เซลล์ที่มีการเชื่อมโยง 2" xfId="35639" hidden="1" xr:uid="{00000000-0005-0000-0000-0000A7930000}"/>
    <cellStyle name="เซลล์ที่มีการเชื่อมโยง 2" xfId="35646" hidden="1" xr:uid="{00000000-0005-0000-0000-0000A8930000}"/>
    <cellStyle name="เซลล์ที่มีการเชื่อมโยง 2" xfId="35648" hidden="1" xr:uid="{00000000-0005-0000-0000-0000A9930000}"/>
    <cellStyle name="เซลล์ที่มีการเชื่อมโยง 2" xfId="35649" hidden="1" xr:uid="{00000000-0005-0000-0000-0000AA930000}"/>
    <cellStyle name="เซลล์ที่มีการเชื่อมโยง 2" xfId="35650" hidden="1" xr:uid="{00000000-0005-0000-0000-0000AB930000}"/>
    <cellStyle name="เซลล์ที่มีการเชื่อมโยง 2" xfId="35659" hidden="1" xr:uid="{00000000-0005-0000-0000-0000AC930000}"/>
    <cellStyle name="เซลล์ที่มีการเชื่อมโยง 2" xfId="35661" hidden="1" xr:uid="{00000000-0005-0000-0000-0000AD930000}"/>
    <cellStyle name="เซลล์ที่มีการเชื่อมโยง 2" xfId="35662" hidden="1" xr:uid="{00000000-0005-0000-0000-0000AE930000}"/>
    <cellStyle name="เซลล์ที่มีการเชื่อมโยง 2" xfId="35663" hidden="1" xr:uid="{00000000-0005-0000-0000-0000AF930000}"/>
    <cellStyle name="เซลล์ที่มีการเชื่อมโยง 2" xfId="35708" hidden="1" xr:uid="{00000000-0005-0000-0000-0000B0930000}"/>
    <cellStyle name="เซลล์ที่มีการเชื่อมโยง 2" xfId="35712" hidden="1" xr:uid="{00000000-0005-0000-0000-0000B1930000}"/>
    <cellStyle name="เซลล์ที่มีการเชื่อมโยง 2" xfId="35715" hidden="1" xr:uid="{00000000-0005-0000-0000-0000B2930000}"/>
    <cellStyle name="เซลล์ที่มีการเชื่อมโยง 2" xfId="35716" hidden="1" xr:uid="{00000000-0005-0000-0000-0000B3930000}"/>
    <cellStyle name="เซลล์ที่มีการเชื่อมโยง 2" xfId="35735" hidden="1" xr:uid="{00000000-0005-0000-0000-0000B4930000}"/>
    <cellStyle name="เซลล์ที่มีการเชื่อมโยง 2" xfId="35736" hidden="1" xr:uid="{00000000-0005-0000-0000-0000B5930000}"/>
    <cellStyle name="เซลล์ที่มีการเชื่อมโยง 2" xfId="35737" hidden="1" xr:uid="{00000000-0005-0000-0000-0000B6930000}"/>
    <cellStyle name="เซลล์ที่มีการเชื่อมโยง 2" xfId="35738" hidden="1" xr:uid="{00000000-0005-0000-0000-0000B7930000}"/>
    <cellStyle name="เซลล์ที่มีการเชื่อมโยง 2" xfId="35744" hidden="1" xr:uid="{00000000-0005-0000-0000-0000B8930000}"/>
    <cellStyle name="เซลล์ที่มีการเชื่อมโยง 2" xfId="35745" hidden="1" xr:uid="{00000000-0005-0000-0000-0000B9930000}"/>
    <cellStyle name="เซลล์ที่มีการเชื่อมโยง 2" xfId="35747" hidden="1" xr:uid="{00000000-0005-0000-0000-0000BA930000}"/>
    <cellStyle name="เซลล์ที่มีการเชื่อมโยง 2" xfId="35748" hidden="1" xr:uid="{00000000-0005-0000-0000-0000BB930000}"/>
    <cellStyle name="เซลล์ที่มีการเชื่อมโยง 2" xfId="35760" hidden="1" xr:uid="{00000000-0005-0000-0000-0000BC930000}"/>
    <cellStyle name="เซลล์ที่มีการเชื่อมโยง 2" xfId="35761" hidden="1" xr:uid="{00000000-0005-0000-0000-0000BD930000}"/>
    <cellStyle name="เซลล์ที่มีการเชื่อมโยง 2" xfId="35763" hidden="1" xr:uid="{00000000-0005-0000-0000-0000BE930000}"/>
    <cellStyle name="เซลล์ที่มีการเชื่อมโยง 2" xfId="35764" hidden="1" xr:uid="{00000000-0005-0000-0000-0000BF930000}"/>
    <cellStyle name="เซลล์ที่มีการเชื่อมโยง 2" xfId="35810" hidden="1" xr:uid="{00000000-0005-0000-0000-0000C0930000}"/>
    <cellStyle name="เซลล์ที่มีการเชื่อมโยง 2" xfId="35812" hidden="1" xr:uid="{00000000-0005-0000-0000-0000C1930000}"/>
    <cellStyle name="เซลล์ที่มีการเชื่อมโยง 2" xfId="35813" hidden="1" xr:uid="{00000000-0005-0000-0000-0000C2930000}"/>
    <cellStyle name="เซลล์ที่มีการเชื่อมโยง 2" xfId="35814" hidden="1" xr:uid="{00000000-0005-0000-0000-0000C3930000}"/>
    <cellStyle name="เซลล์ที่มีการเชื่อมโยง 2" xfId="35832" hidden="1" xr:uid="{00000000-0005-0000-0000-0000C4930000}"/>
    <cellStyle name="เซลล์ที่มีการเชื่อมโยง 2" xfId="35833" hidden="1" xr:uid="{00000000-0005-0000-0000-0000C5930000}"/>
    <cellStyle name="เซลล์ที่มีการเชื่อมโยง 2" xfId="35834" hidden="1" xr:uid="{00000000-0005-0000-0000-0000C6930000}"/>
    <cellStyle name="เซลล์ที่มีการเชื่อมโยง 2" xfId="35835" hidden="1" xr:uid="{00000000-0005-0000-0000-0000C7930000}"/>
    <cellStyle name="เซลล์ที่มีการเชื่อมโยง 2" xfId="35838" hidden="1" xr:uid="{00000000-0005-0000-0000-0000C8930000}"/>
    <cellStyle name="เซลล์ที่มีการเชื่อมโยง 2" xfId="35839" hidden="1" xr:uid="{00000000-0005-0000-0000-0000C9930000}"/>
    <cellStyle name="เซลล์ที่มีการเชื่อมโยง 2" xfId="35840" hidden="1" xr:uid="{00000000-0005-0000-0000-0000CA930000}"/>
    <cellStyle name="เซลล์ที่มีการเชื่อมโยง 2" xfId="35841" hidden="1" xr:uid="{00000000-0005-0000-0000-0000CB930000}"/>
    <cellStyle name="เซลล์ที่มีการเชื่อมโยง 2" xfId="35847" hidden="1" xr:uid="{00000000-0005-0000-0000-0000CC930000}"/>
    <cellStyle name="เซลล์ที่มีการเชื่อมโยง 2" xfId="35849" hidden="1" xr:uid="{00000000-0005-0000-0000-0000CD930000}"/>
    <cellStyle name="เซลล์ที่มีการเชื่อมโยง 2" xfId="35850" hidden="1" xr:uid="{00000000-0005-0000-0000-0000CE930000}"/>
    <cellStyle name="เซลล์ที่มีการเชื่อมโยง 2" xfId="35851" hidden="1" xr:uid="{00000000-0005-0000-0000-0000CF930000}"/>
    <cellStyle name="เซลล์ที่มีการเชื่อมโยง 2" xfId="35892" hidden="1" xr:uid="{00000000-0005-0000-0000-0000D0930000}"/>
    <cellStyle name="เซลล์ที่มีการเชื่อมโยง 2" xfId="35894" hidden="1" xr:uid="{00000000-0005-0000-0000-0000D1930000}"/>
    <cellStyle name="เซลล์ที่มีการเชื่อมโยง 2" xfId="35896" hidden="1" xr:uid="{00000000-0005-0000-0000-0000D2930000}"/>
    <cellStyle name="เซลล์ที่มีการเชื่อมโยง 2" xfId="35897" hidden="1" xr:uid="{00000000-0005-0000-0000-0000D3930000}"/>
    <cellStyle name="เซลล์ที่มีการเชื่อมโยง 2" xfId="35906" hidden="1" xr:uid="{00000000-0005-0000-0000-0000D4930000}"/>
    <cellStyle name="เซลล์ที่มีการเชื่อมโยง 2" xfId="35907" hidden="1" xr:uid="{00000000-0005-0000-0000-0000D5930000}"/>
    <cellStyle name="เซลล์ที่มีการเชื่อมโยง 2" xfId="35908" hidden="1" xr:uid="{00000000-0005-0000-0000-0000D6930000}"/>
    <cellStyle name="เซลล์ที่มีการเชื่อมโยง 2" xfId="35909" hidden="1" xr:uid="{00000000-0005-0000-0000-0000D7930000}"/>
    <cellStyle name="เซลล์ที่มีการเชื่อมโยง 2" xfId="35913" hidden="1" xr:uid="{00000000-0005-0000-0000-0000D8930000}"/>
    <cellStyle name="เซลล์ที่มีการเชื่อมโยง 2" xfId="35915" hidden="1" xr:uid="{00000000-0005-0000-0000-0000D9930000}"/>
    <cellStyle name="เซลล์ที่มีการเชื่อมโยง 2" xfId="35916" hidden="1" xr:uid="{00000000-0005-0000-0000-0000DA930000}"/>
    <cellStyle name="เซลล์ที่มีการเชื่อมโยง 2" xfId="35917" hidden="1" xr:uid="{00000000-0005-0000-0000-0000DB930000}"/>
    <cellStyle name="เซลล์ที่มีการเชื่อมโยง 2" xfId="35925" hidden="1" xr:uid="{00000000-0005-0000-0000-0000DC930000}"/>
    <cellStyle name="เซลล์ที่มีการเชื่อมโยง 2" xfId="35926" hidden="1" xr:uid="{00000000-0005-0000-0000-0000DD930000}"/>
    <cellStyle name="เซลล์ที่มีการเชื่อมโยง 2" xfId="35927" hidden="1" xr:uid="{00000000-0005-0000-0000-0000DE930000}"/>
    <cellStyle name="เซลล์ที่มีการเชื่อมโยง 2" xfId="35928" hidden="1" xr:uid="{00000000-0005-0000-0000-0000DF930000}"/>
    <cellStyle name="เซลล์ที่มีการเชื่อมโยง 2" xfId="35977" hidden="1" xr:uid="{00000000-0005-0000-0000-0000E0930000}"/>
    <cellStyle name="เซลล์ที่มีการเชื่อมโยง 2" xfId="35980" hidden="1" xr:uid="{00000000-0005-0000-0000-0000E1930000}"/>
    <cellStyle name="เซลล์ที่มีการเชื่อมโยง 2" xfId="35982" hidden="1" xr:uid="{00000000-0005-0000-0000-0000E2930000}"/>
    <cellStyle name="เซลล์ที่มีการเชื่อมโยง 2" xfId="35983" hidden="1" xr:uid="{00000000-0005-0000-0000-0000E3930000}"/>
    <cellStyle name="เซลล์ที่มีการเชื่อมโยง 2" xfId="35992" hidden="1" xr:uid="{00000000-0005-0000-0000-0000E4930000}"/>
    <cellStyle name="เซลล์ที่มีการเชื่อมโยง 2" xfId="35993" hidden="1" xr:uid="{00000000-0005-0000-0000-0000E5930000}"/>
    <cellStyle name="เซลล์ที่มีการเชื่อมโยง 2" xfId="35994" hidden="1" xr:uid="{00000000-0005-0000-0000-0000E6930000}"/>
    <cellStyle name="เซลล์ที่มีการเชื่อมโยง 2" xfId="35995" hidden="1" xr:uid="{00000000-0005-0000-0000-0000E7930000}"/>
    <cellStyle name="เซลล์ที่มีการเชื่อมโยง 2" xfId="35998" hidden="1" xr:uid="{00000000-0005-0000-0000-0000E8930000}"/>
    <cellStyle name="เซลล์ที่มีการเชื่อมโยง 2" xfId="35999" hidden="1" xr:uid="{00000000-0005-0000-0000-0000E9930000}"/>
    <cellStyle name="เซลล์ที่มีการเชื่อมโยง 2" xfId="36000" hidden="1" xr:uid="{00000000-0005-0000-0000-0000EA930000}"/>
    <cellStyle name="เซลล์ที่มีการเชื่อมโยง 2" xfId="36001" hidden="1" xr:uid="{00000000-0005-0000-0000-0000EB930000}"/>
    <cellStyle name="เซลล์ที่มีการเชื่อมโยง 2" xfId="36008" hidden="1" xr:uid="{00000000-0005-0000-0000-0000EC930000}"/>
    <cellStyle name="เซลล์ที่มีการเชื่อมโยง 2" xfId="36009" hidden="1" xr:uid="{00000000-0005-0000-0000-0000ED930000}"/>
    <cellStyle name="เซลล์ที่มีการเชื่อมโยง 2" xfId="36010" hidden="1" xr:uid="{00000000-0005-0000-0000-0000EE930000}"/>
    <cellStyle name="เซลล์ที่มีการเชื่อมโยง 2" xfId="36011" hidden="1" xr:uid="{00000000-0005-0000-0000-0000EF930000}"/>
    <cellStyle name="เซลล์ที่มีการเชื่อมโยง 2" xfId="36113" hidden="1" xr:uid="{00000000-0005-0000-0000-0000F0930000}"/>
    <cellStyle name="เซลล์ที่มีการเชื่อมโยง 2" xfId="36115" hidden="1" xr:uid="{00000000-0005-0000-0000-0000F1930000}"/>
    <cellStyle name="เซลล์ที่มีการเชื่อมโยง 2" xfId="36118" hidden="1" xr:uid="{00000000-0005-0000-0000-0000F2930000}"/>
    <cellStyle name="เซลล์ที่มีการเชื่อมโยง 2" xfId="36119" hidden="1" xr:uid="{00000000-0005-0000-0000-0000F3930000}"/>
    <cellStyle name="เซลล์ที่มีการเชื่อมโยง 2" xfId="36131" hidden="1" xr:uid="{00000000-0005-0000-0000-0000F4930000}"/>
    <cellStyle name="เซลล์ที่มีการเชื่อมโยง 2" xfId="36132" hidden="1" xr:uid="{00000000-0005-0000-0000-0000F5930000}"/>
    <cellStyle name="เซลล์ที่มีการเชื่อมโยง 2" xfId="36133" hidden="1" xr:uid="{00000000-0005-0000-0000-0000F6930000}"/>
    <cellStyle name="เซลล์ที่มีการเชื่อมโยง 2" xfId="36134" hidden="1" xr:uid="{00000000-0005-0000-0000-0000F7930000}"/>
    <cellStyle name="เซลล์ที่มีการเชื่อมโยง 2" xfId="36137" hidden="1" xr:uid="{00000000-0005-0000-0000-0000F8930000}"/>
    <cellStyle name="เซลล์ที่มีการเชื่อมโยง 2" xfId="36139" hidden="1" xr:uid="{00000000-0005-0000-0000-0000F9930000}"/>
    <cellStyle name="เซลล์ที่มีการเชื่อมโยง 2" xfId="36140" hidden="1" xr:uid="{00000000-0005-0000-0000-0000FA930000}"/>
    <cellStyle name="เซลล์ที่มีการเชื่อมโยง 2" xfId="36141" hidden="1" xr:uid="{00000000-0005-0000-0000-0000FB930000}"/>
    <cellStyle name="เซลล์ที่มีการเชื่อมโยง 2" xfId="36147" hidden="1" xr:uid="{00000000-0005-0000-0000-0000FC930000}"/>
    <cellStyle name="เซลล์ที่มีการเชื่อมโยง 2" xfId="36148" hidden="1" xr:uid="{00000000-0005-0000-0000-0000FD930000}"/>
    <cellStyle name="เซลล์ที่มีการเชื่อมโยง 2" xfId="36149" hidden="1" xr:uid="{00000000-0005-0000-0000-0000FE930000}"/>
    <cellStyle name="เซลล์ที่มีการเชื่อมโยง 2" xfId="36150" hidden="1" xr:uid="{00000000-0005-0000-0000-0000FF930000}"/>
    <cellStyle name="เซลล์ที่มีการเชื่อมโยง 2" xfId="35836" hidden="1" xr:uid="{00000000-0005-0000-0000-000000940000}"/>
    <cellStyle name="เซลล์ที่มีการเชื่อมโยง 2" xfId="34966" hidden="1" xr:uid="{00000000-0005-0000-0000-000001940000}"/>
    <cellStyle name="เซลล์ที่มีการเชื่อมโยง 2" xfId="35536" hidden="1" xr:uid="{00000000-0005-0000-0000-000002940000}"/>
    <cellStyle name="เซลล์ที่มีการเชื่อมโยง 2" xfId="35432" hidden="1" xr:uid="{00000000-0005-0000-0000-000003940000}"/>
    <cellStyle name="เซลล์ที่มีการเชื่อมโยง 2" xfId="35439" hidden="1" xr:uid="{00000000-0005-0000-0000-000004940000}"/>
    <cellStyle name="เซลล์ที่มีการเชื่อมโยง 2" xfId="34828" hidden="1" xr:uid="{00000000-0005-0000-0000-000005940000}"/>
    <cellStyle name="เซลล์ที่มีการเชื่อมโยง 2" xfId="35811" hidden="1" xr:uid="{00000000-0005-0000-0000-000006940000}"/>
    <cellStyle name="เซลล์ที่มีการเชื่อมโยง 2" xfId="35710" hidden="1" xr:uid="{00000000-0005-0000-0000-000007940000}"/>
    <cellStyle name="เซลล์ที่มีการเชื่อมโยง 2" xfId="34971" hidden="1" xr:uid="{00000000-0005-0000-0000-000008940000}"/>
    <cellStyle name="เซลล์ที่มีการเชื่อมโยง 2" xfId="35657" hidden="1" xr:uid="{00000000-0005-0000-0000-000009940000}"/>
    <cellStyle name="เซลล์ที่มีการเชื่อมโยง 2" xfId="36146" hidden="1" xr:uid="{00000000-0005-0000-0000-00000A940000}"/>
    <cellStyle name="เซลล์ที่มีการเชื่อมโยง 2" xfId="34964" hidden="1" xr:uid="{00000000-0005-0000-0000-00000B940000}"/>
    <cellStyle name="เซลล์ที่มีการเชื่อมโยง 2" xfId="35584" hidden="1" xr:uid="{00000000-0005-0000-0000-00000C940000}"/>
    <cellStyle name="เซลล์ที่มีการเชื่อมโยง 2" xfId="36092" hidden="1" xr:uid="{00000000-0005-0000-0000-00000D940000}"/>
    <cellStyle name="เซลล์ที่มีการเชื่อมโยง 2" xfId="35818" hidden="1" xr:uid="{00000000-0005-0000-0000-00000E940000}"/>
    <cellStyle name="เซลล์ที่มีการเชื่อมโยง 2" xfId="35719" hidden="1" xr:uid="{00000000-0005-0000-0000-00000F940000}"/>
    <cellStyle name="เซลล์ที่มีการเชื่อมโยง 2" xfId="35302" hidden="1" xr:uid="{00000000-0005-0000-0000-000010940000}"/>
    <cellStyle name="เซลล์ที่มีการเชื่อมโยง 2" xfId="35375" hidden="1" xr:uid="{00000000-0005-0000-0000-000011940000}"/>
    <cellStyle name="เซลล์ที่มีการเชื่อมโยง 2" xfId="35853" hidden="1" xr:uid="{00000000-0005-0000-0000-000012940000}"/>
    <cellStyle name="เซลล์ที่มีการเชื่อมโยง 2" xfId="35753" hidden="1" xr:uid="{00000000-0005-0000-0000-000013940000}"/>
    <cellStyle name="เซลล์ที่มีการเชื่อมโยง 2" xfId="35088" hidden="1" xr:uid="{00000000-0005-0000-0000-000014940000}"/>
    <cellStyle name="เซลล์ที่มีการเชื่อมโยง 2" xfId="36021" hidden="1" xr:uid="{00000000-0005-0000-0000-000015940000}"/>
    <cellStyle name="เซลล์ที่มีการเชื่อมโยง 2" xfId="35875" hidden="1" xr:uid="{00000000-0005-0000-0000-000016940000}"/>
    <cellStyle name="เซลล์ที่มีการเชื่อมโยง 2" xfId="35570" hidden="1" xr:uid="{00000000-0005-0000-0000-000017940000}"/>
    <cellStyle name="เซลล์ที่มีการเชื่อมโยง 2" xfId="35298" hidden="1" xr:uid="{00000000-0005-0000-0000-000018940000}"/>
    <cellStyle name="เซลล์ที่มีการเชื่อมโยง 2" xfId="35698" hidden="1" xr:uid="{00000000-0005-0000-0000-000019940000}"/>
    <cellStyle name="เซลล์ที่มีการเชื่อมโยง 2" xfId="35387" hidden="1" xr:uid="{00000000-0005-0000-0000-00001A940000}"/>
    <cellStyle name="เซลล์ที่มีการเชื่อมโยง 2" xfId="35267" hidden="1" xr:uid="{00000000-0005-0000-0000-00001B940000}"/>
    <cellStyle name="เซลล์ที่มีการเชื่อมโยง 2" xfId="34939" hidden="1" xr:uid="{00000000-0005-0000-0000-00001C940000}"/>
    <cellStyle name="เซลล์ที่มีการเชื่อมโยง 2" xfId="35830" hidden="1" xr:uid="{00000000-0005-0000-0000-00001D940000}"/>
    <cellStyle name="เซลล์ที่มีการเชื่อมโยง 2" xfId="35424" hidden="1" xr:uid="{00000000-0005-0000-0000-00001E940000}"/>
    <cellStyle name="เซลล์ที่มีการเชื่อมโยง 2" xfId="35303" hidden="1" xr:uid="{00000000-0005-0000-0000-00001F940000}"/>
    <cellStyle name="เซลล์ที่มีการเชื่อมโยง 2" xfId="34704" hidden="1" xr:uid="{00000000-0005-0000-0000-000020940000}"/>
    <cellStyle name="เซลล์ที่มีการเชื่อมโยง 2" xfId="34737" hidden="1" xr:uid="{00000000-0005-0000-0000-000021940000}"/>
    <cellStyle name="เซลล์ที่มีการเชื่อมโยง 2" xfId="34592" hidden="1" xr:uid="{00000000-0005-0000-0000-000022940000}"/>
    <cellStyle name="เซลล์ที่มีการเชื่อมโยง 2" xfId="36012" hidden="1" xr:uid="{00000000-0005-0000-0000-000023940000}"/>
    <cellStyle name="เซลล์ที่มีการเชื่อมโยง 2" xfId="36095" hidden="1" xr:uid="{00000000-0005-0000-0000-000024940000}"/>
    <cellStyle name="เซลล์ที่มีการเชื่อมโยง 2" xfId="35058" hidden="1" xr:uid="{00000000-0005-0000-0000-000025940000}"/>
    <cellStyle name="เซลล์ที่มีการเชื่อมโยง 2" xfId="35097" hidden="1" xr:uid="{00000000-0005-0000-0000-000026940000}"/>
    <cellStyle name="เซลล์ที่มีการเชื่อมโยง 2" xfId="35087" hidden="1" xr:uid="{00000000-0005-0000-0000-000027940000}"/>
    <cellStyle name="เซลล์ที่มีการเชื่อมโยง 2" xfId="35766" hidden="1" xr:uid="{00000000-0005-0000-0000-000028940000}"/>
    <cellStyle name="เซลล์ที่มีการเชื่อมโยง 2" xfId="35181" hidden="1" xr:uid="{00000000-0005-0000-0000-000029940000}"/>
    <cellStyle name="เซลล์ที่มีการเชื่อมโยง 2" xfId="34807" hidden="1" xr:uid="{00000000-0005-0000-0000-00002A940000}"/>
    <cellStyle name="เซลล์ที่มีการเชื่อมโยง 2" xfId="34792" hidden="1" xr:uid="{00000000-0005-0000-0000-00002B940000}"/>
    <cellStyle name="เซลล์ที่มีการเชื่อมโยง 2" xfId="35150" hidden="1" xr:uid="{00000000-0005-0000-0000-00002C940000}"/>
    <cellStyle name="เซลล์ที่มีการเชื่อมโยง 2" xfId="35224" hidden="1" xr:uid="{00000000-0005-0000-0000-00002D940000}"/>
    <cellStyle name="เซลล์ที่มีการเชื่อมโยง 2" xfId="36077" hidden="1" xr:uid="{00000000-0005-0000-0000-00002E940000}"/>
    <cellStyle name="เซลล์ที่มีการเชื่อมโยง 2" xfId="35939" hidden="1" xr:uid="{00000000-0005-0000-0000-00002F940000}"/>
    <cellStyle name="เซลล์ที่มีการเชื่อมโยง 2" xfId="34797" hidden="1" xr:uid="{00000000-0005-0000-0000-000030940000}"/>
    <cellStyle name="เซลล์ที่มีการเชื่อมโยง 2" xfId="35037" hidden="1" xr:uid="{00000000-0005-0000-0000-000031940000}"/>
    <cellStyle name="เซลล์ที่มีการเชื่อมโยง 2" xfId="34923" hidden="1" xr:uid="{00000000-0005-0000-0000-000032940000}"/>
    <cellStyle name="เซลล์ที่มีการเชื่อมโยง 2" xfId="34697" hidden="1" xr:uid="{00000000-0005-0000-0000-000033940000}"/>
    <cellStyle name="เซลล์ที่มีการเชื่อมโยง 2" xfId="35799" hidden="1" xr:uid="{00000000-0005-0000-0000-000034940000}"/>
    <cellStyle name="เซลล์ที่มีการเชื่อมโยง 2" xfId="35392" hidden="1" xr:uid="{00000000-0005-0000-0000-000035940000}"/>
    <cellStyle name="เซลล์ที่มีการเชื่อมโยง 2" xfId="34884" hidden="1" xr:uid="{00000000-0005-0000-0000-000036940000}"/>
    <cellStyle name="เซลล์ที่มีการเชื่อมโยง 2" xfId="34809" hidden="1" xr:uid="{00000000-0005-0000-0000-000037940000}"/>
    <cellStyle name="เซลล์ที่มีการเชื่อมโยง 2" xfId="35333" hidden="1" xr:uid="{00000000-0005-0000-0000-000038940000}"/>
    <cellStyle name="เซลล์ที่มีการเชื่อมโยง 2" xfId="35006" hidden="1" xr:uid="{00000000-0005-0000-0000-000039940000}"/>
    <cellStyle name="เซลล์ที่มีการเชื่อมโยง 2" xfId="34868" hidden="1" xr:uid="{00000000-0005-0000-0000-00003A940000}"/>
    <cellStyle name="เซลล์ที่มีการเชื่อมโยง 2" xfId="36075" hidden="1" xr:uid="{00000000-0005-0000-0000-00003B940000}"/>
    <cellStyle name="เซลล์ที่มีการเชื่อมโยง 2" xfId="35246" hidden="1" xr:uid="{00000000-0005-0000-0000-00003C940000}"/>
    <cellStyle name="เซลล์ที่มีการเชื่อมโยง 2" xfId="35003" hidden="1" xr:uid="{00000000-0005-0000-0000-00003D940000}"/>
    <cellStyle name="เซลล์ที่มีการเชื่อมโยง 2" xfId="36080" hidden="1" xr:uid="{00000000-0005-0000-0000-00003E940000}"/>
    <cellStyle name="เซลล์ที่มีการเชื่อมโยง 2" xfId="35941" hidden="1" xr:uid="{00000000-0005-0000-0000-00003F940000}"/>
    <cellStyle name="เซลล์ที่มีการเชื่อมโยง 2" xfId="34826" hidden="1" xr:uid="{00000000-0005-0000-0000-000040940000}"/>
    <cellStyle name="เซลล์ที่มีการเชื่อมโยง 2" xfId="35161" hidden="1" xr:uid="{00000000-0005-0000-0000-000041940000}"/>
    <cellStyle name="เซลล์ที่มีการเชื่อมโยง 2" xfId="35922" hidden="1" xr:uid="{00000000-0005-0000-0000-000042940000}"/>
    <cellStyle name="เซลล์ที่มีการเชื่อมโยง 2" xfId="35846" hidden="1" xr:uid="{00000000-0005-0000-0000-000043940000}"/>
    <cellStyle name="เซลล์ที่มีการเชื่อมโยง 2" xfId="34989" hidden="1" xr:uid="{00000000-0005-0000-0000-000044940000}"/>
    <cellStyle name="เซลล์ที่มีการเชื่อมโยง 2" xfId="36074" hidden="1" xr:uid="{00000000-0005-0000-0000-000045940000}"/>
    <cellStyle name="เซลล์ที่มีการเชื่อมโยง 2" xfId="34836" hidden="1" xr:uid="{00000000-0005-0000-0000-000046940000}"/>
    <cellStyle name="เซลล์ที่มีการเชื่อมโยง 2" xfId="35024" hidden="1" xr:uid="{00000000-0005-0000-0000-000047940000}"/>
    <cellStyle name="เซลล์ที่มีการเชื่อมโยง 2" xfId="36071" hidden="1" xr:uid="{00000000-0005-0000-0000-000048940000}"/>
    <cellStyle name="เซลล์ที่มีการเชื่อมโยง 2" xfId="35714" hidden="1" xr:uid="{00000000-0005-0000-0000-000049940000}"/>
    <cellStyle name="เซลล์ที่มีการเชื่อมโยง 2" xfId="35404" hidden="1" xr:uid="{00000000-0005-0000-0000-00004A940000}"/>
    <cellStyle name="เซลล์ที่มีการเชื่อมโยง 2" xfId="35285" hidden="1" xr:uid="{00000000-0005-0000-0000-00004B940000}"/>
    <cellStyle name="เซลล์ที่มีการเชื่อมโยง 2" xfId="35053" hidden="1" xr:uid="{00000000-0005-0000-0000-00004C940000}"/>
    <cellStyle name="เซลล์ที่มีการเชื่อมโยง 2" xfId="34866" hidden="1" xr:uid="{00000000-0005-0000-0000-00004D940000}"/>
    <cellStyle name="เซลล์ที่มีการเชื่อมโยง 2" xfId="35555" hidden="1" xr:uid="{00000000-0005-0000-0000-00004E940000}"/>
    <cellStyle name="เซลล์ที่มีการเชื่อมโยง 2" xfId="34795" hidden="1" xr:uid="{00000000-0005-0000-0000-00004F940000}"/>
    <cellStyle name="เซลล์ที่มีการเชื่อมโยง 2" xfId="35930" hidden="1" xr:uid="{00000000-0005-0000-0000-000050940000}"/>
    <cellStyle name="เซลล์ที่มีการเชื่อมโยง 2" xfId="35082" hidden="1" xr:uid="{00000000-0005-0000-0000-000051940000}"/>
    <cellStyle name="เซลล์ที่มีการเชื่อมโยง 2" xfId="35371" hidden="1" xr:uid="{00000000-0005-0000-0000-000052940000}"/>
    <cellStyle name="เซลล์ที่มีการเชื่อมโยง 2" xfId="35270" hidden="1" xr:uid="{00000000-0005-0000-0000-000053940000}"/>
    <cellStyle name="เซลล์ที่มีการเชื่อมโยง 2" xfId="35366" hidden="1" xr:uid="{00000000-0005-0000-0000-000054940000}"/>
    <cellStyle name="เซลล์ที่มีการเชื่อมโยง 2" xfId="34861" hidden="1" xr:uid="{00000000-0005-0000-0000-000055940000}"/>
    <cellStyle name="เซลล์ที่มีการเชื่อมโยง 2" xfId="35672" hidden="1" xr:uid="{00000000-0005-0000-0000-000056940000}"/>
    <cellStyle name="เซลล์ที่มีการเชื่อมโยง 2" xfId="35579" hidden="1" xr:uid="{00000000-0005-0000-0000-000057940000}"/>
    <cellStyle name="เซลล์ที่มีการเชื่อมโยง 2" xfId="35974" hidden="1" xr:uid="{00000000-0005-0000-0000-000058940000}"/>
    <cellStyle name="เซลล์ที่มีการเชื่อมโยง 2" xfId="35612" hidden="1" xr:uid="{00000000-0005-0000-0000-000059940000}"/>
    <cellStyle name="เซลล์ที่มีการเชื่อมโยง 2" xfId="35277" hidden="1" xr:uid="{00000000-0005-0000-0000-00005A940000}"/>
    <cellStyle name="เซลล์ที่มีการเชื่อมโยง 2" xfId="36109" hidden="1" xr:uid="{00000000-0005-0000-0000-00005B940000}"/>
    <cellStyle name="เซลล์ที่มีการเชื่อมโยง 2" xfId="34852" hidden="1" xr:uid="{00000000-0005-0000-0000-00005C940000}"/>
    <cellStyle name="เซลล์ที่มีการเชื่อมโยง 2" xfId="35611" hidden="1" xr:uid="{00000000-0005-0000-0000-00005D940000}"/>
    <cellStyle name="เซลล์ที่มีการเชื่อมโยง 2" xfId="35237" hidden="1" xr:uid="{00000000-0005-0000-0000-00005E940000}"/>
    <cellStyle name="เซลล์ที่มีการเชื่อมโยง 2" xfId="35323" hidden="1" xr:uid="{00000000-0005-0000-0000-00005F940000}"/>
    <cellStyle name="เซลล์ที่มีการเชื่อมโยง 2" xfId="35269" hidden="1" xr:uid="{00000000-0005-0000-0000-000060940000}"/>
    <cellStyle name="เซลล์ที่มีการเชื่อมโยง 2" xfId="35322" hidden="1" xr:uid="{00000000-0005-0000-0000-000061940000}"/>
    <cellStyle name="เซลล์ที่มีการเชื่อมโยง 2" xfId="35195" hidden="1" xr:uid="{00000000-0005-0000-0000-000062940000}"/>
    <cellStyle name="เซลล์ที่มีการเชื่อมโยง 2" xfId="36057" hidden="1" xr:uid="{00000000-0005-0000-0000-000063940000}"/>
    <cellStyle name="เซลล์ที่มีการเชื่อมโยง 2" xfId="35666" hidden="1" xr:uid="{00000000-0005-0000-0000-000064940000}"/>
    <cellStyle name="เซลล์ที่มีการเชื่อมโยง 2" xfId="35571" hidden="1" xr:uid="{00000000-0005-0000-0000-000065940000}"/>
    <cellStyle name="เซลล์ที่มีการเชื่อมโยง 2" xfId="35299" hidden="1" xr:uid="{00000000-0005-0000-0000-000066940000}"/>
    <cellStyle name="เซลล์ที่มีการเชื่อมโยง 2" xfId="35042" hidden="1" xr:uid="{00000000-0005-0000-0000-000067940000}"/>
    <cellStyle name="เซลล์ที่มีการเชื่อมโยง 2" xfId="35039" hidden="1" xr:uid="{00000000-0005-0000-0000-000068940000}"/>
    <cellStyle name="เซลล์ที่มีการเชื่อมโยง 2" xfId="35296" hidden="1" xr:uid="{00000000-0005-0000-0000-000069940000}"/>
    <cellStyle name="เซลล์ที่มีการเชื่อมโยง 2" xfId="35020" hidden="1" xr:uid="{00000000-0005-0000-0000-00006A940000}"/>
    <cellStyle name="เซลล์ที่มีการเชื่อมโยง 2" xfId="35209" hidden="1" xr:uid="{00000000-0005-0000-0000-00006B940000}"/>
    <cellStyle name="เซลล์ที่มีการเชื่อมโยง 2" xfId="35449" hidden="1" xr:uid="{00000000-0005-0000-0000-00006C940000}"/>
    <cellStyle name="เซลล์ที่มีการเชื่อมโยง 2" xfId="36025" hidden="1" xr:uid="{00000000-0005-0000-0000-00006D940000}"/>
    <cellStyle name="เซลล์ที่มีการเชื่อมโยง 2" xfId="35125" hidden="1" xr:uid="{00000000-0005-0000-0000-00006E940000}"/>
    <cellStyle name="เซลล์ที่มีการเชื่อมโยง 2" xfId="35110" hidden="1" xr:uid="{00000000-0005-0000-0000-00006F940000}"/>
    <cellStyle name="เซลล์ที่มีการเชื่อมโยง 2" xfId="34962" hidden="1" xr:uid="{00000000-0005-0000-0000-000070940000}"/>
    <cellStyle name="เซลล์ที่มีการเชื่อมโยง 2" xfId="35678" hidden="1" xr:uid="{00000000-0005-0000-0000-000071940000}"/>
    <cellStyle name="เซลล์ที่มีการเชื่อมโยง 2" xfId="35247" hidden="1" xr:uid="{00000000-0005-0000-0000-000072940000}"/>
    <cellStyle name="เซลล์ที่มีการเชื่อมโยง 2" xfId="36096" hidden="1" xr:uid="{00000000-0005-0000-0000-000073940000}"/>
    <cellStyle name="เซลล์ที่มีการเชื่อมโยง 2" xfId="35321" hidden="1" xr:uid="{00000000-0005-0000-0000-000074940000}"/>
    <cellStyle name="เซลล์ที่มีการเชื่อมโยง 2" xfId="36019" hidden="1" xr:uid="{00000000-0005-0000-0000-000075940000}"/>
    <cellStyle name="เซลล์ที่มีการเชื่อมโยง 2" xfId="35440" hidden="1" xr:uid="{00000000-0005-0000-0000-000076940000}"/>
    <cellStyle name="เซลล์ที่มีการเชื่อมโยง 2" xfId="35467" hidden="1" xr:uid="{00000000-0005-0000-0000-000077940000}"/>
    <cellStyle name="เซลล์ที่มีการเชื่อมโยง 2" xfId="35978" hidden="1" xr:uid="{00000000-0005-0000-0000-000078940000}"/>
    <cellStyle name="เซลล์ที่มีการเชื่อมโยง 2" xfId="35709" hidden="1" xr:uid="{00000000-0005-0000-0000-000079940000}"/>
    <cellStyle name="เซลล์ที่มีการเชื่อมโยง 2" xfId="35616" hidden="1" xr:uid="{00000000-0005-0000-0000-00007A940000}"/>
    <cellStyle name="เซลล์ที่มีการเชื่อมโยง 2" xfId="35512" hidden="1" xr:uid="{00000000-0005-0000-0000-00007B940000}"/>
    <cellStyle name="เซลล์ที่มีการเชื่อมโยง 2" xfId="35174" hidden="1" xr:uid="{00000000-0005-0000-0000-00007C940000}"/>
    <cellStyle name="เซลล์ที่มีการเชื่อมโยง 2" xfId="36051" hidden="1" xr:uid="{00000000-0005-0000-0000-00007D940000}"/>
    <cellStyle name="เซลล์ที่มีการเชื่อมโยง 2" xfId="34786" hidden="1" xr:uid="{00000000-0005-0000-0000-00007E940000}"/>
    <cellStyle name="เซลล์ที่มีการเชื่อมโยง 2" xfId="35929" hidden="1" xr:uid="{00000000-0005-0000-0000-00007F940000}"/>
    <cellStyle name="เซลล์ที่มีการเชื่อมโยง 2" xfId="35823" hidden="1" xr:uid="{00000000-0005-0000-0000-000080940000}"/>
    <cellStyle name="เซลล์ที่มีการเชื่อมโยง 2" xfId="35207" hidden="1" xr:uid="{00000000-0005-0000-0000-000081940000}"/>
    <cellStyle name="เซลล์ที่มีการเชื่อมโยง 2" xfId="35952" hidden="1" xr:uid="{00000000-0005-0000-0000-000082940000}"/>
    <cellStyle name="เซลล์ที่มีการเชื่อมโยง 2" xfId="35863" hidden="1" xr:uid="{00000000-0005-0000-0000-000083940000}"/>
    <cellStyle name="เซลล์ที่มีการเชื่อมโยง 2" xfId="34686" hidden="1" xr:uid="{00000000-0005-0000-0000-000084940000}"/>
    <cellStyle name="เซลล์ที่มีการเชื่อมโยง 2" xfId="34685" hidden="1" xr:uid="{00000000-0005-0000-0000-000085940000}"/>
    <cellStyle name="เซลล์ที่มีการเชื่อมโยง 2" xfId="34684" hidden="1" xr:uid="{00000000-0005-0000-0000-000086940000}"/>
    <cellStyle name="เซลล์ที่มีการเชื่อมโยง 2" xfId="34683" hidden="1" xr:uid="{00000000-0005-0000-0000-000087940000}"/>
    <cellStyle name="เซลล์ที่มีการเชื่อมโยง 2" xfId="34681" hidden="1" xr:uid="{00000000-0005-0000-0000-000088940000}"/>
    <cellStyle name="เซลล์ที่มีการเชื่อมโยง 2" xfId="34679" hidden="1" xr:uid="{00000000-0005-0000-0000-000089940000}"/>
    <cellStyle name="เซลล์ที่มีการเชื่อมโยง 2" xfId="34678" hidden="1" xr:uid="{00000000-0005-0000-0000-00008A940000}"/>
    <cellStyle name="เซลล์ที่มีการเชื่อมโยง 2" xfId="34677" hidden="1" xr:uid="{00000000-0005-0000-0000-00008B940000}"/>
    <cellStyle name="เซลล์ที่มีการเชื่อมโยง 2" xfId="34665" hidden="1" xr:uid="{00000000-0005-0000-0000-00008C940000}"/>
    <cellStyle name="เซลล์ที่มีการเชื่อมโยง 2" xfId="34664" hidden="1" xr:uid="{00000000-0005-0000-0000-00008D940000}"/>
    <cellStyle name="เซลล์ที่มีการเชื่อมโยง 2" xfId="34663" hidden="1" xr:uid="{00000000-0005-0000-0000-00008E940000}"/>
    <cellStyle name="เซลล์ที่มีการเชื่อมโยง 2" xfId="34662" hidden="1" xr:uid="{00000000-0005-0000-0000-00008F940000}"/>
    <cellStyle name="เซลล์ที่มีการเชื่อมโยง 2" xfId="36186" hidden="1" xr:uid="{00000000-0005-0000-0000-000090940000}"/>
    <cellStyle name="เซลล์ที่มีการเชื่อมโยง 2" xfId="36189" hidden="1" xr:uid="{00000000-0005-0000-0000-000091940000}"/>
    <cellStyle name="เซลล์ที่มีการเชื่อมโยง 2" xfId="36191" hidden="1" xr:uid="{00000000-0005-0000-0000-000092940000}"/>
    <cellStyle name="เซลล์ที่มีการเชื่อมโยง 2" xfId="36192" hidden="1" xr:uid="{00000000-0005-0000-0000-000093940000}"/>
    <cellStyle name="เซลล์ที่มีการเชื่อมโยง 2" xfId="36202" hidden="1" xr:uid="{00000000-0005-0000-0000-000094940000}"/>
    <cellStyle name="เซลล์ที่มีการเชื่อมโยง 2" xfId="36203" hidden="1" xr:uid="{00000000-0005-0000-0000-000095940000}"/>
    <cellStyle name="เซลล์ที่มีการเชื่อมโยง 2" xfId="36204" hidden="1" xr:uid="{00000000-0005-0000-0000-000096940000}"/>
    <cellStyle name="เซลล์ที่มีการเชื่อมโยง 2" xfId="36205" hidden="1" xr:uid="{00000000-0005-0000-0000-000097940000}"/>
    <cellStyle name="เซลล์ที่มีการเชื่อมโยง 2" xfId="36207" hidden="1" xr:uid="{00000000-0005-0000-0000-000098940000}"/>
    <cellStyle name="เซลล์ที่มีการเชื่อมโยง 2" xfId="36208" hidden="1" xr:uid="{00000000-0005-0000-0000-000099940000}"/>
    <cellStyle name="เซลล์ที่มีการเชื่อมโยง 2" xfId="36209" hidden="1" xr:uid="{00000000-0005-0000-0000-00009A940000}"/>
    <cellStyle name="เซลล์ที่มีการเชื่อมโยง 2" xfId="36210" hidden="1" xr:uid="{00000000-0005-0000-0000-00009B940000}"/>
    <cellStyle name="เซลล์ที่มีการเชื่อมโยง 2" xfId="36216" hidden="1" xr:uid="{00000000-0005-0000-0000-00009C940000}"/>
    <cellStyle name="เซลล์ที่มีการเชื่อมโยง 2" xfId="36217" hidden="1" xr:uid="{00000000-0005-0000-0000-00009D940000}"/>
    <cellStyle name="เซลล์ที่มีการเชื่อมโยง 2" xfId="36218" hidden="1" xr:uid="{00000000-0005-0000-0000-00009E940000}"/>
    <cellStyle name="เซลล์ที่มีการเชื่อมโยง 2" xfId="36219" hidden="1" xr:uid="{00000000-0005-0000-0000-00009F940000}"/>
    <cellStyle name="เซลล์ที่มีการเชื่อมโยง 2" xfId="34853" hidden="1" xr:uid="{00000000-0005-0000-0000-0000A0940000}"/>
    <cellStyle name="เซลล์ที่มีการเชื่อมโยง 2" xfId="34610" hidden="1" xr:uid="{00000000-0005-0000-0000-0000A1940000}"/>
    <cellStyle name="เซลล์ที่มีการเชื่อมโยง 2" xfId="34812" hidden="1" xr:uid="{00000000-0005-0000-0000-0000A2940000}"/>
    <cellStyle name="เซลล์ที่มีการเชื่อมโยง 2" xfId="35000" hidden="1" xr:uid="{00000000-0005-0000-0000-0000A3940000}"/>
    <cellStyle name="เซลล์ที่มีการเชื่อมโยง 2" xfId="34806" hidden="1" xr:uid="{00000000-0005-0000-0000-0000A4940000}"/>
    <cellStyle name="เซลล์ที่มีการเชื่อมโยง 2" xfId="35185" hidden="1" xr:uid="{00000000-0005-0000-0000-0000A5940000}"/>
    <cellStyle name="เซลล์ที่มีการเชื่อมโยง 2" xfId="35228" hidden="1" xr:uid="{00000000-0005-0000-0000-0000A6940000}"/>
    <cellStyle name="เซลล์ที่มีการเชื่อมโยง 2" xfId="34840" hidden="1" xr:uid="{00000000-0005-0000-0000-0000A7940000}"/>
    <cellStyle name="เซลล์ที่มีการเชื่อมโยง 2" xfId="35642" hidden="1" xr:uid="{00000000-0005-0000-0000-0000A8940000}"/>
    <cellStyle name="เซลล์ที่มีการเชื่อมโยง 2" xfId="35479" hidden="1" xr:uid="{00000000-0005-0000-0000-0000A9940000}"/>
    <cellStyle name="เซลล์ที่มีการเชื่อมโยง 2" xfId="36206" hidden="1" xr:uid="{00000000-0005-0000-0000-0000AA940000}"/>
    <cellStyle name="เซลล์ที่มีการเชื่อมโยง 2" xfId="35822" hidden="1" xr:uid="{00000000-0005-0000-0000-0000AB940000}"/>
    <cellStyle name="เซลล์ที่มีการเชื่อมโยง 2" xfId="34961" hidden="1" xr:uid="{00000000-0005-0000-0000-0000AC940000}"/>
    <cellStyle name="เซลล์ที่มีการเชื่อมโยง 2" xfId="36196" hidden="1" xr:uid="{00000000-0005-0000-0000-0000AD940000}"/>
    <cellStyle name="เซลล์ที่มีการเชื่อมโยง 2" xfId="35625" hidden="1" xr:uid="{00000000-0005-0000-0000-0000AE940000}"/>
    <cellStyle name="เซลล์ที่มีการเชื่อมโยง 2" xfId="35932" hidden="1" xr:uid="{00000000-0005-0000-0000-0000AF940000}"/>
    <cellStyle name="เซลล์ที่มีการเชื่อมโยง 2" xfId="35654" hidden="1" xr:uid="{00000000-0005-0000-0000-0000B0940000}"/>
    <cellStyle name="เซลล์ที่มีการเชื่อมโยง 2" xfId="35509" hidden="1" xr:uid="{00000000-0005-0000-0000-0000B1940000}"/>
    <cellStyle name="เซลล์ที่มีการเชื่อมโยง 2" xfId="34636" hidden="1" xr:uid="{00000000-0005-0000-0000-0000B2940000}"/>
    <cellStyle name="เซลล์ที่มีการเชื่อมโยง 2" xfId="35325" hidden="1" xr:uid="{00000000-0005-0000-0000-0000B3940000}"/>
    <cellStyle name="เซลล์ที่มีการเชื่อมโยง 2" xfId="34960" hidden="1" xr:uid="{00000000-0005-0000-0000-0000B4940000}"/>
    <cellStyle name="เซลล์ที่มีการเชื่อมโยง 2" xfId="34916" hidden="1" xr:uid="{00000000-0005-0000-0000-0000B5940000}"/>
    <cellStyle name="เซลล์ที่มีการเชื่อมโยง 2" xfId="36066" hidden="1" xr:uid="{00000000-0005-0000-0000-0000B6940000}"/>
    <cellStyle name="เซลล์ที่มีการเชื่อมโยง 2" xfId="35641" hidden="1" xr:uid="{00000000-0005-0000-0000-0000B7940000}"/>
    <cellStyle name="เซลล์ที่มีการเชื่อมโยง 2" xfId="34993" hidden="1" xr:uid="{00000000-0005-0000-0000-0000B8940000}"/>
    <cellStyle name="เซลล์ที่มีการเชื่อมโยง 2" xfId="35586" hidden="1" xr:uid="{00000000-0005-0000-0000-0000B9940000}"/>
    <cellStyle name="เซลล์ที่มีการเชื่อมโยง 2" xfId="35520" hidden="1" xr:uid="{00000000-0005-0000-0000-0000BA940000}"/>
    <cellStyle name="เซลล์ที่มีการเชื่อมโยง 2" xfId="35329" hidden="1" xr:uid="{00000000-0005-0000-0000-0000BB940000}"/>
    <cellStyle name="เซลล์ที่มีการเชื่อมโยง 2" xfId="35914" hidden="1" xr:uid="{00000000-0005-0000-0000-0000BC940000}"/>
    <cellStyle name="เซลล์ที่มีการเชื่อมโยง 2" xfId="35969" hidden="1" xr:uid="{00000000-0005-0000-0000-0000BD940000}"/>
    <cellStyle name="เซลล์ที่มีการเชื่อมโยง 2" xfId="34707" hidden="1" xr:uid="{00000000-0005-0000-0000-0000BE940000}"/>
    <cellStyle name="เซลล์ที่มีการเชื่อมโยง 2" xfId="35121" hidden="1" xr:uid="{00000000-0005-0000-0000-0000BF940000}"/>
    <cellStyle name="เซลล์ที่มีการเชื่อมโยง 2" xfId="34658" hidden="1" xr:uid="{00000000-0005-0000-0000-0000C0940000}"/>
    <cellStyle name="เซลล์ที่มีการเชื่อมโยง 2" xfId="35377" hidden="1" xr:uid="{00000000-0005-0000-0000-0000C1940000}"/>
    <cellStyle name="เซลล์ที่มีการเชื่อมโยง 2" xfId="35687" hidden="1" xr:uid="{00000000-0005-0000-0000-0000C2940000}"/>
    <cellStyle name="เซลล์ที่มีการเชื่อมโยง 2" xfId="35016" hidden="1" xr:uid="{00000000-0005-0000-0000-0000C3940000}"/>
    <cellStyle name="เซลล์ที่มีการเชื่อมโยง 2" xfId="35874" hidden="1" xr:uid="{00000000-0005-0000-0000-0000C4940000}"/>
    <cellStyle name="เซลล์ที่มีการเชื่อมโยง 2" xfId="35332" hidden="1" xr:uid="{00000000-0005-0000-0000-0000C5940000}"/>
    <cellStyle name="เซลล์ที่มีการเชื่อมโยง 2" xfId="35340" hidden="1" xr:uid="{00000000-0005-0000-0000-0000C6940000}"/>
    <cellStyle name="เซลล์ที่มีการเชื่อมโยง 2" xfId="35187" hidden="1" xr:uid="{00000000-0005-0000-0000-0000C7940000}"/>
    <cellStyle name="เซลล์ที่มีการเชื่อมโยง 2" xfId="34951" hidden="1" xr:uid="{00000000-0005-0000-0000-0000C8940000}"/>
    <cellStyle name="เซลล์ที่มีการเชื่อมโยง 2" xfId="35425" hidden="1" xr:uid="{00000000-0005-0000-0000-0000C9940000}"/>
    <cellStyle name="เซลล์ที่มีการเชื่อมโยง 2" xfId="30347" hidden="1" xr:uid="{00000000-0005-0000-0000-0000CA940000}"/>
    <cellStyle name="เซลล์ที่มีการเชื่อมโยง 2" xfId="35135" hidden="1" xr:uid="{00000000-0005-0000-0000-0000CB940000}"/>
    <cellStyle name="เซลล์ที่มีการเชื่อมโยง 2" xfId="35117" hidden="1" xr:uid="{00000000-0005-0000-0000-0000CC940000}"/>
    <cellStyle name="เซลล์ที่มีการเชื่อมโยง 2" xfId="35232" hidden="1" xr:uid="{00000000-0005-0000-0000-0000CD940000}"/>
    <cellStyle name="เซลล์ที่มีการเชื่อมโยง 2" xfId="35260" hidden="1" xr:uid="{00000000-0005-0000-0000-0000CE940000}"/>
    <cellStyle name="เซลล์ที่มีการเชื่อมโยง 2" xfId="35651" hidden="1" xr:uid="{00000000-0005-0000-0000-0000CF940000}"/>
    <cellStyle name="เซลล์ที่มีการเชื่อมโยง 2" xfId="35249" hidden="1" xr:uid="{00000000-0005-0000-0000-0000D0940000}"/>
    <cellStyle name="เซลล์ที่มีการเชื่อมโยง 2" xfId="35804" hidden="1" xr:uid="{00000000-0005-0000-0000-0000D1940000}"/>
    <cellStyle name="เซลล์ที่มีการเชื่อมโยง 2" xfId="35789" hidden="1" xr:uid="{00000000-0005-0000-0000-0000D2940000}"/>
    <cellStyle name="เซลล์ที่มีการเชื่อมโยง 2" xfId="35139" hidden="1" xr:uid="{00000000-0005-0000-0000-0000D3940000}"/>
    <cellStyle name="เซลล์ที่มีการเชื่อมโยง 2" xfId="34692" hidden="1" xr:uid="{00000000-0005-0000-0000-0000D4940000}"/>
    <cellStyle name="เซลล์ที่มีการเชื่อมโยง 2" xfId="35413" hidden="1" xr:uid="{00000000-0005-0000-0000-0000D5940000}"/>
    <cellStyle name="เซลล์ที่มีการเชื่อมโยง 2" xfId="35094" hidden="1" xr:uid="{00000000-0005-0000-0000-0000D6940000}"/>
    <cellStyle name="เซลล์ที่มีการเชื่อมโยง 2" xfId="34651" hidden="1" xr:uid="{00000000-0005-0000-0000-0000D7940000}"/>
    <cellStyle name="เซลล์ที่มีการเชื่อมโยง 2" xfId="36152" hidden="1" xr:uid="{00000000-0005-0000-0000-0000D8940000}"/>
    <cellStyle name="เซลล์ที่มีการเชื่อมโยง 2" xfId="35103" hidden="1" xr:uid="{00000000-0005-0000-0000-0000D9940000}"/>
    <cellStyle name="เซลล์ที่มีการเชื่อมโยง 2" xfId="35253" hidden="1" xr:uid="{00000000-0005-0000-0000-0000DA940000}"/>
    <cellStyle name="เซลล์ที่มีการเชื่อมโยง 2" xfId="34855" hidden="1" xr:uid="{00000000-0005-0000-0000-0000DB940000}"/>
    <cellStyle name="เซลล์ที่มีการเชื่อมโยง 2" xfId="35702" hidden="1" xr:uid="{00000000-0005-0000-0000-0000DC940000}"/>
    <cellStyle name="เซลล์ที่มีการเชื่อมโยง 2" xfId="35483" hidden="1" xr:uid="{00000000-0005-0000-0000-0000DD940000}"/>
    <cellStyle name="เซลล์ที่มีการเชื่อมโยง 2" xfId="35358" hidden="1" xr:uid="{00000000-0005-0000-0000-0000DE940000}"/>
    <cellStyle name="เซลล์ที่มีการเชื่อมโยง 2" xfId="35182" hidden="1" xr:uid="{00000000-0005-0000-0000-0000DF940000}"/>
    <cellStyle name="เซลล์ที่มีการเชื่อมโยง 2" xfId="34738" hidden="1" xr:uid="{00000000-0005-0000-0000-0000E0940000}"/>
    <cellStyle name="เซลล์ที่มีการเชื่อมโยง 2" xfId="35559" hidden="1" xr:uid="{00000000-0005-0000-0000-0000E1940000}"/>
    <cellStyle name="เซลล์ที่มีการเชื่อมโยง 2" xfId="35145" hidden="1" xr:uid="{00000000-0005-0000-0000-0000E2940000}"/>
    <cellStyle name="เซลล์ที่มีการเชื่อมโยง 2" xfId="34888" hidden="1" xr:uid="{00000000-0005-0000-0000-0000E3940000}"/>
    <cellStyle name="เซลล์ที่มีการเชื่อมโยง 2" xfId="34934" hidden="1" xr:uid="{00000000-0005-0000-0000-0000E4940000}"/>
    <cellStyle name="เซลล์ที่มีการเชื่อมโยง 2" xfId="35113" hidden="1" xr:uid="{00000000-0005-0000-0000-0000E5940000}"/>
    <cellStyle name="เซลล์ที่มีการเชื่อมโยง 2" xfId="34937" hidden="1" xr:uid="{00000000-0005-0000-0000-0000E6940000}"/>
    <cellStyle name="เซลล์ที่มีการเชื่อมโยง 2" xfId="34727" hidden="1" xr:uid="{00000000-0005-0000-0000-0000E7940000}"/>
    <cellStyle name="เซลล์ที่มีการเชื่อมโยง 2" xfId="35901" hidden="1" xr:uid="{00000000-0005-0000-0000-0000E8940000}"/>
    <cellStyle name="เซลล์ที่มีการเชื่อมโยง 2" xfId="35636" hidden="1" xr:uid="{00000000-0005-0000-0000-0000E9940000}"/>
    <cellStyle name="เซลล์ที่มีการเชื่อมโยง 2" xfId="35694" hidden="1" xr:uid="{00000000-0005-0000-0000-0000EA940000}"/>
    <cellStyle name="เซลล์ที่มีการเชื่อมโยง 2" xfId="35898" hidden="1" xr:uid="{00000000-0005-0000-0000-0000EB940000}"/>
    <cellStyle name="เซลล์ที่มีการเชื่อมโยง 2" xfId="35600" hidden="1" xr:uid="{00000000-0005-0000-0000-0000EC940000}"/>
    <cellStyle name="เซลล์ที่มีการเชื่อมโยง 2" xfId="36029" hidden="1" xr:uid="{00000000-0005-0000-0000-0000ED940000}"/>
    <cellStyle name="เซลล์ที่มีการเชื่อมโยง 2" xfId="34851" hidden="1" xr:uid="{00000000-0005-0000-0000-0000EE940000}"/>
    <cellStyle name="เซลล์ที่มีการเชื่อมโยง 2" xfId="35011" hidden="1" xr:uid="{00000000-0005-0000-0000-0000EF940000}"/>
    <cellStyle name="เซลล์ที่มีการเชื่อมโยง 2" xfId="35958" hidden="1" xr:uid="{00000000-0005-0000-0000-0000F0940000}"/>
    <cellStyle name="เซลล์ที่มีการเชื่อมโยง 2" xfId="35681" hidden="1" xr:uid="{00000000-0005-0000-0000-0000F1940000}"/>
    <cellStyle name="เซลล์ที่มีการเชื่อมโยง 2" xfId="34941" hidden="1" xr:uid="{00000000-0005-0000-0000-0000F2940000}"/>
    <cellStyle name="เซลล์ที่มีการเชื่อมโยง 2" xfId="36145" hidden="1" xr:uid="{00000000-0005-0000-0000-0000F3940000}"/>
    <cellStyle name="เซลล์ที่มีการเชื่อมโยง 2" xfId="34854" hidden="1" xr:uid="{00000000-0005-0000-0000-0000F4940000}"/>
    <cellStyle name="เซลล์ที่มีการเชื่อมโยง 2" xfId="35259" hidden="1" xr:uid="{00000000-0005-0000-0000-0000F5940000}"/>
    <cellStyle name="เซลล์ที่มีการเชื่อมโยง 2" xfId="34688" hidden="1" xr:uid="{00000000-0005-0000-0000-0000F6940000}"/>
    <cellStyle name="เซลล์ที่มีการเชื่อมโยง 2" xfId="34979" hidden="1" xr:uid="{00000000-0005-0000-0000-0000F7940000}"/>
    <cellStyle name="เซลล์ที่มีการเชื่อมโยง 2" xfId="35466" hidden="1" xr:uid="{00000000-0005-0000-0000-0000F8940000}"/>
    <cellStyle name="เซลล์ที่มีการเชื่อมโยง 2" xfId="35806" hidden="1" xr:uid="{00000000-0005-0000-0000-0000F9940000}"/>
    <cellStyle name="เซลล์ที่มีการเชื่อมโยง 2" xfId="35463" hidden="1" xr:uid="{00000000-0005-0000-0000-0000FA940000}"/>
    <cellStyle name="เซลล์ที่มีการเชื่อมโยง 2" xfId="35884" hidden="1" xr:uid="{00000000-0005-0000-0000-0000FB940000}"/>
    <cellStyle name="เซลล์ที่มีการเชื่อมโยง 2" xfId="36125" hidden="1" xr:uid="{00000000-0005-0000-0000-0000FC940000}"/>
    <cellStyle name="เซลล์ที่มีการเชื่อมโยง 2" xfId="35397" hidden="1" xr:uid="{00000000-0005-0000-0000-0000FD940000}"/>
    <cellStyle name="เซลล์ที่มีการเชื่อมโยง 2" xfId="34700" hidden="1" xr:uid="{00000000-0005-0000-0000-0000FE940000}"/>
    <cellStyle name="เซลล์ที่มีการเชื่อมโยง 2" xfId="35084" hidden="1" xr:uid="{00000000-0005-0000-0000-0000FF940000}"/>
    <cellStyle name="เซลล์ที่มีการเชื่อมโยง 2" xfId="35674" hidden="1" xr:uid="{00000000-0005-0000-0000-000000950000}"/>
    <cellStyle name="เซลล์ที่มีการเชื่อมโยง 2" xfId="35904" hidden="1" xr:uid="{00000000-0005-0000-0000-000001950000}"/>
    <cellStyle name="เซลล์ที่มีการเชื่อมโยง 2" xfId="35881" hidden="1" xr:uid="{00000000-0005-0000-0000-000002950000}"/>
    <cellStyle name="เซลล์ที่มีการเชื่อมโยง 2" xfId="36151" hidden="1" xr:uid="{00000000-0005-0000-0000-000003950000}"/>
    <cellStyle name="เซลล์ที่มีการเชื่อมโยง 2" xfId="34892" hidden="1" xr:uid="{00000000-0005-0000-0000-000004950000}"/>
    <cellStyle name="เซลล์ที่มีการเชื่อมโยง 2" xfId="35943" hidden="1" xr:uid="{00000000-0005-0000-0000-000005950000}"/>
    <cellStyle name="เซลล์ที่มีการเชื่อมโยง 2" xfId="34804" hidden="1" xr:uid="{00000000-0005-0000-0000-000006950000}"/>
    <cellStyle name="เซลล์ที่มีการเชื่อมโยง 2" xfId="34943" hidden="1" xr:uid="{00000000-0005-0000-0000-000007950000}"/>
    <cellStyle name="เซลล์ที่มีการเชื่อมโยง 2" xfId="34644" hidden="1" xr:uid="{00000000-0005-0000-0000-000008950000}"/>
    <cellStyle name="เซลล์ที่มีการเชื่อมโยง 2" xfId="35522" hidden="1" xr:uid="{00000000-0005-0000-0000-000009950000}"/>
    <cellStyle name="เซลล์ที่มีการเชื่อมโยง 2" xfId="34745" hidden="1" xr:uid="{00000000-0005-0000-0000-00000A950000}"/>
    <cellStyle name="เซลล์ที่มีการเชื่อมโยง 2" xfId="34744" hidden="1" xr:uid="{00000000-0005-0000-0000-00000B950000}"/>
    <cellStyle name="เซลล์ที่มีการเชื่อมโยง 2" xfId="34783" hidden="1" xr:uid="{00000000-0005-0000-0000-00000C950000}"/>
    <cellStyle name="เซลล์ที่มีการเชื่อมโยง 2" xfId="34620" hidden="1" xr:uid="{00000000-0005-0000-0000-00000D950000}"/>
    <cellStyle name="เซลล์ที่มีการเชื่อมโยง 2" xfId="34949" hidden="1" xr:uid="{00000000-0005-0000-0000-00000E950000}"/>
    <cellStyle name="เซลล์ที่มีการเชื่อมโยง 2" xfId="34903" hidden="1" xr:uid="{00000000-0005-0000-0000-00000F950000}"/>
    <cellStyle name="เซลล์ที่มีการเชื่อมโยง 2" xfId="36172" hidden="1" xr:uid="{00000000-0005-0000-0000-000010950000}"/>
    <cellStyle name="เซลล์ที่มีการเชื่อมโยง 2" xfId="35951" hidden="1" xr:uid="{00000000-0005-0000-0000-000011950000}"/>
    <cellStyle name="เซลล์ที่มีการเชื่อมโยง 2" xfId="36054" hidden="1" xr:uid="{00000000-0005-0000-0000-000012950000}"/>
    <cellStyle name="เซลล์ที่มีการเชื่อมโยง 2" xfId="36201" hidden="1" xr:uid="{00000000-0005-0000-0000-000013950000}"/>
    <cellStyle name="เซลล์ที่มีการเชื่อมโยง 2" xfId="35264" hidden="1" xr:uid="{00000000-0005-0000-0000-000014950000}"/>
    <cellStyle name="เซลล์ที่มีการเชื่อมโยง 2" xfId="35241" hidden="1" xr:uid="{00000000-0005-0000-0000-000015950000}"/>
    <cellStyle name="เซลล์ที่มีการเชื่อมโยง 2" xfId="34994" hidden="1" xr:uid="{00000000-0005-0000-0000-000016950000}"/>
    <cellStyle name="เซลล์ที่มีการเชื่อมโยง 2" xfId="35724" hidden="1" xr:uid="{00000000-0005-0000-0000-000017950000}"/>
    <cellStyle name="เซลล์ที่มีการเชื่อมโยง 2" xfId="35365" hidden="1" xr:uid="{00000000-0005-0000-0000-000018950000}"/>
    <cellStyle name="เซลล์ที่มีการเชื่อมโยง 2" xfId="36053" hidden="1" xr:uid="{00000000-0005-0000-0000-000019950000}"/>
    <cellStyle name="เซลล์ที่มีการเชื่อมโยง 2" xfId="35229" hidden="1" xr:uid="{00000000-0005-0000-0000-00001A950000}"/>
    <cellStyle name="เซลล์ที่มีการเชื่อมโยง 2" xfId="34936" hidden="1" xr:uid="{00000000-0005-0000-0000-00001B950000}"/>
    <cellStyle name="เซลล์ที่มีการเชื่อมโยง 2" xfId="35063" hidden="1" xr:uid="{00000000-0005-0000-0000-00001C950000}"/>
    <cellStyle name="เซลล์ที่มีการเชื่อมโยง 2" xfId="34652" hidden="1" xr:uid="{00000000-0005-0000-0000-00001D950000}"/>
    <cellStyle name="เซลล์ที่มีการเชื่อมโยง 2" xfId="35821" hidden="1" xr:uid="{00000000-0005-0000-0000-00001E950000}"/>
    <cellStyle name="เซลล์ที่มีการเชื่อมโยง 2" xfId="34646" hidden="1" xr:uid="{00000000-0005-0000-0000-00001F950000}"/>
    <cellStyle name="เซลล์ที่มีการเชื่อมโยง 2" xfId="36073" hidden="1" xr:uid="{00000000-0005-0000-0000-000020950000}"/>
    <cellStyle name="เซลล์ที่มีการเชื่อมโยง 2" xfId="35711" hidden="1" xr:uid="{00000000-0005-0000-0000-000021950000}"/>
    <cellStyle name="เซลล์ที่มีการเชื่อมโยง 2" xfId="34648" hidden="1" xr:uid="{00000000-0005-0000-0000-000022950000}"/>
    <cellStyle name="เซลล์ที่มีการเชื่อมโยง 2" xfId="35631" hidden="1" xr:uid="{00000000-0005-0000-0000-000023950000}"/>
    <cellStyle name="เซลล์ที่มีการเชื่อมโยง 2" xfId="34814" hidden="1" xr:uid="{00000000-0005-0000-0000-000024950000}"/>
    <cellStyle name="เซลล์ที่มีการเชื่อมโยง 2" xfId="36058" hidden="1" xr:uid="{00000000-0005-0000-0000-000025950000}"/>
    <cellStyle name="เซลล์ที่มีการเชื่อมโยง 2" xfId="35196" hidden="1" xr:uid="{00000000-0005-0000-0000-000026950000}"/>
    <cellStyle name="เซลล์ที่มีการเชื่อมโยง 2" xfId="35035" hidden="1" xr:uid="{00000000-0005-0000-0000-000027950000}"/>
    <cellStyle name="เซลล์ที่มีการเชื่อมโยง 2" xfId="34601" hidden="1" xr:uid="{00000000-0005-0000-0000-000028950000}"/>
    <cellStyle name="เซลล์ที่มีการเชื่อมโยง 2" xfId="35152" hidden="1" xr:uid="{00000000-0005-0000-0000-000029950000}"/>
    <cellStyle name="เซลล์ที่มีการเชื่อมโยง 2" xfId="35189" hidden="1" xr:uid="{00000000-0005-0000-0000-00002A950000}"/>
    <cellStyle name="เซลล์ที่มีการเชื่อมโยง 2" xfId="35345" hidden="1" xr:uid="{00000000-0005-0000-0000-00002B950000}"/>
    <cellStyle name="เซลล์ที่มีการเชื่อมโยง 2" xfId="36069" hidden="1" xr:uid="{00000000-0005-0000-0000-00002C950000}"/>
    <cellStyle name="เซลล์ที่มีการเชื่อมโยง 2" xfId="35211" hidden="1" xr:uid="{00000000-0005-0000-0000-00002D950000}"/>
    <cellStyle name="เซลล์ที่มีการเชื่อมโยง 2" xfId="35014" hidden="1" xr:uid="{00000000-0005-0000-0000-00002E950000}"/>
    <cellStyle name="เซลล์ที่มีการเชื่อมโยง 2" xfId="35142" hidden="1" xr:uid="{00000000-0005-0000-0000-00002F950000}"/>
    <cellStyle name="เซลล์ที่มีการเชื่อมโยง 2" xfId="36265" hidden="1" xr:uid="{00000000-0005-0000-0000-000030950000}"/>
    <cellStyle name="เซลล์ที่มีการเชื่อมโยง 2" xfId="36266" hidden="1" xr:uid="{00000000-0005-0000-0000-000031950000}"/>
    <cellStyle name="เซลล์ที่มีการเชื่อมโยง 2" xfId="36269" hidden="1" xr:uid="{00000000-0005-0000-0000-000032950000}"/>
    <cellStyle name="เซลล์ที่มีการเชื่อมโยง 2" xfId="36270" hidden="1" xr:uid="{00000000-0005-0000-0000-000033950000}"/>
    <cellStyle name="เซลล์ที่มีการเชื่อมโยง 2" xfId="36285" hidden="1" xr:uid="{00000000-0005-0000-0000-000034950000}"/>
    <cellStyle name="เซลล์ที่มีการเชื่อมโยง 2" xfId="36286" hidden="1" xr:uid="{00000000-0005-0000-0000-000035950000}"/>
    <cellStyle name="เซลล์ที่มีการเชื่อมโยง 2" xfId="36287" hidden="1" xr:uid="{00000000-0005-0000-0000-000036950000}"/>
    <cellStyle name="เซลล์ที่มีการเชื่อมโยง 2" xfId="36288" hidden="1" xr:uid="{00000000-0005-0000-0000-000037950000}"/>
    <cellStyle name="เซลล์ที่มีการเชื่อมโยง 2" xfId="36292" hidden="1" xr:uid="{00000000-0005-0000-0000-000038950000}"/>
    <cellStyle name="เซลล์ที่มีการเชื่อมโยง 2" xfId="36294" hidden="1" xr:uid="{00000000-0005-0000-0000-000039950000}"/>
    <cellStyle name="เซลล์ที่มีการเชื่อมโยง 2" xfId="36295" hidden="1" xr:uid="{00000000-0005-0000-0000-00003A950000}"/>
    <cellStyle name="เซลล์ที่มีการเชื่อมโยง 2" xfId="36296" hidden="1" xr:uid="{00000000-0005-0000-0000-00003B950000}"/>
    <cellStyle name="เซลล์ที่มีการเชื่อมโยง 2" xfId="36302" hidden="1" xr:uid="{00000000-0005-0000-0000-00003C950000}"/>
    <cellStyle name="เซลล์ที่มีการเชื่อมโยง 2" xfId="36303" hidden="1" xr:uid="{00000000-0005-0000-0000-00003D950000}"/>
    <cellStyle name="เซลล์ที่มีการเชื่อมโยง 2" xfId="36304" hidden="1" xr:uid="{00000000-0005-0000-0000-00003E950000}"/>
    <cellStyle name="เซลล์ที่มีการเชื่อมโยง 2" xfId="36305" hidden="1" xr:uid="{00000000-0005-0000-0000-00003F950000}"/>
    <cellStyle name="เซลล์ที่มีการเชื่อมโยง 2" xfId="36099" hidden="1" xr:uid="{00000000-0005-0000-0000-000040950000}"/>
    <cellStyle name="เซลล์ที่มีการเชื่อมโยง 2" xfId="36048" hidden="1" xr:uid="{00000000-0005-0000-0000-000041950000}"/>
    <cellStyle name="เซลล์ที่มีการเชื่อมโยง 2" xfId="35757" hidden="1" xr:uid="{00000000-0005-0000-0000-000042950000}"/>
    <cellStyle name="เซลล์ที่มีการเชื่อมโยง 2" xfId="36169" hidden="1" xr:uid="{00000000-0005-0000-0000-000043950000}"/>
    <cellStyle name="เซลล์ที่มีการเชื่อมโยง 2" xfId="35805" hidden="1" xr:uid="{00000000-0005-0000-0000-000044950000}"/>
    <cellStyle name="เซลล์ที่มีการเชื่อมโยง 2" xfId="35252" hidden="1" xr:uid="{00000000-0005-0000-0000-000045950000}"/>
    <cellStyle name="เซลล์ที่มีการเชื่อมโยง 2" xfId="34670" hidden="1" xr:uid="{00000000-0005-0000-0000-000046950000}"/>
    <cellStyle name="เซลล์ที่มีการเชื่อมโยง 2" xfId="35585" hidden="1" xr:uid="{00000000-0005-0000-0000-000047950000}"/>
    <cellStyle name="เซลล์ที่มีการเชื่อมโยง 2" xfId="35438" hidden="1" xr:uid="{00000000-0005-0000-0000-000048950000}"/>
    <cellStyle name="เซลล์ที่มีการเชื่อมโยง 2" xfId="35273" hidden="1" xr:uid="{00000000-0005-0000-0000-000049950000}"/>
    <cellStyle name="เซลล์ที่มีการเชื่อมโยง 2" xfId="35004" hidden="1" xr:uid="{00000000-0005-0000-0000-00004A950000}"/>
    <cellStyle name="เซลล์ที่มีการเชื่อมโยง 2" xfId="35386" hidden="1" xr:uid="{00000000-0005-0000-0000-00004B950000}"/>
    <cellStyle name="เซลล์ที่มีการเชื่อมโยง 2" xfId="34698" hidden="1" xr:uid="{00000000-0005-0000-0000-00004C950000}"/>
    <cellStyle name="เซลล์ที่มีการเชื่อมโยง 2" xfId="35689" hidden="1" xr:uid="{00000000-0005-0000-0000-00004D950000}"/>
    <cellStyle name="เซลล์ที่มีการเชื่อมโยง 2" xfId="34907" hidden="1" xr:uid="{00000000-0005-0000-0000-00004E950000}"/>
    <cellStyle name="เซลล์ที่มีการเชื่อมโยง 2" xfId="35482" hidden="1" xr:uid="{00000000-0005-0000-0000-00004F950000}"/>
    <cellStyle name="เซลล์ที่มีการเชื่อมโยง 2" xfId="34881" hidden="1" xr:uid="{00000000-0005-0000-0000-000050950000}"/>
    <cellStyle name="เซลล์ที่มีการเชื่อมโยง 2" xfId="34607" hidden="1" xr:uid="{00000000-0005-0000-0000-000051950000}"/>
    <cellStyle name="เซลล์ที่มีการเชื่อมโยง 2" xfId="35073" hidden="1" xr:uid="{00000000-0005-0000-0000-000052950000}"/>
    <cellStyle name="เซลล์ที่มีการเชื่อมโยง 2" xfId="34689" hidden="1" xr:uid="{00000000-0005-0000-0000-000053950000}"/>
    <cellStyle name="เซลล์ที่มีการเชื่อมโยง 2" xfId="35096" hidden="1" xr:uid="{00000000-0005-0000-0000-000054950000}"/>
    <cellStyle name="เซลล์ที่มีการเชื่อมโยง 2" xfId="35921" hidden="1" xr:uid="{00000000-0005-0000-0000-000055950000}"/>
    <cellStyle name="เซลล์ที่มีการเชื่อมโยง 2" xfId="34623" hidden="1" xr:uid="{00000000-0005-0000-0000-000056950000}"/>
    <cellStyle name="เซลล์ที่มีการเชื่อมโยง 2" xfId="35878" hidden="1" xr:uid="{00000000-0005-0000-0000-000057950000}"/>
    <cellStyle name="เซลล์ที่มีการเชื่อมโยง 2" xfId="35786" hidden="1" xr:uid="{00000000-0005-0000-0000-000058950000}"/>
    <cellStyle name="เซลล์ที่มีการเชื่อมโยง 2" xfId="35391" hidden="1" xr:uid="{00000000-0005-0000-0000-000059950000}"/>
    <cellStyle name="เซลล์ที่มีการเชื่อมโยง 2" xfId="31337" hidden="1" xr:uid="{00000000-0005-0000-0000-00005A950000}"/>
    <cellStyle name="เซลล์ที่มีการเชื่อมโยง 2" xfId="35140" hidden="1" xr:uid="{00000000-0005-0000-0000-00005B950000}"/>
    <cellStyle name="เซลล์ที่มีการเชื่อมโยง 2" xfId="35052" hidden="1" xr:uid="{00000000-0005-0000-0000-00005C950000}"/>
    <cellStyle name="เซลล์ที่มีการเชื่อมโยง 2" xfId="34616" hidden="1" xr:uid="{00000000-0005-0000-0000-00005D950000}"/>
    <cellStyle name="เซลล์ที่มีการเชื่อมโยง 2" xfId="35450" hidden="1" xr:uid="{00000000-0005-0000-0000-00005E950000}"/>
    <cellStyle name="เซลล์ที่มีการเชื่อมโยง 2" xfId="34922" hidden="1" xr:uid="{00000000-0005-0000-0000-00005F950000}"/>
    <cellStyle name="เซลล์ที่มีการเชื่อมโยง 2" xfId="35583" hidden="1" xr:uid="{00000000-0005-0000-0000-000060950000}"/>
    <cellStyle name="เซลล์ที่มีการเชื่อมโยง 2" xfId="35192" hidden="1" xr:uid="{00000000-0005-0000-0000-000061950000}"/>
    <cellStyle name="เซลล์ที่มีการเชื่อมโยง 2" xfId="35947" hidden="1" xr:uid="{00000000-0005-0000-0000-000062950000}"/>
    <cellStyle name="เซลล์ที่มีการเชื่อมโยง 2" xfId="34906" hidden="1" xr:uid="{00000000-0005-0000-0000-000063950000}"/>
    <cellStyle name="เซลล์ที่มีการเชื่อมโยง 2" xfId="35120" hidden="1" xr:uid="{00000000-0005-0000-0000-000064950000}"/>
    <cellStyle name="เซลล์ที่มีการเชื่อมโยง 2" xfId="34841" hidden="1" xr:uid="{00000000-0005-0000-0000-000065950000}"/>
    <cellStyle name="เซลล์ที่มีการเชื่อมโยง 2" xfId="35313" hidden="1" xr:uid="{00000000-0005-0000-0000-000066950000}"/>
    <cellStyle name="เซลล์ที่มีการเชื่อมโยง 2" xfId="35429" hidden="1" xr:uid="{00000000-0005-0000-0000-000067950000}"/>
    <cellStyle name="เซลล์ที่มีการเชื่อมโยง 2" xfId="34694" hidden="1" xr:uid="{00000000-0005-0000-0000-000068950000}"/>
    <cellStyle name="เซลล์ที่มีการเชื่อมโยง 2" xfId="36100" hidden="1" xr:uid="{00000000-0005-0000-0000-000069950000}"/>
    <cellStyle name="เซลล์ที่มีการเชื่อมโยง 2" xfId="35488" hidden="1" xr:uid="{00000000-0005-0000-0000-00006A950000}"/>
    <cellStyle name="เซลล์ที่มีการเชื่อมโยง 2" xfId="34940" hidden="1" xr:uid="{00000000-0005-0000-0000-00006B950000}"/>
    <cellStyle name="เซลล์ที่มีการเชื่อมโยง 2" xfId="36225" hidden="1" xr:uid="{00000000-0005-0000-0000-00006C950000}"/>
    <cellStyle name="เซลล์ที่มีการเชื่อมโยง 2" xfId="35184" hidden="1" xr:uid="{00000000-0005-0000-0000-00006D950000}"/>
    <cellStyle name="เซลล์ที่มีการเชื่อมโยง 2" xfId="35210" hidden="1" xr:uid="{00000000-0005-0000-0000-00006E950000}"/>
    <cellStyle name="เซลล์ที่มีการเชื่อมโยง 2" xfId="35380" hidden="1" xr:uid="{00000000-0005-0000-0000-00006F950000}"/>
    <cellStyle name="เซลล์ที่มีการเชื่อมโยง 2" xfId="36062" hidden="1" xr:uid="{00000000-0005-0000-0000-000070950000}"/>
    <cellStyle name="เซลล์ที่มีการเชื่อมโยง 2" xfId="35418" hidden="1" xr:uid="{00000000-0005-0000-0000-000071950000}"/>
    <cellStyle name="เซลล์ที่มีการเชื่อมโยง 2" xfId="35668" hidden="1" xr:uid="{00000000-0005-0000-0000-000072950000}"/>
    <cellStyle name="เซลล์ที่มีการเชื่อมโยง 2" xfId="35526" hidden="1" xr:uid="{00000000-0005-0000-0000-000073950000}"/>
    <cellStyle name="เซลล์ที่มีการเชื่อมโยง 2" xfId="34630" hidden="1" xr:uid="{00000000-0005-0000-0000-000074950000}"/>
    <cellStyle name="เซลล์ที่มีการเชื่อมโยง 2" xfId="35504" hidden="1" xr:uid="{00000000-0005-0000-0000-000075950000}"/>
    <cellStyle name="เซลล์ที่มีการเชื่อมโยง 2" xfId="35033" hidden="1" xr:uid="{00000000-0005-0000-0000-000076950000}"/>
    <cellStyle name="เซลล์ที่มีการเชื่อมโยง 2" xfId="35543" hidden="1" xr:uid="{00000000-0005-0000-0000-000077950000}"/>
    <cellStyle name="เซลล์ที่มีการเชื่อมโยง 2" xfId="35423" hidden="1" xr:uid="{00000000-0005-0000-0000-000078950000}"/>
    <cellStyle name="เซลล์ที่มีการเชื่อมโยง 2" xfId="35191" hidden="1" xr:uid="{00000000-0005-0000-0000-000079950000}"/>
    <cellStyle name="เซลล์ที่มีการเชื่อมโยง 2" xfId="35671" hidden="1" xr:uid="{00000000-0005-0000-0000-00007A950000}"/>
    <cellStyle name="เซลล์ที่มีการเชื่อมโยง 2" xfId="34997" hidden="1" xr:uid="{00000000-0005-0000-0000-00007B950000}"/>
    <cellStyle name="เซลล์ที่มีการเชื่อมโยง 2" xfId="34865" hidden="1" xr:uid="{00000000-0005-0000-0000-00007C950000}"/>
    <cellStyle name="เซลล์ที่มีการเชื่อมโยง 2" xfId="36183" hidden="1" xr:uid="{00000000-0005-0000-0000-00007D950000}"/>
    <cellStyle name="เซลล์ที่มีการเชื่อมโยง 2" xfId="34606" hidden="1" xr:uid="{00000000-0005-0000-0000-00007E950000}"/>
    <cellStyle name="เซลล์ที่มีการเชื่อมโยง 2" xfId="34726" hidden="1" xr:uid="{00000000-0005-0000-0000-00007F950000}"/>
    <cellStyle name="เซลล์ที่มีการเชื่อมโยง 2" xfId="36299" hidden="1" xr:uid="{00000000-0005-0000-0000-000080950000}"/>
    <cellStyle name="เซลล์ที่มีการเชื่อมโยง 2" xfId="34730" hidden="1" xr:uid="{00000000-0005-0000-0000-000081950000}"/>
    <cellStyle name="เซลล์ที่มีการเชื่อมโยง 2" xfId="34886" hidden="1" xr:uid="{00000000-0005-0000-0000-000082950000}"/>
    <cellStyle name="เซลล์ที่มีการเชื่อมโยง 2" xfId="35516" hidden="1" xr:uid="{00000000-0005-0000-0000-000083950000}"/>
    <cellStyle name="เซลล์ที่มีการเชื่อมโยง 2" xfId="35159" hidden="1" xr:uid="{00000000-0005-0000-0000-000084950000}"/>
    <cellStyle name="เซลล์ที่มีการเชื่อมโยง 2" xfId="34640" hidden="1" xr:uid="{00000000-0005-0000-0000-000085950000}"/>
    <cellStyle name="เซลล์ที่มีการเชื่อมโยง 2" xfId="34988" hidden="1" xr:uid="{00000000-0005-0000-0000-000086950000}"/>
    <cellStyle name="เซลล์ที่มีการเชื่อมโยง 2" xfId="34729" hidden="1" xr:uid="{00000000-0005-0000-0000-000087950000}"/>
    <cellStyle name="เซลล์ที่มีการเชื่อมโยง 2" xfId="35314" hidden="1" xr:uid="{00000000-0005-0000-0000-000088950000}"/>
    <cellStyle name="เซลล์ที่มีการเชื่อมโยง 2" xfId="34985" hidden="1" xr:uid="{00000000-0005-0000-0000-000089950000}"/>
    <cellStyle name="เซลล์ที่มีการเชื่อมโยง 2" xfId="35171" hidden="1" xr:uid="{00000000-0005-0000-0000-00008A950000}"/>
    <cellStyle name="เซลล์ที่มีการเชื่อมโยง 2" xfId="19721" hidden="1" xr:uid="{00000000-0005-0000-0000-00008B950000}"/>
    <cellStyle name="เซลล์ที่มีการเชื่อมโยง 2" xfId="35857" hidden="1" xr:uid="{00000000-0005-0000-0000-00008C950000}"/>
    <cellStyle name="เซลล์ที่มีการเชื่อมโยง 2" xfId="36260" hidden="1" xr:uid="{00000000-0005-0000-0000-00008D950000}"/>
    <cellStyle name="เซลล์ที่มีการเชื่อมโยง 2" xfId="34649" hidden="1" xr:uid="{00000000-0005-0000-0000-00008E950000}"/>
    <cellStyle name="เซลล์ที่มีการเชื่อมโยง 2" xfId="35407" hidden="1" xr:uid="{00000000-0005-0000-0000-00008F950000}"/>
    <cellStyle name="เซลล์ที่มีการเชื่อมโยง 2" xfId="35180" hidden="1" xr:uid="{00000000-0005-0000-0000-000090950000}"/>
    <cellStyle name="เซลล์ที่มีการเชื่อมโยง 2" xfId="34703" hidden="1" xr:uid="{00000000-0005-0000-0000-000091950000}"/>
    <cellStyle name="เซลล์ที่มีการเชื่อมโยง 2" xfId="35308" hidden="1" xr:uid="{00000000-0005-0000-0000-000092950000}"/>
    <cellStyle name="เซลล์ที่มีการเชื่อมโยง 2" xfId="35136" hidden="1" xr:uid="{00000000-0005-0000-0000-000093950000}"/>
    <cellStyle name="เซลล์ที่มีการเชื่อมโยง 2" xfId="34873" hidden="1" xr:uid="{00000000-0005-0000-0000-000094950000}"/>
    <cellStyle name="เซลล์ที่มีการเชื่อมโยง 2" xfId="35827" hidden="1" xr:uid="{00000000-0005-0000-0000-000095950000}"/>
    <cellStyle name="เซลล์ที่มีการเชื่อมโยง 2" xfId="34734" hidden="1" xr:uid="{00000000-0005-0000-0000-000096950000}"/>
    <cellStyle name="เซลล์ที่มีการเชื่อมโยง 2" xfId="36279" hidden="1" xr:uid="{00000000-0005-0000-0000-000097950000}"/>
    <cellStyle name="เซลล์ที่มีการเชื่อมโยง 2" xfId="34927" hidden="1" xr:uid="{00000000-0005-0000-0000-000098950000}"/>
    <cellStyle name="เซลล์ที่มีการเชื่อมโยง 2" xfId="34810" hidden="1" xr:uid="{00000000-0005-0000-0000-000099950000}"/>
    <cellStyle name="เซลล์ที่มีการเชื่อมโยง 2" xfId="34833" hidden="1" xr:uid="{00000000-0005-0000-0000-00009A950000}"/>
    <cellStyle name="เซลล์ที่มีการเชื่อมโยง 2" xfId="35597" hidden="1" xr:uid="{00000000-0005-0000-0000-00009B950000}"/>
    <cellStyle name="เซลล์ที่มีการเชื่อมโยง 2" xfId="34619" hidden="1" xr:uid="{00000000-0005-0000-0000-00009C950000}"/>
    <cellStyle name="เซลล์ที่มีการเชื่อมโยง 2" xfId="36241" hidden="1" xr:uid="{00000000-0005-0000-0000-00009D950000}"/>
    <cellStyle name="เซลล์ที่มีการเชื่อมโยง 2" xfId="35454" hidden="1" xr:uid="{00000000-0005-0000-0000-00009E950000}"/>
    <cellStyle name="เซลล์ที่มีการเชื่อมโยง 2" xfId="35492" hidden="1" xr:uid="{00000000-0005-0000-0000-00009F950000}"/>
    <cellStyle name="เซลล์ที่มีการเชื่อมโยง 2" xfId="35022" hidden="1" xr:uid="{00000000-0005-0000-0000-0000A0950000}"/>
    <cellStyle name="เซลล์ที่มีการเชื่อมโยง 2" xfId="35493" hidden="1" xr:uid="{00000000-0005-0000-0000-0000A1950000}"/>
    <cellStyle name="เซลล์ที่มีการเชื่อมโยง 2" xfId="35361" hidden="1" xr:uid="{00000000-0005-0000-0000-0000A2950000}"/>
    <cellStyle name="เซลล์ที่มีการเชื่อมโยง 2" xfId="35046" hidden="1" xr:uid="{00000000-0005-0000-0000-0000A3950000}"/>
    <cellStyle name="เซลล์ที่มีการเชื่อมโยง 2" xfId="35104" hidden="1" xr:uid="{00000000-0005-0000-0000-0000A4950000}"/>
    <cellStyle name="เซลล์ที่มีการเชื่อมโยง 2" xfId="35215" hidden="1" xr:uid="{00000000-0005-0000-0000-0000A5950000}"/>
    <cellStyle name="เซลล์ที่มีการเชื่อมโยง 2" xfId="34986" hidden="1" xr:uid="{00000000-0005-0000-0000-0000A6950000}"/>
    <cellStyle name="เซลล์ที่มีการเชื่อมโยง 2" xfId="35602" hidden="1" xr:uid="{00000000-0005-0000-0000-0000A7950000}"/>
    <cellStyle name="เซลล์ที่มีการเชื่อมโยง 2" xfId="35498" hidden="1" xr:uid="{00000000-0005-0000-0000-0000A8950000}"/>
    <cellStyle name="เซลล์ที่มีการเชื่อมโยง 2" xfId="36153" hidden="1" xr:uid="{00000000-0005-0000-0000-0000A9950000}"/>
    <cellStyle name="เซลล์ที่มีการเชื่อมโยง 2" xfId="25457" hidden="1" xr:uid="{00000000-0005-0000-0000-0000AA950000}"/>
    <cellStyle name="เซลล์ที่มีการเชื่อมโยง 2" xfId="35297" hidden="1" xr:uid="{00000000-0005-0000-0000-0000AB950000}"/>
    <cellStyle name="เซลล์ที่มีการเชื่อมโยง 2" xfId="35036" hidden="1" xr:uid="{00000000-0005-0000-0000-0000AC950000}"/>
    <cellStyle name="เซลล์ที่มีการเชื่อมโยง 2" xfId="35221" hidden="1" xr:uid="{00000000-0005-0000-0000-0000AD950000}"/>
    <cellStyle name="เซลล์ที่มีการเชื่อมโยง 2" xfId="34761" hidden="1" xr:uid="{00000000-0005-0000-0000-0000AE950000}"/>
    <cellStyle name="เซลล์ที่มีการเชื่อมโยง 2" xfId="34672" hidden="1" xr:uid="{00000000-0005-0000-0000-0000AF950000}"/>
    <cellStyle name="เซลล์ที่มีการเชื่อมโยง 2" xfId="34711" hidden="1" xr:uid="{00000000-0005-0000-0000-0000B0950000}"/>
    <cellStyle name="เซลล์ที่มีการเชื่อมโยง 2" xfId="35787" hidden="1" xr:uid="{00000000-0005-0000-0000-0000B1950000}"/>
    <cellStyle name="เซลล์ที่มีการเชื่อมโยง 2" xfId="35608" hidden="1" xr:uid="{00000000-0005-0000-0000-0000B2950000}"/>
    <cellStyle name="เซลล์ที่มีการเชื่อมโยง 2" xfId="35942" hidden="1" xr:uid="{00000000-0005-0000-0000-0000B3950000}"/>
    <cellStyle name="เซลล์ที่มีการเชื่อมโยง 2" xfId="34613" hidden="1" xr:uid="{00000000-0005-0000-0000-0000B4950000}"/>
    <cellStyle name="เซลล์ที่มีการเชื่อมโยง 2" xfId="35350" hidden="1" xr:uid="{00000000-0005-0000-0000-0000B5950000}"/>
    <cellStyle name="เซลล์ที่มีการเชื่อมโยง 2" xfId="34706" hidden="1" xr:uid="{00000000-0005-0000-0000-0000B6950000}"/>
    <cellStyle name="เซลล์ที่มีการเชื่อมโยง 2" xfId="36174" hidden="1" xr:uid="{00000000-0005-0000-0000-0000B7950000}"/>
    <cellStyle name="เซลล์ที่มีการเชื่อมโยง 2" xfId="34719" hidden="1" xr:uid="{00000000-0005-0000-0000-0000B8950000}"/>
    <cellStyle name="เซลล์ที่มีการเชื่อมโยง 2" xfId="36175" hidden="1" xr:uid="{00000000-0005-0000-0000-0000B9950000}"/>
    <cellStyle name="เซลล์ที่มีการเชื่อมโยง 2" xfId="35529" hidden="1" xr:uid="{00000000-0005-0000-0000-0000BA950000}"/>
    <cellStyle name="เซลล์ที่มีการเชื่อมโยง 2" xfId="35565" hidden="1" xr:uid="{00000000-0005-0000-0000-0000BB950000}"/>
    <cellStyle name="เซลล์ที่มีการเชื่อมโยง 2" xfId="35089" hidden="1" xr:uid="{00000000-0005-0000-0000-0000BC950000}"/>
    <cellStyle name="เซลล์ที่มีการเชื่อมโยง 2" xfId="35743" hidden="1" xr:uid="{00000000-0005-0000-0000-0000BD950000}"/>
    <cellStyle name="เซลล์ที่มีการเชื่อมโยง 2" xfId="35686" hidden="1" xr:uid="{00000000-0005-0000-0000-0000BE950000}"/>
    <cellStyle name="เซลล์ที่มีการเชื่อมโยง 2" xfId="35777" hidden="1" xr:uid="{00000000-0005-0000-0000-0000BF950000}"/>
    <cellStyle name="เซลล์ที่มีการเชื่อมโยง 2" xfId="36239" hidden="1" xr:uid="{00000000-0005-0000-0000-0000C0950000}"/>
    <cellStyle name="เซลล์ที่มีการเชื่อมโยง 2" xfId="36163" hidden="1" xr:uid="{00000000-0005-0000-0000-0000C1950000}"/>
    <cellStyle name="เซลล์ที่มีการเชื่อมโยง 2" xfId="35168" hidden="1" xr:uid="{00000000-0005-0000-0000-0000C2950000}"/>
    <cellStyle name="เซลล์ที่มีการเชื่อมโยง 2" xfId="36129" hidden="1" xr:uid="{00000000-0005-0000-0000-0000C3950000}"/>
    <cellStyle name="เซลล์ที่มีการเชื่อมโยง 2" xfId="35802" hidden="1" xr:uid="{00000000-0005-0000-0000-0000C4950000}"/>
    <cellStyle name="เซลล์ที่มีการเชื่อมโยง 2" xfId="35494" hidden="1" xr:uid="{00000000-0005-0000-0000-0000C5950000}"/>
    <cellStyle name="เซลล์ที่มีการเชื่อมโยง 2" xfId="36128" hidden="1" xr:uid="{00000000-0005-0000-0000-0000C6950000}"/>
    <cellStyle name="เซลล์ที่มีการเชื่อมโยง 2" xfId="34918" hidden="1" xr:uid="{00000000-0005-0000-0000-0000C7950000}"/>
    <cellStyle name="เซลล์ที่มีการเชื่อมโยง 2" xfId="34990" hidden="1" xr:uid="{00000000-0005-0000-0000-0000C8950000}"/>
    <cellStyle name="เซลล์ที่มีการเชื่อมโยง 2" xfId="34926" hidden="1" xr:uid="{00000000-0005-0000-0000-0000C9950000}"/>
    <cellStyle name="เซลล์ที่มีการเชื่อมโยง 2" xfId="34653" hidden="1" xr:uid="{00000000-0005-0000-0000-0000CA950000}"/>
    <cellStyle name="เซลล์ที่มีการเชื่อมโยง 2" xfId="35495" hidden="1" xr:uid="{00000000-0005-0000-0000-0000CB950000}"/>
    <cellStyle name="เซลล์ที่มีการเชื่อมโยง 2" xfId="35890" hidden="1" xr:uid="{00000000-0005-0000-0000-0000CC950000}"/>
    <cellStyle name="เซลล์ที่มีการเชื่อมโยง 2" xfId="34625" hidden="1" xr:uid="{00000000-0005-0000-0000-0000CD950000}"/>
    <cellStyle name="เซลล์ที่มีการเชื่อมโยง 2" xfId="35965" hidden="1" xr:uid="{00000000-0005-0000-0000-0000CE950000}"/>
    <cellStyle name="เซลล์ที่มีการเชื่อมโยง 2" xfId="34603" hidden="1" xr:uid="{00000000-0005-0000-0000-0000CF950000}"/>
    <cellStyle name="เซลล์ที่มีการเชื่อมโยง 2" xfId="36341" hidden="1" xr:uid="{00000000-0005-0000-0000-0000D0950000}"/>
    <cellStyle name="เซลล์ที่มีการเชื่อมโยง 2" xfId="36342" hidden="1" xr:uid="{00000000-0005-0000-0000-0000D1950000}"/>
    <cellStyle name="เซลล์ที่มีการเชื่อมโยง 2" xfId="36343" hidden="1" xr:uid="{00000000-0005-0000-0000-0000D2950000}"/>
    <cellStyle name="เซลล์ที่มีการเชื่อมโยง 2" xfId="36344" hidden="1" xr:uid="{00000000-0005-0000-0000-0000D3950000}"/>
    <cellStyle name="เซลล์ที่มีการเชื่อมโยง 2" xfId="36353" hidden="1" xr:uid="{00000000-0005-0000-0000-0000D4950000}"/>
    <cellStyle name="เซลล์ที่มีการเชื่อมโยง 2" xfId="36354" hidden="1" xr:uid="{00000000-0005-0000-0000-0000D5950000}"/>
    <cellStyle name="เซลล์ที่มีการเชื่อมโยง 2" xfId="36355" hidden="1" xr:uid="{00000000-0005-0000-0000-0000D6950000}"/>
    <cellStyle name="เซลล์ที่มีการเชื่อมโยง 2" xfId="36356" hidden="1" xr:uid="{00000000-0005-0000-0000-0000D7950000}"/>
    <cellStyle name="เซลล์ที่มีการเชื่อมโยง 2" xfId="36357" hidden="1" xr:uid="{00000000-0005-0000-0000-0000D8950000}"/>
    <cellStyle name="เซลล์ที่มีการเชื่อมโยง 2" xfId="36358" hidden="1" xr:uid="{00000000-0005-0000-0000-0000D9950000}"/>
    <cellStyle name="เซลล์ที่มีการเชื่อมโยง 2" xfId="36359" hidden="1" xr:uid="{00000000-0005-0000-0000-0000DA950000}"/>
    <cellStyle name="เซลล์ที่มีการเชื่อมโยง 2" xfId="36360" hidden="1" xr:uid="{00000000-0005-0000-0000-0000DB950000}"/>
    <cellStyle name="เซลล์ที่มีการเชื่อมโยง 2" xfId="36365" hidden="1" xr:uid="{00000000-0005-0000-0000-0000DC950000}"/>
    <cellStyle name="เซลล์ที่มีการเชื่อมโยง 2" xfId="36366" hidden="1" xr:uid="{00000000-0005-0000-0000-0000DD950000}"/>
    <cellStyle name="เซลล์ที่มีการเชื่อมโยง 2" xfId="36367" hidden="1" xr:uid="{00000000-0005-0000-0000-0000DE950000}"/>
    <cellStyle name="เซลล์ที่มีการเชื่อมโยง 2" xfId="36368" hidden="1" xr:uid="{00000000-0005-0000-0000-0000DF950000}"/>
    <cellStyle name="เซลล์ที่มีการเชื่อมโยง 2" xfId="36554" hidden="1" xr:uid="{00000000-0005-0000-0000-0000E0950000}"/>
    <cellStyle name="เซลล์ที่มีการเชื่อมโยง 2" xfId="36556" hidden="1" xr:uid="{00000000-0005-0000-0000-0000E1950000}"/>
    <cellStyle name="เซลล์ที่มีการเชื่อมโยง 2" xfId="36559" hidden="1" xr:uid="{00000000-0005-0000-0000-0000E2950000}"/>
    <cellStyle name="เซลล์ที่มีการเชื่อมโยง 2" xfId="36560" hidden="1" xr:uid="{00000000-0005-0000-0000-0000E3950000}"/>
    <cellStyle name="เซลล์ที่มีการเชื่อมโยง 2" xfId="36652" hidden="1" xr:uid="{00000000-0005-0000-0000-0000E4950000}"/>
    <cellStyle name="เซลล์ที่มีการเชื่อมโยง 2" xfId="36653" hidden="1" xr:uid="{00000000-0005-0000-0000-0000E5950000}"/>
    <cellStyle name="เซลล์ที่มีการเชื่อมโยง 2" xfId="36657" hidden="1" xr:uid="{00000000-0005-0000-0000-0000E6950000}"/>
    <cellStyle name="เซลล์ที่มีการเชื่อมโยง 2" xfId="36658" hidden="1" xr:uid="{00000000-0005-0000-0000-0000E7950000}"/>
    <cellStyle name="เซลล์ที่มีการเชื่อมโยง 2" xfId="36677" hidden="1" xr:uid="{00000000-0005-0000-0000-0000E8950000}"/>
    <cellStyle name="เซลล์ที่มีการเชื่อมโยง 2" xfId="36678" hidden="1" xr:uid="{00000000-0005-0000-0000-0000E9950000}"/>
    <cellStyle name="เซลล์ที่มีการเชื่อมโยง 2" xfId="36680" hidden="1" xr:uid="{00000000-0005-0000-0000-0000EA950000}"/>
    <cellStyle name="เซลล์ที่มีการเชื่อมโยง 2" xfId="36681" hidden="1" xr:uid="{00000000-0005-0000-0000-0000EB950000}"/>
    <cellStyle name="เซลล์ที่มีการเชื่อมโยง 2" xfId="36775" hidden="1" xr:uid="{00000000-0005-0000-0000-0000EC950000}"/>
    <cellStyle name="เซลล์ที่มีการเชื่อมโยง 2" xfId="36776" hidden="1" xr:uid="{00000000-0005-0000-0000-0000ED950000}"/>
    <cellStyle name="เซลล์ที่มีการเชื่อมโยง 2" xfId="36778" hidden="1" xr:uid="{00000000-0005-0000-0000-0000EE950000}"/>
    <cellStyle name="เซลล์ที่มีการเชื่อมโยง 2" xfId="36779" hidden="1" xr:uid="{00000000-0005-0000-0000-0000EF950000}"/>
    <cellStyle name="เซลล์ที่มีการเชื่อมโยง 2" xfId="35331" hidden="1" xr:uid="{00000000-0005-0000-0000-0000F0950000}"/>
    <cellStyle name="เซลล์ที่มีการเชื่อมโยง 2" xfId="35336" hidden="1" xr:uid="{00000000-0005-0000-0000-0000F1950000}"/>
    <cellStyle name="เซลล์ที่มีการเชื่อมโยง 2" xfId="34612" hidden="1" xr:uid="{00000000-0005-0000-0000-0000F2950000}"/>
    <cellStyle name="เซลล์ที่มีการเชื่อมโยง 2" xfId="35626" hidden="1" xr:uid="{00000000-0005-0000-0000-0000F3950000}"/>
    <cellStyle name="เซลล์ที่มีการเชื่อมโยง 2" xfId="35734" hidden="1" xr:uid="{00000000-0005-0000-0000-0000F4950000}"/>
    <cellStyle name="เซลล์ที่มีการเชื่อมโยง 2" xfId="35552" hidden="1" xr:uid="{00000000-0005-0000-0000-0000F5950000}"/>
    <cellStyle name="เซลล์ที่มีการเชื่อมโยง 2" xfId="36082" hidden="1" xr:uid="{00000000-0005-0000-0000-0000F6950000}"/>
    <cellStyle name="เซลล์ที่มีการเชื่อมโยง 2" xfId="36283" hidden="1" xr:uid="{00000000-0005-0000-0000-0000F7950000}"/>
    <cellStyle name="เซลล์ที่มีการเชื่อมโยง 2" xfId="34617" hidden="1" xr:uid="{00000000-0005-0000-0000-0000F8950000}"/>
    <cellStyle name="เซลล์ที่มีการเชื่อมโยง 2" xfId="35359" hidden="1" xr:uid="{00000000-0005-0000-0000-0000F9950000}"/>
    <cellStyle name="เซลล์ที่มีการเชื่อมโยง 2" xfId="35422" hidden="1" xr:uid="{00000000-0005-0000-0000-0000FA950000}"/>
    <cellStyle name="เซลล์ที่มีการเชื่อมโยง 2" xfId="35664" hidden="1" xr:uid="{00000000-0005-0000-0000-0000FB950000}"/>
    <cellStyle name="เซลล์ที่มีการเชื่อมโยง 2" xfId="36256" hidden="1" xr:uid="{00000000-0005-0000-0000-0000FC950000}"/>
    <cellStyle name="เซลล์ที่มีการเชื่อมโยง 2" xfId="35233" hidden="1" xr:uid="{00000000-0005-0000-0000-0000FD950000}"/>
    <cellStyle name="เซลล์ที่มีการเชื่อมโยง 2" xfId="35944" hidden="1" xr:uid="{00000000-0005-0000-0000-0000FE950000}"/>
    <cellStyle name="เซลล์ที่มีการเชื่อมโยง 2" xfId="31008" hidden="1" xr:uid="{00000000-0005-0000-0000-0000FF950000}"/>
    <cellStyle name="เซลล์ที่มีการเชื่อมโยง 2" xfId="35697" hidden="1" xr:uid="{00000000-0005-0000-0000-000000960000}"/>
    <cellStyle name="เซลล์ที่มีการเชื่อมโยง 2" xfId="35758" hidden="1" xr:uid="{00000000-0005-0000-0000-000001960000}"/>
    <cellStyle name="เซลล์ที่มีการเชื่อมโยง 2" xfId="36326" hidden="1" xr:uid="{00000000-0005-0000-0000-000002960000}"/>
    <cellStyle name="เซลล์ที่มีการเชื่อมโยง 2" xfId="35562" hidden="1" xr:uid="{00000000-0005-0000-0000-000003960000}"/>
    <cellStyle name="เซลล์ที่มีการเชื่อมโยง 2" xfId="35173" hidden="1" xr:uid="{00000000-0005-0000-0000-000004960000}"/>
    <cellStyle name="เซลล์ที่มีการเชื่อมโยง 2" xfId="36195" hidden="1" xr:uid="{00000000-0005-0000-0000-000005960000}"/>
    <cellStyle name="เซลล์ที่มีการเชื่อมโยง 2" xfId="35338" hidden="1" xr:uid="{00000000-0005-0000-0000-000006960000}"/>
    <cellStyle name="เซลล์ที่มีการเชื่อมโยง 2" xfId="34800" hidden="1" xr:uid="{00000000-0005-0000-0000-000007960000}"/>
    <cellStyle name="เซลล์ที่มีการเชื่อมโยง 2" xfId="35198" hidden="1" xr:uid="{00000000-0005-0000-0000-000008960000}"/>
    <cellStyle name="เซลล์ที่มีการเชื่อมโยง 2" xfId="35609" hidden="1" xr:uid="{00000000-0005-0000-0000-000009960000}"/>
    <cellStyle name="เซลล์ที่มีการเชื่อมโยง 2" xfId="35560" hidden="1" xr:uid="{00000000-0005-0000-0000-00000A960000}"/>
    <cellStyle name="เซลล์ที่มีการเชื่อมโยง 2" xfId="34987" hidden="1" xr:uid="{00000000-0005-0000-0000-00000B960000}"/>
    <cellStyle name="เซลล์ที่มีการเชื่อมโยง 2" xfId="35276" hidden="1" xr:uid="{00000000-0005-0000-0000-00000C960000}"/>
    <cellStyle name="เซลล์ที่มีการเชื่อมโยง 2" xfId="34708" hidden="1" xr:uid="{00000000-0005-0000-0000-00000D960000}"/>
    <cellStyle name="เซลล์ที่มีการเชื่อมโยง 2" xfId="34963" hidden="1" xr:uid="{00000000-0005-0000-0000-00000E960000}"/>
    <cellStyle name="เซลล์ที่มีการเชื่อมโยง 2" xfId="35398" hidden="1" xr:uid="{00000000-0005-0000-0000-00000F960000}"/>
    <cellStyle name="เซลล์ที่มีการเชื่อมโยง 2" xfId="35690" hidden="1" xr:uid="{00000000-0005-0000-0000-000010960000}"/>
    <cellStyle name="เซลล์ที่มีการเชื่อมโยง 2" xfId="35627" hidden="1" xr:uid="{00000000-0005-0000-0000-000011960000}"/>
    <cellStyle name="เซลล์ที่มีการเชื่อมโยง 2" xfId="35733" hidden="1" xr:uid="{00000000-0005-0000-0000-000012960000}"/>
    <cellStyle name="เซลล์ที่มีการเชื่อมโยง 2" xfId="35023" hidden="1" xr:uid="{00000000-0005-0000-0000-000013960000}"/>
    <cellStyle name="เซลล์ที่มีการเชื่อมโยง 2" xfId="36106" hidden="1" xr:uid="{00000000-0005-0000-0000-000014960000}"/>
    <cellStyle name="เซลล์ที่มีการเชื่อมโยง 2" xfId="35029" hidden="1" xr:uid="{00000000-0005-0000-0000-000015960000}"/>
    <cellStyle name="เซลล์ที่มีการเชื่อมโยง 2" xfId="35996" hidden="1" xr:uid="{00000000-0005-0000-0000-000016960000}"/>
    <cellStyle name="เซลล์ที่มีการเชื่อมโยง 2" xfId="35703" hidden="1" xr:uid="{00000000-0005-0000-0000-000017960000}"/>
    <cellStyle name="เซลล์ที่มีการเชื่อมโยง 2" xfId="34680" hidden="1" xr:uid="{00000000-0005-0000-0000-000018960000}"/>
    <cellStyle name="เซลล์ที่มีการเชื่อมโยง 2" xfId="35655" hidden="1" xr:uid="{00000000-0005-0000-0000-000019960000}"/>
    <cellStyle name="เซลล์ที่มีการเชื่อมโยง 2" xfId="35950" hidden="1" xr:uid="{00000000-0005-0000-0000-00001A960000}"/>
    <cellStyle name="เซลล์ที่มีการเชื่อมโยง 2" xfId="34846" hidden="1" xr:uid="{00000000-0005-0000-0000-00001B960000}"/>
    <cellStyle name="เซลล์ที่มีการเชื่อมโยง 2" xfId="34650" hidden="1" xr:uid="{00000000-0005-0000-0000-00001C960000}"/>
    <cellStyle name="เซลล์ที่มีการเชื่อมโยง 2" xfId="36101" hidden="1" xr:uid="{00000000-0005-0000-0000-00001D960000}"/>
    <cellStyle name="เซลล์ที่มีการเชื่อมโยง 2" xfId="35759" hidden="1" xr:uid="{00000000-0005-0000-0000-00001E960000}"/>
    <cellStyle name="เซลล์ที่มีการเชื่อมโยง 2" xfId="35903" hidden="1" xr:uid="{00000000-0005-0000-0000-00001F960000}"/>
    <cellStyle name="เซลล์ที่มีการเชื่อมโยง 2" xfId="34766" hidden="1" xr:uid="{00000000-0005-0000-0000-000020960000}"/>
    <cellStyle name="เซลล์ที่มีการเชื่อมโยง 2" xfId="35784" hidden="1" xr:uid="{00000000-0005-0000-0000-000021960000}"/>
    <cellStyle name="เซลล์ที่มีการเชื่อมโยง 2" xfId="36130" hidden="1" xr:uid="{00000000-0005-0000-0000-000022960000}"/>
    <cellStyle name="เซลล์ที่มีการเชื่อมโยง 2" xfId="35756" hidden="1" xr:uid="{00000000-0005-0000-0000-000023960000}"/>
    <cellStyle name="เซลล์ที่มีการเชื่อมโยง 2" xfId="35383" hidden="1" xr:uid="{00000000-0005-0000-0000-000024960000}"/>
    <cellStyle name="เซลล์ที่มีการเชื่อมโยง 2" xfId="35050" hidden="1" xr:uid="{00000000-0005-0000-0000-000025960000}"/>
    <cellStyle name="เซลล์ที่มีการเชื่อมโยง 2" xfId="34904" hidden="1" xr:uid="{00000000-0005-0000-0000-000026960000}"/>
    <cellStyle name="เซลล์ที่มีการเชื่อมโยง 2" xfId="36334" hidden="1" xr:uid="{00000000-0005-0000-0000-000027960000}"/>
    <cellStyle name="เซลล์ที่มีการเชื่อมโยง 2" xfId="36310" hidden="1" xr:uid="{00000000-0005-0000-0000-000028960000}"/>
    <cellStyle name="เซลล์ที่มีการเชื่อมโยง 2" xfId="35902" hidden="1" xr:uid="{00000000-0005-0000-0000-000029960000}"/>
    <cellStyle name="เซลล์ที่มีการเชื่อมโยง 2" xfId="35886" hidden="1" xr:uid="{00000000-0005-0000-0000-00002A960000}"/>
    <cellStyle name="เซลล์ที่มีการเชื่อมโยง 2" xfId="35513" hidden="1" xr:uid="{00000000-0005-0000-0000-00002B960000}"/>
    <cellStyle name="เซลล์ที่มีการเชื่อมโยง 2" xfId="34608" hidden="1" xr:uid="{00000000-0005-0000-0000-00002C960000}"/>
    <cellStyle name="เซลล์ที่มีการเชื่อมโยง 2" xfId="35798" hidden="1" xr:uid="{00000000-0005-0000-0000-00002D960000}"/>
    <cellStyle name="เซลล์ที่มีการเชื่อมโยง 2" xfId="34877" hidden="1" xr:uid="{00000000-0005-0000-0000-00002E960000}"/>
    <cellStyle name="เซลล์ที่มีการเชื่อมโยง 2" xfId="35692" hidden="1" xr:uid="{00000000-0005-0000-0000-00002F960000}"/>
    <cellStyle name="เซลล์ที่มีการเชื่อมโยง 2" xfId="35946" hidden="1" xr:uid="{00000000-0005-0000-0000-000030960000}"/>
    <cellStyle name="เซลล์ที่มีการเชื่อมโยง 2" xfId="35899" hidden="1" xr:uid="{00000000-0005-0000-0000-000031960000}"/>
    <cellStyle name="เซลล์ที่มีการเชื่อมโยง 2" xfId="34835" hidden="1" xr:uid="{00000000-0005-0000-0000-000032960000}"/>
    <cellStyle name="เซลล์ที่มีการเชื่อมโยง 2" xfId="35883" hidden="1" xr:uid="{00000000-0005-0000-0000-000033960000}"/>
    <cellStyle name="เซลล์ที่มีการเชื่อมโยง 2" xfId="36041" hidden="1" xr:uid="{00000000-0005-0000-0000-000034960000}"/>
    <cellStyle name="เซลล์ที่มีการเชื่อมโยง 2" xfId="34976" hidden="1" xr:uid="{00000000-0005-0000-0000-000035960000}"/>
    <cellStyle name="เซลล์ที่มีการเชื่อมโยง 2" xfId="35256" hidden="1" xr:uid="{00000000-0005-0000-0000-000036960000}"/>
    <cellStyle name="เซลล์ที่มีการเชื่อมโยง 2" xfId="36086" hidden="1" xr:uid="{00000000-0005-0000-0000-000037960000}"/>
    <cellStyle name="เซลล์ที่มีการเชื่อมโยง 2" xfId="36144" hidden="1" xr:uid="{00000000-0005-0000-0000-000038960000}"/>
    <cellStyle name="เซลล์ที่มีการเชื่อมโยง 2" xfId="35268" hidden="1" xr:uid="{00000000-0005-0000-0000-000039960000}"/>
    <cellStyle name="เซลล์ที่มีการเชื่อมโยง 2" xfId="35620" hidden="1" xr:uid="{00000000-0005-0000-0000-00003A960000}"/>
    <cellStyle name="เซลล์ที่มีการเชื่อมโยง 2" xfId="35064" hidden="1" xr:uid="{00000000-0005-0000-0000-00003B960000}"/>
    <cellStyle name="เซลล์ที่มีการเชื่อมโยง 2" xfId="35968" hidden="1" xr:uid="{00000000-0005-0000-0000-00003C960000}"/>
    <cellStyle name="เซลล์ที่มีการเชื่อมโยง 2" xfId="35065" hidden="1" xr:uid="{00000000-0005-0000-0000-00003D960000}"/>
    <cellStyle name="เซลล์ที่มีการเชื่อมโยง 2" xfId="34634" hidden="1" xr:uid="{00000000-0005-0000-0000-00003E960000}"/>
    <cellStyle name="เซลล์ที่มีการเชื่อมโยง 2" xfId="35127" hidden="1" xr:uid="{00000000-0005-0000-0000-00003F960000}"/>
    <cellStyle name="เซลล์ที่มีการเชื่อมโยง 2" xfId="35349" hidden="1" xr:uid="{00000000-0005-0000-0000-000040960000}"/>
    <cellStyle name="เซลล์ที่มีการเชื่อมโยง 2" xfId="36297" hidden="1" xr:uid="{00000000-0005-0000-0000-000041960000}"/>
    <cellStyle name="เซลล์ที่มีการเชื่อมโยง 2" xfId="34802" hidden="1" xr:uid="{00000000-0005-0000-0000-000042960000}"/>
    <cellStyle name="เซลล์ที่มีการเชื่อมโยง 2" xfId="34992" hidden="1" xr:uid="{00000000-0005-0000-0000-000043960000}"/>
    <cellStyle name="เซลล์ที่มีการเชื่อมโยง 2" xfId="36227" hidden="1" xr:uid="{00000000-0005-0000-0000-000044960000}"/>
    <cellStyle name="เซลล์ที่มีการเชื่อมโยง 2" xfId="34919" hidden="1" xr:uid="{00000000-0005-0000-0000-000045960000}"/>
    <cellStyle name="เซลล์ที่มีการเชื่อมโยง 2" xfId="35793" hidden="1" xr:uid="{00000000-0005-0000-0000-000046960000}"/>
    <cellStyle name="เซลล์ที่มีการเชื่อมโยง 2" xfId="35066" hidden="1" xr:uid="{00000000-0005-0000-0000-000047960000}"/>
    <cellStyle name="เซลล์ที่มีการเชื่อมโยง 2" xfId="36352" hidden="1" xr:uid="{00000000-0005-0000-0000-000048960000}"/>
    <cellStyle name="เซลล์ที่มีการเชื่อมโยง 2" xfId="34844" hidden="1" xr:uid="{00000000-0005-0000-0000-000049960000}"/>
    <cellStyle name="เซลล์ที่มีการเชื่อมโยง 2" xfId="34763" hidden="1" xr:uid="{00000000-0005-0000-0000-00004A960000}"/>
    <cellStyle name="เซลล์ที่มีการเชื่อมโยง 2" xfId="35595" hidden="1" xr:uid="{00000000-0005-0000-0000-00004B960000}"/>
    <cellStyle name="เซลล์ที่มีการเชื่อมโยง 2" xfId="36159" hidden="1" xr:uid="{00000000-0005-0000-0000-00004C960000}"/>
    <cellStyle name="เซลล์ที่มีการเชื่อมโยง 2" xfId="35076" hidden="1" xr:uid="{00000000-0005-0000-0000-00004D960000}"/>
    <cellStyle name="เซลล์ที่มีการเชื่อมโยง 2" xfId="36220" hidden="1" xr:uid="{00000000-0005-0000-0000-00004E960000}"/>
    <cellStyle name="เซลล์ที่มีการเชื่อมโยง 2" xfId="35008" hidden="1" xr:uid="{00000000-0005-0000-0000-00004F960000}"/>
    <cellStyle name="เซลล์ที่มีการเชื่อมโยง 2" xfId="35118" hidden="1" xr:uid="{00000000-0005-0000-0000-000050960000}"/>
    <cellStyle name="เซลล์ที่มีการเชื่อมโยง 2" xfId="34895" hidden="1" xr:uid="{00000000-0005-0000-0000-000051960000}"/>
    <cellStyle name="เซลล์ที่มีการเชื่อมโยง 2" xfId="34819" hidden="1" xr:uid="{00000000-0005-0000-0000-000052960000}"/>
    <cellStyle name="เซลล์ที่มีการเชื่อมโยง 2" xfId="35624" hidden="1" xr:uid="{00000000-0005-0000-0000-000053960000}"/>
    <cellStyle name="เซลล์ที่มีการเชื่อมโยง 2" xfId="35205" hidden="1" xr:uid="{00000000-0005-0000-0000-000054960000}"/>
    <cellStyle name="เซลล์ที่มีการเชื่อมโยง 2" xfId="35441" hidden="1" xr:uid="{00000000-0005-0000-0000-000055960000}"/>
    <cellStyle name="เซลล์ที่มีการเชื่อมโยง 2" xfId="36023" hidden="1" xr:uid="{00000000-0005-0000-0000-000056960000}"/>
    <cellStyle name="เซลล์ที่มีการเชื่อมโยง 2" xfId="34975" hidden="1" xr:uid="{00000000-0005-0000-0000-000057960000}"/>
    <cellStyle name="เซลล์ที่มีการเชื่อมโยง 2" xfId="35873" hidden="1" xr:uid="{00000000-0005-0000-0000-000058960000}"/>
    <cellStyle name="เซลล์ที่มีการเชื่อมโยง 2" xfId="34864" hidden="1" xr:uid="{00000000-0005-0000-0000-000059960000}"/>
    <cellStyle name="เซลล์ที่มีการเชื่อมโยง 2" xfId="36180" hidden="1" xr:uid="{00000000-0005-0000-0000-00005A960000}"/>
    <cellStyle name="เซลล์ที่มีการเชื่อมโยง 2" xfId="34597" hidden="1" xr:uid="{00000000-0005-0000-0000-00005B960000}"/>
    <cellStyle name="เซลล์ที่มีการเชื่อมโยง 2" xfId="35610" hidden="1" xr:uid="{00000000-0005-0000-0000-00005C960000}"/>
    <cellStyle name="เซลล์ที่มีการเชื่อมโยง 2" xfId="35086" hidden="1" xr:uid="{00000000-0005-0000-0000-00005D960000}"/>
    <cellStyle name="เซลล์ที่มีการเชื่อมโยง 2" xfId="35108" hidden="1" xr:uid="{00000000-0005-0000-0000-00005E960000}"/>
    <cellStyle name="เซลล์ที่มีการเชื่อมโยง 2" xfId="35645" hidden="1" xr:uid="{00000000-0005-0000-0000-00005F960000}"/>
    <cellStyle name="เซลล์ที่มีการเชื่อมโยง 2" xfId="29810" hidden="1" xr:uid="{00000000-0005-0000-0000-000060960000}"/>
    <cellStyle name="เซลล์ที่มีการเชื่อมโยง 2" xfId="34929" hidden="1" xr:uid="{00000000-0005-0000-0000-000061960000}"/>
    <cellStyle name="เซลล์ที่มีการเชื่อมโยง 2" xfId="35887" hidden="1" xr:uid="{00000000-0005-0000-0000-000062960000}"/>
    <cellStyle name="เซลล์ที่มีการเชื่อมโยง 2" xfId="34889" hidden="1" xr:uid="{00000000-0005-0000-0000-000063960000}"/>
    <cellStyle name="เซลล์ที่มีการเชื่อมโยง 2" xfId="35177" hidden="1" xr:uid="{00000000-0005-0000-0000-000064960000}"/>
    <cellStyle name="เซลล์ที่มีการเชื่อมโยง 2" xfId="35186" hidden="1" xr:uid="{00000000-0005-0000-0000-000065960000}"/>
    <cellStyle name="เซลล์ที่มีการเชื่อมโยง 2" xfId="34998" hidden="1" xr:uid="{00000000-0005-0000-0000-000066960000}"/>
    <cellStyle name="เซลล์ที่มีการเชื่อมโยง 2" xfId="35126" hidden="1" xr:uid="{00000000-0005-0000-0000-000067960000}"/>
    <cellStyle name="เซลล์ที่มีการเชื่อมโยง 2" xfId="36275" hidden="1" xr:uid="{00000000-0005-0000-0000-000068960000}"/>
    <cellStyle name="เซลล์ที่มีการเชื่อมโยง 2" xfId="34818" hidden="1" xr:uid="{00000000-0005-0000-0000-000069960000}"/>
    <cellStyle name="เซลล์ที่มีการเชื่อมโยง 2" xfId="35588" hidden="1" xr:uid="{00000000-0005-0000-0000-00006A960000}"/>
    <cellStyle name="เซลล์ที่มีการเชื่อมโยง 2" xfId="35962" hidden="1" xr:uid="{00000000-0005-0000-0000-00006B960000}"/>
    <cellStyle name="เซลล์ที่มีการเชื่อมโยง 2" xfId="36083" hidden="1" xr:uid="{00000000-0005-0000-0000-00006C960000}"/>
    <cellStyle name="เซลล์ที่มีการเชื่อมโยง 2" xfId="34774" hidden="1" xr:uid="{00000000-0005-0000-0000-00006D960000}"/>
    <cellStyle name="เซลล์ที่มีการเชื่อมโยง 2" xfId="36026" hidden="1" xr:uid="{00000000-0005-0000-0000-00006E960000}"/>
    <cellStyle name="เซลล์ที่มีการเชื่อมโยง 2" xfId="34850" hidden="1" xr:uid="{00000000-0005-0000-0000-00006F960000}"/>
    <cellStyle name="เซลล์ที่มีการเชื่อมโยง 2" xfId="35040" hidden="1" xr:uid="{00000000-0005-0000-0000-000070960000}"/>
    <cellStyle name="เซลล์ที่มีการเชื่อมโยง 2" xfId="34771" hidden="1" xr:uid="{00000000-0005-0000-0000-000071960000}"/>
    <cellStyle name="เซลล์ที่มีการเชื่อมโยง 2" xfId="34914" hidden="1" xr:uid="{00000000-0005-0000-0000-000072960000}"/>
    <cellStyle name="เซลล์ที่มีการเชื่อมโยง 2" xfId="35521" hidden="1" xr:uid="{00000000-0005-0000-0000-000073960000}"/>
    <cellStyle name="เซลล์ที่มีการเชื่อมโยง 2" xfId="35411" hidden="1" xr:uid="{00000000-0005-0000-0000-000074960000}"/>
    <cellStyle name="เซลล์ที่มีการเชื่อมโยง 2" xfId="35395" hidden="1" xr:uid="{00000000-0005-0000-0000-000075960000}"/>
    <cellStyle name="เซลล์ที่มีการเชื่อมโยง 2" xfId="34767" hidden="1" xr:uid="{00000000-0005-0000-0000-000076960000}"/>
    <cellStyle name="เซลล์ที่มีการเชื่อมโยง 2" xfId="34874" hidden="1" xr:uid="{00000000-0005-0000-0000-000077960000}"/>
    <cellStyle name="เซลล์ที่มีการเชื่อมโยง 2" xfId="36105" hidden="1" xr:uid="{00000000-0005-0000-0000-000078960000}"/>
    <cellStyle name="เซลล์ที่มีการเชื่อมโยง 2" xfId="34661" hidden="1" xr:uid="{00000000-0005-0000-0000-000079960000}"/>
    <cellStyle name="เซลล์ที่มีการเชื่อมโยง 2" xfId="35149" hidden="1" xr:uid="{00000000-0005-0000-0000-00007A960000}"/>
    <cellStyle name="เซลล์ที่มีการเชื่อมโยง 2" xfId="34801" hidden="1" xr:uid="{00000000-0005-0000-0000-00007B960000}"/>
    <cellStyle name="เซลล์ที่มีการเชื่อมโยง 2" xfId="36067" hidden="1" xr:uid="{00000000-0005-0000-0000-00007C960000}"/>
    <cellStyle name="เซลล์ที่มีการเชื่อมโยง 2" xfId="35499" hidden="1" xr:uid="{00000000-0005-0000-0000-00007D960000}"/>
    <cellStyle name="เซลล์ที่มีการเชื่อมโยง 2" xfId="35115" hidden="1" xr:uid="{00000000-0005-0000-0000-00007E960000}"/>
    <cellStyle name="เซลล์ที่มีการเชื่อมโยง 2" xfId="35444" hidden="1" xr:uid="{00000000-0005-0000-0000-00007F960000}"/>
    <cellStyle name="เซลล์ที่มีการเชื่อมโยง 2" xfId="36804" hidden="1" xr:uid="{00000000-0005-0000-0000-000080960000}"/>
    <cellStyle name="เซลล์ที่มีการเชื่อมโยง 2" xfId="36807" hidden="1" xr:uid="{00000000-0005-0000-0000-000081960000}"/>
    <cellStyle name="เซลล์ที่มีการเชื่อมโยง 2" xfId="36809" hidden="1" xr:uid="{00000000-0005-0000-0000-000082960000}"/>
    <cellStyle name="เซลล์ที่มีการเชื่อมโยง 2" xfId="36810" hidden="1" xr:uid="{00000000-0005-0000-0000-000083960000}"/>
    <cellStyle name="เซลล์ที่มีการเชื่อมโยง 2" xfId="36818" hidden="1" xr:uid="{00000000-0005-0000-0000-000084960000}"/>
    <cellStyle name="เซลล์ที่มีการเชื่อมโยง 2" xfId="36819" hidden="1" xr:uid="{00000000-0005-0000-0000-000085960000}"/>
    <cellStyle name="เซลล์ที่มีการเชื่อมโยง 2" xfId="36820" hidden="1" xr:uid="{00000000-0005-0000-0000-000086960000}"/>
    <cellStyle name="เซลล์ที่มีการเชื่อมโยง 2" xfId="36821" hidden="1" xr:uid="{00000000-0005-0000-0000-000087960000}"/>
    <cellStyle name="เซลล์ที่มีการเชื่อมโยง 2" xfId="36823" hidden="1" xr:uid="{00000000-0005-0000-0000-000088960000}"/>
    <cellStyle name="เซลล์ที่มีการเชื่อมโยง 2" xfId="36824" hidden="1" xr:uid="{00000000-0005-0000-0000-000089960000}"/>
    <cellStyle name="เซลล์ที่มีการเชื่อมโยง 2" xfId="36825" hidden="1" xr:uid="{00000000-0005-0000-0000-00008A960000}"/>
    <cellStyle name="เซลล์ที่มีการเชื่อมโยง 2" xfId="36826" hidden="1" xr:uid="{00000000-0005-0000-0000-00008B960000}"/>
    <cellStyle name="เซลล์ที่มีการเชื่อมโยง 2" xfId="36829" hidden="1" xr:uid="{00000000-0005-0000-0000-00008C960000}"/>
    <cellStyle name="เซลล์ที่มีการเชื่อมโยง 2" xfId="36830" hidden="1" xr:uid="{00000000-0005-0000-0000-00008D960000}"/>
    <cellStyle name="เซลล์ที่มีการเชื่อมโยง 2" xfId="36831" hidden="1" xr:uid="{00000000-0005-0000-0000-00008E960000}"/>
    <cellStyle name="เซลล์ที่มีการเชื่อมโยง 2" xfId="36832" hidden="1" xr:uid="{00000000-0005-0000-0000-00008F960000}"/>
    <cellStyle name="เซลล์ที่มีการเชื่อมโยง 2" xfId="36888" hidden="1" xr:uid="{00000000-0005-0000-0000-000090960000}"/>
    <cellStyle name="เซลล์ที่มีการเชื่อมโยง 2" xfId="36889" hidden="1" xr:uid="{00000000-0005-0000-0000-000091960000}"/>
    <cellStyle name="เซลล์ที่มีการเชื่อมโยง 2" xfId="36891" hidden="1" xr:uid="{00000000-0005-0000-0000-000092960000}"/>
    <cellStyle name="เซลล์ที่มีการเชื่อมโยง 2" xfId="36892" hidden="1" xr:uid="{00000000-0005-0000-0000-000093960000}"/>
    <cellStyle name="เซลล์ที่มีการเชื่อมโยง 2" xfId="36918" hidden="1" xr:uid="{00000000-0005-0000-0000-000094960000}"/>
    <cellStyle name="เซลล์ที่มีการเชื่อมโยง 2" xfId="36919" hidden="1" xr:uid="{00000000-0005-0000-0000-000095960000}"/>
    <cellStyle name="เซลล์ที่มีการเชื่อมโยง 2" xfId="36920" hidden="1" xr:uid="{00000000-0005-0000-0000-000096960000}"/>
    <cellStyle name="เซลล์ที่มีการเชื่อมโยง 2" xfId="36921" hidden="1" xr:uid="{00000000-0005-0000-0000-000097960000}"/>
    <cellStyle name="เซลล์ที่มีการเชื่อมโยง 2" xfId="36925" hidden="1" xr:uid="{00000000-0005-0000-0000-000098960000}"/>
    <cellStyle name="เซลล์ที่มีการเชื่อมโยง 2" xfId="36926" hidden="1" xr:uid="{00000000-0005-0000-0000-000099960000}"/>
    <cellStyle name="เซลล์ที่มีการเชื่อมโยง 2" xfId="36927" hidden="1" xr:uid="{00000000-0005-0000-0000-00009A960000}"/>
    <cellStyle name="เซลล์ที่มีการเชื่อมโยง 2" xfId="36928" hidden="1" xr:uid="{00000000-0005-0000-0000-00009B960000}"/>
    <cellStyle name="เซลล์ที่มีการเชื่อมโยง 2" xfId="36943" hidden="1" xr:uid="{00000000-0005-0000-0000-00009C960000}"/>
    <cellStyle name="เซลล์ที่มีการเชื่อมโยง 2" xfId="36944" hidden="1" xr:uid="{00000000-0005-0000-0000-00009D960000}"/>
    <cellStyle name="เซลล์ที่มีการเชื่อมโยง 2" xfId="36946" hidden="1" xr:uid="{00000000-0005-0000-0000-00009E960000}"/>
    <cellStyle name="เซลล์ที่มีการเชื่อมโยง 2" xfId="36947" hidden="1" xr:uid="{00000000-0005-0000-0000-00009F960000}"/>
    <cellStyle name="เซลล์ที่มีการเชื่อมโยง 2" xfId="34748" hidden="1" xr:uid="{00000000-0005-0000-0000-0000A0960000}"/>
    <cellStyle name="เซลล์ที่มีการเชื่อมโยง 2" xfId="35855" hidden="1" xr:uid="{00000000-0005-0000-0000-0000A1960000}"/>
    <cellStyle name="เซลล์ที่มีการเชื่อมโยง 2" xfId="35670" hidden="1" xr:uid="{00000000-0005-0000-0000-0000A2960000}"/>
    <cellStyle name="เซลล์ที่มีการเชื่อมโยง 2" xfId="34605" hidden="1" xr:uid="{00000000-0005-0000-0000-0000A3960000}"/>
    <cellStyle name="เซลล์ที่มีการเชื่อมโยง 2" xfId="35961" hidden="1" xr:uid="{00000000-0005-0000-0000-0000A4960000}"/>
    <cellStyle name="เซลล์ที่มีการเชื่อมโยง 2" xfId="35026" hidden="1" xr:uid="{00000000-0005-0000-0000-0000A5960000}"/>
    <cellStyle name="เซลล์ที่มีการเชื่อมโยง 2" xfId="34890" hidden="1" xr:uid="{00000000-0005-0000-0000-0000A6960000}"/>
    <cellStyle name="เซลล์ที่มีการเชื่อมโยง 2" xfId="35542" hidden="1" xr:uid="{00000000-0005-0000-0000-0000A7960000}"/>
    <cellStyle name="เซลล์ที่มีการเชื่อมโยง 2" xfId="36839" hidden="1" xr:uid="{00000000-0005-0000-0000-0000A8960000}"/>
    <cellStyle name="เซลล์ที่มีการเชื่อมโยง 2" xfId="36088" hidden="1" xr:uid="{00000000-0005-0000-0000-0000A9960000}"/>
    <cellStyle name="เซลล์ที่มีการเชื่อมโยง 2" xfId="35481" hidden="1" xr:uid="{00000000-0005-0000-0000-0000AA960000}"/>
    <cellStyle name="เซลล์ที่มีการเชื่อมโยง 2" xfId="35934" hidden="1" xr:uid="{00000000-0005-0000-0000-0000AB960000}"/>
    <cellStyle name="เซลล์ที่มีการเชื่อมโยง 2" xfId="30679" hidden="1" xr:uid="{00000000-0005-0000-0000-0000AC960000}"/>
    <cellStyle name="เซลล์ที่มีการเชื่อมโยง 2" xfId="36258" hidden="1" xr:uid="{00000000-0005-0000-0000-0000AD960000}"/>
    <cellStyle name="เซลล์ที่มีการเชื่อมโยง 2" xfId="34848" hidden="1" xr:uid="{00000000-0005-0000-0000-0000AE960000}"/>
    <cellStyle name="เซลล์ที่มีการเชื่อมโยง 2" xfId="36037" hidden="1" xr:uid="{00000000-0005-0000-0000-0000AF960000}"/>
    <cellStyle name="เซลล์ที่มีการเชื่อมโยง 2" xfId="35696" hidden="1" xr:uid="{00000000-0005-0000-0000-0000B0960000}"/>
    <cellStyle name="เซลล์ที่มีการเชื่อมโยง 2" xfId="34718" hidden="1" xr:uid="{00000000-0005-0000-0000-0000B1960000}"/>
    <cellStyle name="เซลล์ที่มีการเชื่อมโยง 2" xfId="35869" hidden="1" xr:uid="{00000000-0005-0000-0000-0000B2960000}"/>
    <cellStyle name="เซลล์ที่มีการเชื่อมโยง 2" xfId="34981" hidden="1" xr:uid="{00000000-0005-0000-0000-0000B3960000}"/>
    <cellStyle name="เซลล์ที่มีการเชื่อมโยง 2" xfId="34837" hidden="1" xr:uid="{00000000-0005-0000-0000-0000B4960000}"/>
    <cellStyle name="เซลล์ที่มีการเชื่อมโยง 2" xfId="35991" hidden="1" xr:uid="{00000000-0005-0000-0000-0000B5960000}"/>
    <cellStyle name="เซลล์ที่มีการเชื่อมโยง 2" xfId="36350" hidden="1" xr:uid="{00000000-0005-0000-0000-0000B6960000}"/>
    <cellStyle name="เซลล์ที่มีการเชื่อมโยง 2" xfId="35783" hidden="1" xr:uid="{00000000-0005-0000-0000-0000B7960000}"/>
    <cellStyle name="เซลล์ที่มีการเชื่อมโยง 2" xfId="36319" hidden="1" xr:uid="{00000000-0005-0000-0000-0000B8960000}"/>
    <cellStyle name="เซลล์ที่มีการเชื่อมโยง 2" xfId="36846" hidden="1" xr:uid="{00000000-0005-0000-0000-0000B9960000}"/>
    <cellStyle name="เซลล์ที่มีการเชื่อมโยง 2" xfId="34931" hidden="1" xr:uid="{00000000-0005-0000-0000-0000BA960000}"/>
    <cellStyle name="เซลล์ที่มีการเชื่อมโยง 2" xfId="35582" hidden="1" xr:uid="{00000000-0005-0000-0000-0000BB960000}"/>
    <cellStyle name="เซลล์ที่มีการเชื่อมโยง 2" xfId="36338" hidden="1" xr:uid="{00000000-0005-0000-0000-0000BC960000}"/>
    <cellStyle name="เซลล์ที่มีการเชื่อมโยง 2" xfId="36929" hidden="1" xr:uid="{00000000-0005-0000-0000-0000BD960000}"/>
    <cellStyle name="เซลล์ที่มีการเชื่อมโยง 2" xfId="36879" hidden="1" xr:uid="{00000000-0005-0000-0000-0000BE960000}"/>
    <cellStyle name="เซลล์ที่มีการเชื่อมโยง 2" xfId="36842" hidden="1" xr:uid="{00000000-0005-0000-0000-0000BF960000}"/>
    <cellStyle name="เซลล์ที่มีการเชื่อมโยง 2" xfId="36799" hidden="1" xr:uid="{00000000-0005-0000-0000-0000C0960000}"/>
    <cellStyle name="เซลล์ที่มีการเชื่อมโยง 2" xfId="35342" hidden="1" xr:uid="{00000000-0005-0000-0000-0000C1960000}"/>
    <cellStyle name="เซลล์ที่มีการเชื่อมโยง 2" xfId="36110" hidden="1" xr:uid="{00000000-0005-0000-0000-0000C2960000}"/>
    <cellStyle name="เซลล์ที่มีการเชื่อมโยง 2" xfId="35491" hidden="1" xr:uid="{00000000-0005-0000-0000-0000C3960000}"/>
    <cellStyle name="เซลล์ที่มีการเชื่อมโยง 2" xfId="36114" hidden="1" xr:uid="{00000000-0005-0000-0000-0000C4960000}"/>
    <cellStyle name="เซลล์ที่มีการเชื่อมโยง 2" xfId="35576" hidden="1" xr:uid="{00000000-0005-0000-0000-0000C5960000}"/>
    <cellStyle name="เซลล์ที่มีการเชื่อมโยง 2" xfId="35792" hidden="1" xr:uid="{00000000-0005-0000-0000-0000C6960000}"/>
    <cellStyle name="เซลล์ที่มีการเชื่อมโยง 2" xfId="35770" hidden="1" xr:uid="{00000000-0005-0000-0000-0000C7960000}"/>
    <cellStyle name="เซลล์ที่มีการเชื่อมโยง 2" xfId="35019" hidden="1" xr:uid="{00000000-0005-0000-0000-0000C8960000}"/>
    <cellStyle name="เซลล์ที่มีการเชื่อมโยง 2" xfId="35779" hidden="1" xr:uid="{00000000-0005-0000-0000-0000C9960000}"/>
    <cellStyle name="เซลล์ที่มีการเชื่อมโยง 2" xfId="34675" hidden="1" xr:uid="{00000000-0005-0000-0000-0000CA960000}"/>
    <cellStyle name="เซลล์ที่มีการเชื่อมโยง 2" xfId="34638" hidden="1" xr:uid="{00000000-0005-0000-0000-0000CB960000}"/>
    <cellStyle name="เซลล์ที่มีการเชื่อมโยง 2" xfId="34632" hidden="1" xr:uid="{00000000-0005-0000-0000-0000CC960000}"/>
    <cellStyle name="เซลล์ที่มีการเชื่อมโยง 2" xfId="35723" hidden="1" xr:uid="{00000000-0005-0000-0000-0000CD960000}"/>
    <cellStyle name="เซลล์ที่มีการเชื่อมโยง 2" xfId="34815" hidden="1" xr:uid="{00000000-0005-0000-0000-0000CE960000}"/>
    <cellStyle name="เซลล์ที่มีการเชื่อมโยง 2" xfId="35633" hidden="1" xr:uid="{00000000-0005-0000-0000-0000CF960000}"/>
    <cellStyle name="เซลล์ที่มีการเชื่อมโยง 2" xfId="34974" hidden="1" xr:uid="{00000000-0005-0000-0000-0000D0960000}"/>
    <cellStyle name="เซลล์ที่มีการเชื่อมโยง 2" xfId="36886" hidden="1" xr:uid="{00000000-0005-0000-0000-0000D1960000}"/>
    <cellStyle name="เซลล์ที่มีการเชื่อมโยง 2" xfId="35717" hidden="1" xr:uid="{00000000-0005-0000-0000-0000D2960000}"/>
    <cellStyle name="เซลล์ที่มีการเชื่อมโยง 2" xfId="35080" hidden="1" xr:uid="{00000000-0005-0000-0000-0000D3960000}"/>
    <cellStyle name="เซลล์ที่มีการเชื่อมโยง 2" xfId="36866" hidden="1" xr:uid="{00000000-0005-0000-0000-0000D4960000}"/>
    <cellStyle name="เซลล์ที่มีการเชื่อมโยง 2" xfId="35369" hidden="1" xr:uid="{00000000-0005-0000-0000-0000D5960000}"/>
    <cellStyle name="เซลล์ที่มีการเชื่อมโยง 2" xfId="36013" hidden="1" xr:uid="{00000000-0005-0000-0000-0000D6960000}"/>
    <cellStyle name="เซลล์ที่มีการเชื่อมโยง 2" xfId="35819" hidden="1" xr:uid="{00000000-0005-0000-0000-0000D7960000}"/>
    <cellStyle name="เซลล์ที่มีการเชื่อมโยง 2" xfId="34984" hidden="1" xr:uid="{00000000-0005-0000-0000-0000D8960000}"/>
    <cellStyle name="เซลล์ที่มีการเชื่อมโยง 2" xfId="35569" hidden="1" xr:uid="{00000000-0005-0000-0000-0000D9960000}"/>
    <cellStyle name="เซลล์ที่มีการเชื่อมโยง 2" xfId="36030" hidden="1" xr:uid="{00000000-0005-0000-0000-0000DA960000}"/>
    <cellStyle name="เซลล์ที่มีการเชื่อมโยง 2" xfId="35367" hidden="1" xr:uid="{00000000-0005-0000-0000-0000DB960000}"/>
    <cellStyle name="เซลล์ที่มีการเชื่อมโยง 2" xfId="36002" hidden="1" xr:uid="{00000000-0005-0000-0000-0000DC960000}"/>
    <cellStyle name="เซลล์ที่มีการเชื่อมโยง 2" xfId="36193" hidden="1" xr:uid="{00000000-0005-0000-0000-0000DD960000}"/>
    <cellStyle name="เซลล์ที่มีการเชื่อมโยง 2" xfId="36898" hidden="1" xr:uid="{00000000-0005-0000-0000-0000DE960000}"/>
    <cellStyle name="เซลล์ที่มีการเชื่อมโยง 2" xfId="35128" hidden="1" xr:uid="{00000000-0005-0000-0000-0000DF960000}"/>
    <cellStyle name="เซลล์ที่มีการเชื่อมโยง 2" xfId="34887" hidden="1" xr:uid="{00000000-0005-0000-0000-0000E0960000}"/>
    <cellStyle name="เซลล์ที่มีการเชื่อมโยง 2" xfId="35412" hidden="1" xr:uid="{00000000-0005-0000-0000-0000E1960000}"/>
    <cellStyle name="เซลล์ที่มีการเชื่อมโยง 2" xfId="36348" hidden="1" xr:uid="{00000000-0005-0000-0000-0000E2960000}"/>
    <cellStyle name="เซลล์ที่มีการเชื่อมโยง 2" xfId="35437" hidden="1" xr:uid="{00000000-0005-0000-0000-0000E3960000}"/>
    <cellStyle name="เซลล์ที่มีการเชื่อมโยง 2" xfId="36901" hidden="1" xr:uid="{00000000-0005-0000-0000-0000E4960000}"/>
    <cellStyle name="เซลล์ที่มีการเชื่อมโยง 2" xfId="35617" hidden="1" xr:uid="{00000000-0005-0000-0000-0000E5960000}"/>
    <cellStyle name="เซลล์ที่มีการเชื่อมโยง 2" xfId="36284" hidden="1" xr:uid="{00000000-0005-0000-0000-0000E6960000}"/>
    <cellStyle name="เซลล์ที่มีการเชื่อมโยง 2" xfId="35580" hidden="1" xr:uid="{00000000-0005-0000-0000-0000E7960000}"/>
    <cellStyle name="เซลล์ที่มีการเชื่อมโยง 2" xfId="35888" hidden="1" xr:uid="{00000000-0005-0000-0000-0000E8960000}"/>
    <cellStyle name="เซลล์ที่มีการเชื่อมโยง 2" xfId="36034" hidden="1" xr:uid="{00000000-0005-0000-0000-0000E9960000}"/>
    <cellStyle name="เซลล์ที่มีการเชื่อมโยง 2" xfId="36782" hidden="1" xr:uid="{00000000-0005-0000-0000-0000EA960000}"/>
    <cellStyle name="เซลล์ที่มีการเชื่อมโยง 2" xfId="34720" hidden="1" xr:uid="{00000000-0005-0000-0000-0000EB960000}"/>
    <cellStyle name="เซลล์ที่มีการเชื่อมโยง 2" xfId="34618" hidden="1" xr:uid="{00000000-0005-0000-0000-0000EC960000}"/>
    <cellStyle name="เซลล์ที่มีการเชื่อมโยง 2" xfId="34599" hidden="1" xr:uid="{00000000-0005-0000-0000-0000ED960000}"/>
    <cellStyle name="เซลล์ที่มีการเชื่อมโยง 2" xfId="34991" hidden="1" xr:uid="{00000000-0005-0000-0000-0000EE960000}"/>
    <cellStyle name="เซลล์ที่มีการเชื่อมโยง 2" xfId="34755" hidden="1" xr:uid="{00000000-0005-0000-0000-0000EF960000}"/>
    <cellStyle name="เซลล์ที่มีการเชื่อมโยง 2" xfId="36094" hidden="1" xr:uid="{00000000-0005-0000-0000-0000F0960000}"/>
    <cellStyle name="เซลล์ที่มีการเชื่อมโยง 2" xfId="36003" hidden="1" xr:uid="{00000000-0005-0000-0000-0000F1960000}"/>
    <cellStyle name="เซลล์ที่มีการเชื่อมโยง 2" xfId="35067" hidden="1" xr:uid="{00000000-0005-0000-0000-0000F2960000}"/>
    <cellStyle name="เซลล์ที่มีการเชื่อมโยง 2" xfId="35530" hidden="1" xr:uid="{00000000-0005-0000-0000-0000F3960000}"/>
    <cellStyle name="เซลล์ที่มีการเชื่อมโยง 2" xfId="35705" hidden="1" xr:uid="{00000000-0005-0000-0000-0000F4960000}"/>
    <cellStyle name="เซลล์ที่มีการเชื่อมโยง 2" xfId="34701" hidden="1" xr:uid="{00000000-0005-0000-0000-0000F5960000}"/>
    <cellStyle name="เซลล์ที่มีการเชื่อมโยง 2" xfId="36924" hidden="1" xr:uid="{00000000-0005-0000-0000-0000F6960000}"/>
    <cellStyle name="เซลล์ที่มีการเชื่อมโยง 2" xfId="34834" hidden="1" xr:uid="{00000000-0005-0000-0000-0000F7960000}"/>
    <cellStyle name="เซลล์ที่มีการเชื่อมโยง 2" xfId="34950" hidden="1" xr:uid="{00000000-0005-0000-0000-0000F8960000}"/>
    <cellStyle name="เซลล์ที่มีการเชื่อมโยง 2" xfId="36936" hidden="1" xr:uid="{00000000-0005-0000-0000-0000F9960000}"/>
    <cellStyle name="เซลล์ที่มีการเชื่อมโยง 2" xfId="36847" hidden="1" xr:uid="{00000000-0005-0000-0000-0000FA960000}"/>
    <cellStyle name="เซลล์ที่มีการเชื่อมโยง 2" xfId="36860" hidden="1" xr:uid="{00000000-0005-0000-0000-0000FB960000}"/>
    <cellStyle name="เซลล์ที่มีการเชื่อมโยง 2" xfId="34862" hidden="1" xr:uid="{00000000-0005-0000-0000-0000FC960000}"/>
    <cellStyle name="เซลล์ที่มีการเชื่อมโยง 2" xfId="35206" hidden="1" xr:uid="{00000000-0005-0000-0000-0000FD960000}"/>
    <cellStyle name="เซลล์ที่มีการเชื่อมโยง 2" xfId="34911" hidden="1" xr:uid="{00000000-0005-0000-0000-0000FE960000}"/>
    <cellStyle name="เซลล์ที่มีการเชื่อมโยง 2" xfId="34871" hidden="1" xr:uid="{00000000-0005-0000-0000-0000FF960000}"/>
    <cellStyle name="เซลล์ที่มีการเชื่อมโยง 2" xfId="36902" hidden="1" xr:uid="{00000000-0005-0000-0000-000000970000}"/>
    <cellStyle name="เซลล์ที่มีการเชื่อมโยง 2" xfId="35148" hidden="1" xr:uid="{00000000-0005-0000-0000-000001970000}"/>
    <cellStyle name="เซลล์ที่มีการเชื่อมโยง 2" xfId="35523" hidden="1" xr:uid="{00000000-0005-0000-0000-000002970000}"/>
    <cellStyle name="เซลล์ที่มีการเชื่อมโยง 2" xfId="35378" hidden="1" xr:uid="{00000000-0005-0000-0000-000003970000}"/>
    <cellStyle name="เซลล์ที่มีการเชื่อมโยง 2" xfId="36107" hidden="1" xr:uid="{00000000-0005-0000-0000-000004970000}"/>
    <cellStyle name="เซลล์ที่มีการเชื่อมโยง 2" xfId="36325" hidden="1" xr:uid="{00000000-0005-0000-0000-000005970000}"/>
    <cellStyle name="เซลล์ที่มีการเชื่อมโยง 2" xfId="35788" hidden="1" xr:uid="{00000000-0005-0000-0000-000006970000}"/>
    <cellStyle name="เซลล์ที่มีการเชื่อมโยง 2" xfId="34902" hidden="1" xr:uid="{00000000-0005-0000-0000-000007970000}"/>
    <cellStyle name="เซลล์ที่มีการเชื่อมโยง 2" xfId="35244" hidden="1" xr:uid="{00000000-0005-0000-0000-000008970000}"/>
    <cellStyle name="เซลล์ที่มีการเชื่อมโยง 2" xfId="36912" hidden="1" xr:uid="{00000000-0005-0000-0000-000009970000}"/>
    <cellStyle name="เซลล์ที่มีการเชื่อมโยง 2" xfId="36838" hidden="1" xr:uid="{00000000-0005-0000-0000-00000A970000}"/>
    <cellStyle name="เซลล์ที่มีการเชื่อมโยง 2" xfId="36873" hidden="1" xr:uid="{00000000-0005-0000-0000-00000B970000}"/>
    <cellStyle name="เซลล์ที่มีการเชื่อมโยง 2" xfId="34898" hidden="1" xr:uid="{00000000-0005-0000-0000-00000C970000}"/>
    <cellStyle name="เซลล์ที่มีการเชื่อมโยง 2" xfId="35200" hidden="1" xr:uid="{00000000-0005-0000-0000-00000D970000}"/>
    <cellStyle name="เซลล์ที่มีการเชื่อมโยง 2" xfId="35335" hidden="1" xr:uid="{00000000-0005-0000-0000-00000E970000}"/>
    <cellStyle name="เซลล์ที่มีการเชื่อมโยง 2" xfId="36317" hidden="1" xr:uid="{00000000-0005-0000-0000-00000F970000}"/>
    <cellStyle name="เซลล์ที่มีการเชื่อมโยง 2" xfId="35400" hidden="1" xr:uid="{00000000-0005-0000-0000-000010970000}"/>
    <cellStyle name="เซลล์ที่มีการเชื่อมโยง 2" xfId="36313" hidden="1" xr:uid="{00000000-0005-0000-0000-000011970000}"/>
    <cellStyle name="เซลล์ที่มีการเชื่อมโยง 2" xfId="35876" hidden="1" xr:uid="{00000000-0005-0000-0000-000012970000}"/>
    <cellStyle name="เซลล์ที่มีการเชื่อมโยง 2" xfId="36938" hidden="1" xr:uid="{00000000-0005-0000-0000-000013970000}"/>
    <cellStyle name="เซลล์ที่มีการเชื่อมโยง 2" xfId="35317" hidden="1" xr:uid="{00000000-0005-0000-0000-000014970000}"/>
    <cellStyle name="เซลล์ที่มีการเชื่อมโยง 2" xfId="35242" hidden="1" xr:uid="{00000000-0005-0000-0000-000015970000}"/>
    <cellStyle name="เซลล์ที่มีการเชื่อมโยง 2" xfId="34604" hidden="1" xr:uid="{00000000-0005-0000-0000-000016970000}"/>
    <cellStyle name="เซลล์ที่มีการเชื่อมโยง 2" xfId="35889" hidden="1" xr:uid="{00000000-0005-0000-0000-000017970000}"/>
    <cellStyle name="เซลล์ที่มีการเชื่อมโยง 2" xfId="35279" hidden="1" xr:uid="{00000000-0005-0000-0000-000018970000}"/>
    <cellStyle name="เซลล์ที่มีการเชื่อมโยง 2" xfId="34633" hidden="1" xr:uid="{00000000-0005-0000-0000-000019970000}"/>
    <cellStyle name="เซลล์ที่มีการเชื่อมโยง 2" xfId="35396" hidden="1" xr:uid="{00000000-0005-0000-0000-00001A970000}"/>
    <cellStyle name="เซลล์ที่มีการเชื่อมโยง 2" xfId="36228" hidden="1" xr:uid="{00000000-0005-0000-0000-00001B970000}"/>
    <cellStyle name="เซลล์ที่มีการเชื่อมโยง 2" xfId="35204" hidden="1" xr:uid="{00000000-0005-0000-0000-00001C970000}"/>
    <cellStyle name="เซลล์ที่มีการเชื่อมโยง 2" xfId="35721" hidden="1" xr:uid="{00000000-0005-0000-0000-00001D970000}"/>
    <cellStyle name="เซลล์ที่มีการเชื่อมโยง 2" xfId="36198" hidden="1" xr:uid="{00000000-0005-0000-0000-00001E970000}"/>
    <cellStyle name="เซลล์ที่มีการเชื่อมโยง 2" xfId="35075" hidden="1" xr:uid="{00000000-0005-0000-0000-00001F970000}"/>
    <cellStyle name="เซลล์ที่มีการเชื่อมโยง 2" xfId="35351" hidden="1" xr:uid="{00000000-0005-0000-0000-000020970000}"/>
    <cellStyle name="เซลล์ที่มีการเชื่อมโยง 2" xfId="35266" hidden="1" xr:uid="{00000000-0005-0000-0000-000021970000}"/>
    <cellStyle name="เซลล์ที่มีการเชื่อมโยง 2" xfId="35093" hidden="1" xr:uid="{00000000-0005-0000-0000-000022970000}"/>
    <cellStyle name="เซลล์ที่มีการเชื่อมโยง 2" xfId="35728" hidden="1" xr:uid="{00000000-0005-0000-0000-000023970000}"/>
    <cellStyle name="เซลล์ที่มีการเชื่อมโยง 2" xfId="34695" hidden="1" xr:uid="{00000000-0005-0000-0000-000024970000}"/>
    <cellStyle name="เซลล์ที่มีการเชื่อมโยง 2" xfId="35684" hidden="1" xr:uid="{00000000-0005-0000-0000-000025970000}"/>
    <cellStyle name="เซลล์ที่มีการเชื่อมโยง 2" xfId="36031" hidden="1" xr:uid="{00000000-0005-0000-0000-000026970000}"/>
    <cellStyle name="เซลล์ที่มีการเชื่อมโยง 2" xfId="31318" hidden="1" xr:uid="{00000000-0005-0000-0000-000027970000}"/>
    <cellStyle name="เซลล์ที่มีการเชื่อมโยง 2" xfId="35476" hidden="1" xr:uid="{00000000-0005-0000-0000-000028970000}"/>
    <cellStyle name="เซลล์ที่มีการเชื่อมโยง 2" xfId="34629" hidden="1" xr:uid="{00000000-0005-0000-0000-000029970000}"/>
    <cellStyle name="เซลล์ที่มีการเชื่อมโยง 2" xfId="36104" hidden="1" xr:uid="{00000000-0005-0000-0000-00002A970000}"/>
    <cellStyle name="เซลล์ที่มีการเชื่อมโยง 2" xfId="35133" hidden="1" xr:uid="{00000000-0005-0000-0000-00002B970000}"/>
    <cellStyle name="เซลล์ที่มีการเชื่อมโยง 2" xfId="36331" hidden="1" xr:uid="{00000000-0005-0000-0000-00002C970000}"/>
    <cellStyle name="เซลล์ที่มีการเชื่อมโยง 2" xfId="35643" hidden="1" xr:uid="{00000000-0005-0000-0000-00002D970000}"/>
    <cellStyle name="เซลล์ที่มีการเชื่อมโยง 2" xfId="34671" hidden="1" xr:uid="{00000000-0005-0000-0000-00002E970000}"/>
    <cellStyle name="เซลล์ที่มีการเชื่อมโยง 2" xfId="34765" hidden="1" xr:uid="{00000000-0005-0000-0000-00002F970000}"/>
    <cellStyle name="เซลล์ที่มีการเชื่อมโยง 2" xfId="35178" hidden="1" xr:uid="{00000000-0005-0000-0000-000030970000}"/>
    <cellStyle name="เซลล์ที่มีการเชื่อมโยง 2" xfId="36091" hidden="1" xr:uid="{00000000-0005-0000-0000-000031970000}"/>
    <cellStyle name="เซลล์ที่มีการเชื่อมโยง 2" xfId="36339" hidden="1" xr:uid="{00000000-0005-0000-0000-000032970000}"/>
    <cellStyle name="เซลล์ที่มีการเชื่อมโยง 2" xfId="36160" hidden="1" xr:uid="{00000000-0005-0000-0000-000033970000}"/>
    <cellStyle name="เซลล์ที่มีการเชื่อมโยง 2" xfId="36786" hidden="1" xr:uid="{00000000-0005-0000-0000-000034970000}"/>
    <cellStyle name="เซลล์ที่มีการเชื่อมโยง 2" xfId="35202" hidden="1" xr:uid="{00000000-0005-0000-0000-000035970000}"/>
    <cellStyle name="เซลล์ที่มีการเชื่อมโยง 2" xfId="36861" hidden="1" xr:uid="{00000000-0005-0000-0000-000036970000}"/>
    <cellStyle name="เซลล์ที่มีการเชื่อมโยง 2" xfId="36876" hidden="1" xr:uid="{00000000-0005-0000-0000-000037970000}"/>
    <cellStyle name="เซลล์ที่มีการเชื่อมโยง 2" xfId="36346" hidden="1" xr:uid="{00000000-0005-0000-0000-000038970000}"/>
    <cellStyle name="เซลล์ที่มีการเชื่อมโยง 2" xfId="35547" hidden="1" xr:uid="{00000000-0005-0000-0000-000039970000}"/>
    <cellStyle name="เซลล์ที่มีการเชื่อมโยง 2" xfId="35558" hidden="1" xr:uid="{00000000-0005-0000-0000-00003A970000}"/>
    <cellStyle name="เซลล์ที่มีการเชื่อมโยง 2" xfId="34667" hidden="1" xr:uid="{00000000-0005-0000-0000-00003B970000}"/>
    <cellStyle name="เซลล์ที่มีการเชื่อมโยง 2" xfId="35106" hidden="1" xr:uid="{00000000-0005-0000-0000-00003C970000}"/>
    <cellStyle name="เซลล์ที่มีการเชื่อมโยง 2" xfId="35837" hidden="1" xr:uid="{00000000-0005-0000-0000-00003D970000}"/>
    <cellStyle name="เซลล์ที่มีการเชื่อมโยง 2" xfId="35312" hidden="1" xr:uid="{00000000-0005-0000-0000-00003E970000}"/>
    <cellStyle name="เซลล์ที่มีการเชื่อมโยง 2" xfId="35248" hidden="1" xr:uid="{00000000-0005-0000-0000-00003F970000}"/>
    <cellStyle name="เซลล์ที่มีการเชื่อมโยง 2" xfId="31548" hidden="1" xr:uid="{00000000-0005-0000-0000-000040970000}"/>
    <cellStyle name="เซลล์ที่มีการเชื่อมโยง 2" xfId="36033" hidden="1" xr:uid="{00000000-0005-0000-0000-000041970000}"/>
    <cellStyle name="เซลล์ที่มีการเชื่อมโยง 2" xfId="36035" hidden="1" xr:uid="{00000000-0005-0000-0000-000042970000}"/>
    <cellStyle name="เซลล์ที่มีการเชื่อมโยง 2" xfId="35146" hidden="1" xr:uid="{00000000-0005-0000-0000-000043970000}"/>
    <cellStyle name="เซลล์ที่มีการเชื่อมโยง 2" xfId="36963" hidden="1" xr:uid="{00000000-0005-0000-0000-000044970000}"/>
    <cellStyle name="เซลล์ที่มีการเชื่อมโยง 2" xfId="36964" hidden="1" xr:uid="{00000000-0005-0000-0000-000045970000}"/>
    <cellStyle name="เซลล์ที่มีการเชื่อมโยง 2" xfId="36965" hidden="1" xr:uid="{00000000-0005-0000-0000-000046970000}"/>
    <cellStyle name="เซลล์ที่มีการเชื่อมโยง 2" xfId="36966" hidden="1" xr:uid="{00000000-0005-0000-0000-000047970000}"/>
    <cellStyle name="เซลล์ที่มีการเชื่อมโยง 2" xfId="36969" hidden="1" xr:uid="{00000000-0005-0000-0000-000048970000}"/>
    <cellStyle name="เซลล์ที่มีการเชื่อมโยง 2" xfId="36970" hidden="1" xr:uid="{00000000-0005-0000-0000-000049970000}"/>
    <cellStyle name="เซลล์ที่มีการเชื่อมโยง 2" xfId="36971" hidden="1" xr:uid="{00000000-0005-0000-0000-00004A970000}"/>
    <cellStyle name="เซลล์ที่มีการเชื่อมโยง 2" xfId="36972" hidden="1" xr:uid="{00000000-0005-0000-0000-00004B970000}"/>
    <cellStyle name="เซลล์ที่มีการเชื่อมโยง 2" xfId="36991" hidden="1" xr:uid="{00000000-0005-0000-0000-00004C970000}"/>
    <cellStyle name="เซลล์ที่มีการเชื่อมโยง 2" xfId="36992" hidden="1" xr:uid="{00000000-0005-0000-0000-00004D970000}"/>
    <cellStyle name="เซลล์ที่มีการเชื่อมโยง 2" xfId="36994" hidden="1" xr:uid="{00000000-0005-0000-0000-00004E970000}"/>
    <cellStyle name="เซลล์ที่มีการเชื่อมโยง 2" xfId="36995" hidden="1" xr:uid="{00000000-0005-0000-0000-00004F970000}"/>
    <cellStyle name="เซลล์ที่มีการเชื่อมโยง 2" xfId="35090" hidden="1" xr:uid="{00000000-0005-0000-0000-000050970000}"/>
    <cellStyle name="เซลล์ที่มีการเชื่อมโยง 2" xfId="36178" hidden="1" xr:uid="{00000000-0005-0000-0000-000051970000}"/>
    <cellStyle name="เซลล์ที่มีการเชื่อมโยง 2" xfId="35318" hidden="1" xr:uid="{00000000-0005-0000-0000-000052970000}"/>
    <cellStyle name="เซลล์ที่มีการเชื่อมโยง 2" xfId="35667" hidden="1" xr:uid="{00000000-0005-0000-0000-000053970000}"/>
    <cellStyle name="เซลล์ที่มีการเชื่อมโยง 2" xfId="36872" hidden="1" xr:uid="{00000000-0005-0000-0000-000054970000}"/>
    <cellStyle name="เซลล์ที่มีการเชื่อมโยง 2" xfId="35163" hidden="1" xr:uid="{00000000-0005-0000-0000-000055970000}"/>
    <cellStyle name="เซลล์ที่มีการเชื่อมโยง 2" xfId="35124" hidden="1" xr:uid="{00000000-0005-0000-0000-000056970000}"/>
    <cellStyle name="เซลล์ที่มีการเชื่อมโยง 2" xfId="36127" hidden="1" xr:uid="{00000000-0005-0000-0000-000057970000}"/>
    <cellStyle name="เซลล์ที่มีการเชื่อมโยง 2" xfId="36249" hidden="1" xr:uid="{00000000-0005-0000-0000-000058970000}"/>
    <cellStyle name="เซลล์ที่มีการเชื่อมโยง 2" xfId="34655" hidden="1" xr:uid="{00000000-0005-0000-0000-000059970000}"/>
    <cellStyle name="เซลล์ที่มีการเชื่อมโยง 2" xfId="35936" hidden="1" xr:uid="{00000000-0005-0000-0000-00005A970000}"/>
    <cellStyle name="เซลล์ที่มีการเชื่อมโยง 2" xfId="36079" hidden="1" xr:uid="{00000000-0005-0000-0000-00005B970000}"/>
    <cellStyle name="เซลล์ที่มีการเชื่อมโยง 2" xfId="34996" hidden="1" xr:uid="{00000000-0005-0000-0000-00005C970000}"/>
    <cellStyle name="เซลล์ที่มีการเชื่อมโยง 2" xfId="29847" hidden="1" xr:uid="{00000000-0005-0000-0000-00005D970000}"/>
    <cellStyle name="เซลล์ที่มีการเชื่อมโยง 2" xfId="34925" hidden="1" xr:uid="{00000000-0005-0000-0000-00005E970000}"/>
    <cellStyle name="เซลล์ที่มีการเชื่อมโยง 2" xfId="36274" hidden="1" xr:uid="{00000000-0005-0000-0000-00005F970000}"/>
    <cellStyle name="เซลล์ที่มีการเชื่อมโยง 2" xfId="35920" hidden="1" xr:uid="{00000000-0005-0000-0000-000060970000}"/>
    <cellStyle name="เซลล์ที่มีการเชื่อมโยง 2" xfId="34845" hidden="1" xr:uid="{00000000-0005-0000-0000-000061970000}"/>
    <cellStyle name="เซลล์ที่มีการเชื่อมโยง 2" xfId="35676" hidden="1" xr:uid="{00000000-0005-0000-0000-000062970000}"/>
    <cellStyle name="เซลล์ที่มีการเชื่อมโยง 2" xfId="35824" hidden="1" xr:uid="{00000000-0005-0000-0000-000063970000}"/>
    <cellStyle name="เซลล์ที่มีการเชื่อมโยง 2" xfId="36312" hidden="1" xr:uid="{00000000-0005-0000-0000-000064970000}"/>
    <cellStyle name="เซลล์ที่มีการเชื่อมโยง 2" xfId="35357" hidden="1" xr:uid="{00000000-0005-0000-0000-000065970000}"/>
    <cellStyle name="เซลล์ที่มีการเชื่อมโยง 2" xfId="36881" hidden="1" xr:uid="{00000000-0005-0000-0000-000066970000}"/>
    <cellStyle name="เซลล์ที่มีการเชื่อมโยง 2" xfId="36246" hidden="1" xr:uid="{00000000-0005-0000-0000-000067970000}"/>
    <cellStyle name="เซลล์ที่มีการเชื่อมโยง 2" xfId="35290" hidden="1" xr:uid="{00000000-0005-0000-0000-000068970000}"/>
    <cellStyle name="เซลล์ที่มีการเชื่อมโยง 2" xfId="35219" hidden="1" xr:uid="{00000000-0005-0000-0000-000069970000}"/>
    <cellStyle name="เซลล์ที่มีการเชื่อมโยง 2" xfId="35598" hidden="1" xr:uid="{00000000-0005-0000-0000-00006A970000}"/>
    <cellStyle name="เซลล์ที่มีการเชื่อมโยง 2" xfId="35532" hidden="1" xr:uid="{00000000-0005-0000-0000-00006B970000}"/>
    <cellStyle name="เซลล์ที่มีการเชื่อมโยง 2" xfId="35166" hidden="1" xr:uid="{00000000-0005-0000-0000-00006C970000}"/>
    <cellStyle name="เซลล์ที่มีการเชื่อมโยง 2" xfId="35390" hidden="1" xr:uid="{00000000-0005-0000-0000-00006D970000}"/>
    <cellStyle name="เซลล์ที่มีการเชื่อมโยง 2" xfId="36020" hidden="1" xr:uid="{00000000-0005-0000-0000-00006E970000}"/>
    <cellStyle name="เซลล์ที่มีการเชื่อมโยง 2" xfId="36230" hidden="1" xr:uid="{00000000-0005-0000-0000-00006F970000}"/>
    <cellStyle name="เซลล์ที่มีการเชื่อมโยง 2" xfId="36923" hidden="1" xr:uid="{00000000-0005-0000-0000-000070970000}"/>
    <cellStyle name="เซลล์ที่มีการเชื่อมโยง 2" xfId="35647" hidden="1" xr:uid="{00000000-0005-0000-0000-000071970000}"/>
    <cellStyle name="เซลล์ที่มีการเชื่อมโยง 2" xfId="36072" hidden="1" xr:uid="{00000000-0005-0000-0000-000072970000}"/>
    <cellStyle name="เซลล์ที่มีการเชื่อมโยง 2" xfId="34954" hidden="1" xr:uid="{00000000-0005-0000-0000-000073970000}"/>
    <cellStyle name="เซลล์ที่มีการเชื่อมโยง 2" xfId="36162" hidden="1" xr:uid="{00000000-0005-0000-0000-000074970000}"/>
    <cellStyle name="เซลล์ที่มีการเชื่อมโยง 2" xfId="35442" hidden="1" xr:uid="{00000000-0005-0000-0000-000075970000}"/>
    <cellStyle name="เซลล์ที่มีการเชื่อมโยง 2" xfId="35604" hidden="1" xr:uid="{00000000-0005-0000-0000-000076970000}"/>
    <cellStyle name="เซลล์ที่มีการเชื่อมโยง 2" xfId="36250" hidden="1" xr:uid="{00000000-0005-0000-0000-000077970000}"/>
    <cellStyle name="เซลล์ที่มีการเชื่อมโยง 2" xfId="35261" hidden="1" xr:uid="{00000000-0005-0000-0000-000078970000}"/>
    <cellStyle name="เซลล์ที่มีการเชื่อมโยง 2" xfId="35691" hidden="1" xr:uid="{00000000-0005-0000-0000-000079970000}"/>
    <cellStyle name="เซลล์ที่มีการเชื่อมโยง 2" xfId="34779" hidden="1" xr:uid="{00000000-0005-0000-0000-00007A970000}"/>
    <cellStyle name="เซลล์ที่มีการเชื่อมโยง 2" xfId="35640" hidden="1" xr:uid="{00000000-0005-0000-0000-00007B970000}"/>
    <cellStyle name="เซลล์ที่มีการเชื่อมโยง 2" xfId="36794" hidden="1" xr:uid="{00000000-0005-0000-0000-00007C970000}"/>
    <cellStyle name="เซลล์ที่มีการเชื่อมโยง 2" xfId="34858" hidden="1" xr:uid="{00000000-0005-0000-0000-00007D970000}"/>
    <cellStyle name="เซลล์ที่มีการเชื่อมโยง 2" xfId="35056" hidden="1" xr:uid="{00000000-0005-0000-0000-00007E970000}"/>
    <cellStyle name="เซลล์ที่มีการเชื่อมโยง 2" xfId="34785" hidden="1" xr:uid="{00000000-0005-0000-0000-00007F970000}"/>
    <cellStyle name="เซลล์ที่มีการเชื่อมโยง 2" xfId="35455" hidden="1" xr:uid="{00000000-0005-0000-0000-000080970000}"/>
    <cellStyle name="เซลล์ที่มีการเชื่อมโยง 2" xfId="34913" hidden="1" xr:uid="{00000000-0005-0000-0000-000081970000}"/>
    <cellStyle name="เซลล์ที่มีการเชื่อมโยง 2" xfId="35382" hidden="1" xr:uid="{00000000-0005-0000-0000-000082970000}"/>
    <cellStyle name="เซลล์ที่มีการเชื่อมโยง 2" xfId="35545" hidden="1" xr:uid="{00000000-0005-0000-0000-000083970000}"/>
    <cellStyle name="เซลล์ที่มีการเชื่อมโยง 2" xfId="35877" hidden="1" xr:uid="{00000000-0005-0000-0000-000084970000}"/>
    <cellStyle name="เซลล์ที่มีการเชื่อมโยง 2" xfId="35190" hidden="1" xr:uid="{00000000-0005-0000-0000-000085970000}"/>
    <cellStyle name="เซลล์ที่มีการเชื่อมโยง 2" xfId="35675" hidden="1" xr:uid="{00000000-0005-0000-0000-000086970000}"/>
    <cellStyle name="เซลล์ที่มีการเชื่อมโยง 2" xfId="36154" hidden="1" xr:uid="{00000000-0005-0000-0000-000087970000}"/>
    <cellStyle name="เซลล์ที่มีการเชื่อมโยง 2" xfId="36138" hidden="1" xr:uid="{00000000-0005-0000-0000-000088970000}"/>
    <cellStyle name="เซลล์ที่มีการเชื่อมโยง 2" xfId="36792" hidden="1" xr:uid="{00000000-0005-0000-0000-000089970000}"/>
    <cellStyle name="เซลล์ที่มีการเชื่อมโยง 2" xfId="35751" hidden="1" xr:uid="{00000000-0005-0000-0000-00008A970000}"/>
    <cellStyle name="เซลล์ที่มีการเชื่อมโยง 2" xfId="30933" hidden="1" xr:uid="{00000000-0005-0000-0000-00008B970000}"/>
    <cellStyle name="เซลล์ที่มีการเชื่อมโยง 2" xfId="36981" hidden="1" xr:uid="{00000000-0005-0000-0000-00008C970000}"/>
    <cellStyle name="เซลล์ที่มีการเชื่อมโยง 2" xfId="35820" hidden="1" xr:uid="{00000000-0005-0000-0000-00008D970000}"/>
    <cellStyle name="เซลล์ที่มีการเชื่อมโยง 2" xfId="34857" hidden="1" xr:uid="{00000000-0005-0000-0000-00008E970000}"/>
    <cellStyle name="เซลล์ที่มีการเชื่อมโยง 2" xfId="35038" hidden="1" xr:uid="{00000000-0005-0000-0000-00008F970000}"/>
    <cellStyle name="เซลล์ที่มีการเชื่อมโยง 2" xfId="35230" hidden="1" xr:uid="{00000000-0005-0000-0000-000090970000}"/>
    <cellStyle name="เซลล์ที่มีการเชื่อมโยง 2" xfId="34687" hidden="1" xr:uid="{00000000-0005-0000-0000-000091970000}"/>
    <cellStyle name="เซลล์ที่มีการเชื่อมโยง 2" xfId="36364" hidden="1" xr:uid="{00000000-0005-0000-0000-000092970000}"/>
    <cellStyle name="เซลล์ที่มีการเชื่อมโยง 2" xfId="36930" hidden="1" xr:uid="{00000000-0005-0000-0000-000093970000}"/>
    <cellStyle name="เซลล์ที่มีการเชื่อมโยง 2" xfId="34967" hidden="1" xr:uid="{00000000-0005-0000-0000-000094970000}"/>
    <cellStyle name="เซลล์ที่มีการเชื่อมโยง 2" xfId="35099" hidden="1" xr:uid="{00000000-0005-0000-0000-000095970000}"/>
    <cellStyle name="เซลล์ที่มีการเชื่อมโยง 2" xfId="35009" hidden="1" xr:uid="{00000000-0005-0000-0000-000096970000}"/>
    <cellStyle name="เซลล์ที่มีการเชื่อมโยง 2" xfId="34712" hidden="1" xr:uid="{00000000-0005-0000-0000-000097970000}"/>
    <cellStyle name="เซลล์ที่มีการเชื่อมโยง 2" xfId="35701" hidden="1" xr:uid="{00000000-0005-0000-0000-000098970000}"/>
    <cellStyle name="เซลล์ที่มีการเชื่อมโยง 2" xfId="34643" hidden="1" xr:uid="{00000000-0005-0000-0000-000099970000}"/>
    <cellStyle name="เซลล์ที่มีการเชื่อมโยง 2" xfId="35599" hidden="1" xr:uid="{00000000-0005-0000-0000-00009A970000}"/>
    <cellStyle name="เซลล์ที่มีการเชื่อมโยง 2" xfId="35706" hidden="1" xr:uid="{00000000-0005-0000-0000-00009B970000}"/>
    <cellStyle name="เซลล์ที่มีการเชื่อมโยง 2" xfId="35480" hidden="1" xr:uid="{00000000-0005-0000-0000-00009C970000}"/>
    <cellStyle name="เซลล์ที่มีการเชื่อมโยง 2" xfId="36857" hidden="1" xr:uid="{00000000-0005-0000-0000-00009D970000}"/>
    <cellStyle name="เซลล์ที่มีการเชื่อมโยง 2" xfId="35283" hidden="1" xr:uid="{00000000-0005-0000-0000-00009E970000}"/>
    <cellStyle name="เซลล์ที่มีการเชื่อมโยง 2" xfId="35227" hidden="1" xr:uid="{00000000-0005-0000-0000-00009F970000}"/>
    <cellStyle name="เซลล์ที่มีการเชื่อมโยง 2" xfId="36222" hidden="1" xr:uid="{00000000-0005-0000-0000-0000A0970000}"/>
    <cellStyle name="เซลล์ที่มีการเชื่อมโยง 2" xfId="35997" hidden="1" xr:uid="{00000000-0005-0000-0000-0000A1970000}"/>
    <cellStyle name="เซลล์ที่มีการเชื่อมโยง 2" xfId="36851" hidden="1" xr:uid="{00000000-0005-0000-0000-0000A2970000}"/>
    <cellStyle name="เซลล์ที่มีการเชื่อมโยง 2" xfId="36853" hidden="1" xr:uid="{00000000-0005-0000-0000-0000A3970000}"/>
    <cellStyle name="เซลล์ที่มีการเชื่อมโยง 2" xfId="35212" hidden="1" xr:uid="{00000000-0005-0000-0000-0000A4970000}"/>
    <cellStyle name="เซลล์ที่มีการเชื่อมโยง 2" xfId="36877" hidden="1" xr:uid="{00000000-0005-0000-0000-0000A5970000}"/>
    <cellStyle name="เซลล์ที่มีการเชื่อมโยง 2" xfId="35772" hidden="1" xr:uid="{00000000-0005-0000-0000-0000A6970000}"/>
    <cellStyle name="เซลล์ที่มีการเชื่อมโยง 2" xfId="36907" hidden="1" xr:uid="{00000000-0005-0000-0000-0000A7970000}"/>
    <cellStyle name="เซลล์ที่มีการเชื่อมโยง 2" xfId="35774" hidden="1" xr:uid="{00000000-0005-0000-0000-0000A8970000}"/>
    <cellStyle name="เซลล์ที่มีการเชื่อมโยง 2" xfId="36954" hidden="1" xr:uid="{00000000-0005-0000-0000-0000A9970000}"/>
    <cellStyle name="เซลล์ที่มีการเชื่อมโยง 2" xfId="35989" hidden="1" xr:uid="{00000000-0005-0000-0000-0000AA970000}"/>
    <cellStyle name="เซลล์ที่มีการเชื่อมโยง 2" xfId="35414" hidden="1" xr:uid="{00000000-0005-0000-0000-0000AB970000}"/>
    <cellStyle name="เซลล์ที่มีการเชื่อมโยง 2" xfId="34784" hidden="1" xr:uid="{00000000-0005-0000-0000-0000AC970000}"/>
    <cellStyle name="เซลล์ที่มีการเชื่อมโยง 2" xfId="35175" hidden="1" xr:uid="{00000000-0005-0000-0000-0000AD970000}"/>
    <cellStyle name="เซลล์ที่มีการเชื่อมโยง 2" xfId="35098" hidden="1" xr:uid="{00000000-0005-0000-0000-0000AE970000}"/>
    <cellStyle name="เซลล์ที่มีการเชื่อมโยง 2" xfId="35726" hidden="1" xr:uid="{00000000-0005-0000-0000-0000AF970000}"/>
    <cellStyle name="เซลล์ที่มีการเชื่อมโยง 2" xfId="36308" hidden="1" xr:uid="{00000000-0005-0000-0000-0000B0970000}"/>
    <cellStyle name="เซลล์ที่มีการเชื่อมโยง 2" xfId="35501" hidden="1" xr:uid="{00000000-0005-0000-0000-0000B1970000}"/>
    <cellStyle name="เซลล์ที่มีการเชื่อมโยง 2" xfId="34908" hidden="1" xr:uid="{00000000-0005-0000-0000-0000B2970000}"/>
    <cellStyle name="เซลล์ที่มีการเชื่อมโยง 2" xfId="35379" hidden="1" xr:uid="{00000000-0005-0000-0000-0000B3970000}"/>
    <cellStyle name="เซลล์ที่มีการเชื่อมโยง 2" xfId="34838" hidden="1" xr:uid="{00000000-0005-0000-0000-0000B4970000}"/>
    <cellStyle name="เซลล์ที่มีการเชื่อมโยง 2" xfId="35452" hidden="1" xr:uid="{00000000-0005-0000-0000-0000B5970000}"/>
    <cellStyle name="เซลล์ที่มีการเชื่อมโยง 2" xfId="35130" hidden="1" xr:uid="{00000000-0005-0000-0000-0000B6970000}"/>
    <cellStyle name="เซลล์ที่มีการเชื่อมโยง 2" xfId="36986" hidden="1" xr:uid="{00000000-0005-0000-0000-0000B7970000}"/>
    <cellStyle name="เซลล์ที่มีการเชื่อมโยง 2" xfId="34759" hidden="1" xr:uid="{00000000-0005-0000-0000-0000B8970000}"/>
    <cellStyle name="เซลล์ที่มีการเชื่อมโยง 2" xfId="35288" hidden="1" xr:uid="{00000000-0005-0000-0000-0000B9970000}"/>
    <cellStyle name="เซลล์ที่มีการเชื่อมโยง 2" xfId="35352" hidden="1" xr:uid="{00000000-0005-0000-0000-0000BA970000}"/>
    <cellStyle name="เซลล์ที่มีการเชื่อมโยง 2" xfId="36914" hidden="1" xr:uid="{00000000-0005-0000-0000-0000BB970000}"/>
    <cellStyle name="เซลล์ที่มีการเชื่อมโยง 2" xfId="34757" hidden="1" xr:uid="{00000000-0005-0000-0000-0000BC970000}"/>
    <cellStyle name="เซลล์ที่มีการเชื่อมโยง 2" xfId="35060" hidden="1" xr:uid="{00000000-0005-0000-0000-0000BD970000}"/>
    <cellStyle name="เซลล์ที่มีการเชื่อมโยง 2" xfId="35384" hidden="1" xr:uid="{00000000-0005-0000-0000-0000BE970000}"/>
    <cellStyle name="เซลล์ที่มีการเชื่อมโยง 2" xfId="35740" hidden="1" xr:uid="{00000000-0005-0000-0000-0000BF970000}"/>
    <cellStyle name="เซลล์ที่มีการเชื่อมโยง 2" xfId="36170" hidden="1" xr:uid="{00000000-0005-0000-0000-0000C0970000}"/>
    <cellStyle name="เซลล์ที่มีการเชื่อมโยง 2" xfId="34817" hidden="1" xr:uid="{00000000-0005-0000-0000-0000C1970000}"/>
    <cellStyle name="เซลล์ที่มีการเชื่อมโยง 2" xfId="35360" hidden="1" xr:uid="{00000000-0005-0000-0000-0000C2970000}"/>
    <cellStyle name="เซลล์ที่มีการเชื่อมโยง 2" xfId="36875" hidden="1" xr:uid="{00000000-0005-0000-0000-0000C3970000}"/>
    <cellStyle name="เซลล์ที่มีการเชื่อมโยง 2" xfId="34645" hidden="1" xr:uid="{00000000-0005-0000-0000-0000C4970000}"/>
    <cellStyle name="เซลล์ที่มีการเชื่อมโยง 2" xfId="35862" hidden="1" xr:uid="{00000000-0005-0000-0000-0000C5970000}"/>
    <cellStyle name="เซลล์ที่มีการเชื่อมโยง 2" xfId="34635" hidden="1" xr:uid="{00000000-0005-0000-0000-0000C6970000}"/>
    <cellStyle name="เซลล์ที่มีการเชื่อมโยง 2" xfId="35032" hidden="1" xr:uid="{00000000-0005-0000-0000-0000C7970000}"/>
    <cellStyle name="เซลล์ที่มีการเชื่อมโยง 2" xfId="35417" hidden="1" xr:uid="{00000000-0005-0000-0000-0000C8970000}"/>
    <cellStyle name="เซลล์ที่มีการเชื่อมโยง 2" xfId="35854" hidden="1" xr:uid="{00000000-0005-0000-0000-0000C9970000}"/>
    <cellStyle name="เซลล์ที่มีการเชื่อมโยง 2" xfId="35503" hidden="1" xr:uid="{00000000-0005-0000-0000-0000CA970000}"/>
    <cellStyle name="เซลล์ที่มีการเชื่อมโยง 2" xfId="35683" hidden="1" xr:uid="{00000000-0005-0000-0000-0000CB970000}"/>
    <cellStyle name="เซลล์ที่มีการเชื่อมโยง 2" xfId="36046" hidden="1" xr:uid="{00000000-0005-0000-0000-0000CC970000}"/>
    <cellStyle name="เซลล์ที่มีการเชื่อมโยง 2" xfId="35554" hidden="1" xr:uid="{00000000-0005-0000-0000-0000CD970000}"/>
    <cellStyle name="เซลล์ที่มีการเชื่อมโยง 2" xfId="34732" hidden="1" xr:uid="{00000000-0005-0000-0000-0000CE970000}"/>
    <cellStyle name="เซลล์ที่มีการเชื่อมโยง 2" xfId="36050" hidden="1" xr:uid="{00000000-0005-0000-0000-0000CF970000}"/>
    <cellStyle name="เซลล์ที่มีการเชื่อมโยง 2" xfId="35471" hidden="1" xr:uid="{00000000-0005-0000-0000-0000D0970000}"/>
    <cellStyle name="เซลล์ที่มีการเชื่อมโยง 2" xfId="35107" hidden="1" xr:uid="{00000000-0005-0000-0000-0000D1970000}"/>
    <cellStyle name="เซลล์ที่มีการเชื่อมโยง 2" xfId="35658" hidden="1" xr:uid="{00000000-0005-0000-0000-0000D2970000}"/>
    <cellStyle name="เซลล์ที่มีการเชื่อมโยง 2" xfId="36897" hidden="1" xr:uid="{00000000-0005-0000-0000-0000D3970000}"/>
    <cellStyle name="เซลล์ที่มีการเชื่อมโยง 2" xfId="35071" hidden="1" xr:uid="{00000000-0005-0000-0000-0000D4970000}"/>
    <cellStyle name="เซลล์ที่มีการเชื่อมโยง 2" xfId="35842" hidden="1" xr:uid="{00000000-0005-0000-0000-0000D5970000}"/>
    <cellStyle name="เซลล์ที่มีการเชื่อมโยง 2" xfId="34983" hidden="1" xr:uid="{00000000-0005-0000-0000-0000D6970000}"/>
    <cellStyle name="เซลล์ที่มีการเชื่อมโยง 2" xfId="36165" hidden="1" xr:uid="{00000000-0005-0000-0000-0000D7970000}"/>
    <cellStyle name="เซลล์ที่มีการเชื่อมโยง 2" xfId="36142" hidden="1" xr:uid="{00000000-0005-0000-0000-0000D8970000}"/>
    <cellStyle name="เซลล์ที่มีการเชื่อมโยง 2" xfId="35870" hidden="1" xr:uid="{00000000-0005-0000-0000-0000D9970000}"/>
    <cellStyle name="เซลล์ที่มีการเชื่อมโยง 2" xfId="35010" hidden="1" xr:uid="{00000000-0005-0000-0000-0000DA970000}"/>
    <cellStyle name="เซลล์ที่มีการเชื่อมโยง 2" xfId="35027" hidden="1" xr:uid="{00000000-0005-0000-0000-0000DB970000}"/>
    <cellStyle name="เซลล์ที่มีการเชื่อมโยง 2" xfId="34842" hidden="1" xr:uid="{00000000-0005-0000-0000-0000DC970000}"/>
    <cellStyle name="เซลล์ที่มีการเชื่อมโยง 2" xfId="35453" hidden="1" xr:uid="{00000000-0005-0000-0000-0000DD970000}"/>
    <cellStyle name="เซลล์ที่มีการเชื่อมโยง 2" xfId="36911" hidden="1" xr:uid="{00000000-0005-0000-0000-0000DE970000}"/>
    <cellStyle name="เซลล์ที่มีการเชื่อมโยง 2" xfId="36182" hidden="1" xr:uid="{00000000-0005-0000-0000-0000DF970000}"/>
    <cellStyle name="เซลล์ที่มีการเชื่อมโยง 2" xfId="34733" hidden="1" xr:uid="{00000000-0005-0000-0000-0000E0970000}"/>
    <cellStyle name="เซลล์ที่มีการเชื่อมโยง 2" xfId="34705" hidden="1" xr:uid="{00000000-0005-0000-0000-0000E1970000}"/>
    <cellStyle name="เซลล์ที่มีการเชื่อมโยง 2" xfId="36890" hidden="1" xr:uid="{00000000-0005-0000-0000-0000E2970000}"/>
    <cellStyle name="เซลล์ที่มีการเชื่อมโยง 2" xfId="36157" hidden="1" xr:uid="{00000000-0005-0000-0000-0000E3970000}"/>
    <cellStyle name="เซลล์ที่มีการเชื่อมโยง 2" xfId="36318" hidden="1" xr:uid="{00000000-0005-0000-0000-0000E4970000}"/>
    <cellStyle name="เซลล์ที่มีการเชื่อมโยง 2" xfId="36214" hidden="1" xr:uid="{00000000-0005-0000-0000-0000E5970000}"/>
    <cellStyle name="เซลล์ที่มีการเชื่อมโยง 2" xfId="34953" hidden="1" xr:uid="{00000000-0005-0000-0000-0000E6970000}"/>
    <cellStyle name="เซลล์ที่มีการเชื่อมโยง 2" xfId="36320" hidden="1" xr:uid="{00000000-0005-0000-0000-0000E7970000}"/>
    <cellStyle name="เซลล์ที่มีการเชื่อมโยง 2" xfId="35665" hidden="1" xr:uid="{00000000-0005-0000-0000-0000E8970000}"/>
    <cellStyle name="เซลล์ที่มีการเชื่อมโยง 2" xfId="35465" hidden="1" xr:uid="{00000000-0005-0000-0000-0000E9970000}"/>
    <cellStyle name="เซลล์ที่มีการเชื่อมโยง 2" xfId="34893" hidden="1" xr:uid="{00000000-0005-0000-0000-0000EA970000}"/>
    <cellStyle name="เซลล์ที่มีการเชื่อมโยง 2" xfId="35265" hidden="1" xr:uid="{00000000-0005-0000-0000-0000EB970000}"/>
    <cellStyle name="เซลล์ที่มีการเชื่อมโยง 2" xfId="35776" hidden="1" xr:uid="{00000000-0005-0000-0000-0000EC970000}"/>
    <cellStyle name="เซลล์ที่มีการเชื่อมโยง 2" xfId="35795" hidden="1" xr:uid="{00000000-0005-0000-0000-0000ED970000}"/>
    <cellStyle name="เซลล์ที่มีการเชื่อมโยง 2" xfId="35514" hidden="1" xr:uid="{00000000-0005-0000-0000-0000EE970000}"/>
    <cellStyle name="เซลล์ที่มีการเชื่อมโยง 2" xfId="34660" hidden="1" xr:uid="{00000000-0005-0000-0000-0000EF970000}"/>
    <cellStyle name="เซลล์ที่มีการเชื่อมโยง 2" xfId="35102" hidden="1" xr:uid="{00000000-0005-0000-0000-0000F0970000}"/>
    <cellStyle name="เซลล์ที่มีการเชื่อมโยง 2" xfId="35475" hidden="1" xr:uid="{00000000-0005-0000-0000-0000F1970000}"/>
    <cellStyle name="เซลล์ที่มีการเชื่อมโยง 2" xfId="35508" hidden="1" xr:uid="{00000000-0005-0000-0000-0000F2970000}"/>
    <cellStyle name="เซลล์ที่มีการเชื่อมโยง 2" xfId="35100" hidden="1" xr:uid="{00000000-0005-0000-0000-0000F3970000}"/>
    <cellStyle name="เซลล์ที่มีการเชื่อมโยง 2" xfId="37012" hidden="1" xr:uid="{00000000-0005-0000-0000-0000F4970000}"/>
    <cellStyle name="เซลล์ที่มีการเชื่อมโยง 2" xfId="37013" hidden="1" xr:uid="{00000000-0005-0000-0000-0000F5970000}"/>
    <cellStyle name="เซลล์ที่มีการเชื่อมโยง 2" xfId="37014" hidden="1" xr:uid="{00000000-0005-0000-0000-0000F6970000}"/>
    <cellStyle name="เซลล์ที่มีการเชื่อมโยง 2" xfId="37015" hidden="1" xr:uid="{00000000-0005-0000-0000-0000F7970000}"/>
    <cellStyle name="เซลล์ที่มีการเชื่อมโยง 2" xfId="37019" hidden="1" xr:uid="{00000000-0005-0000-0000-0000F8970000}"/>
    <cellStyle name="เซลล์ที่มีการเชื่อมโยง 2" xfId="37020" hidden="1" xr:uid="{00000000-0005-0000-0000-0000F9970000}"/>
    <cellStyle name="เซลล์ที่มีการเชื่อมโยง 2" xfId="37022" hidden="1" xr:uid="{00000000-0005-0000-0000-0000FA970000}"/>
    <cellStyle name="เซลล์ที่มีการเชื่อมโยง 2" xfId="37023" hidden="1" xr:uid="{00000000-0005-0000-0000-0000FB970000}"/>
    <cellStyle name="เซลล์ที่มีการเชื่อมโยง 2" xfId="37040" hidden="1" xr:uid="{00000000-0005-0000-0000-0000FC970000}"/>
    <cellStyle name="เซลล์ที่มีการเชื่อมโยง 2" xfId="37041" hidden="1" xr:uid="{00000000-0005-0000-0000-0000FD970000}"/>
    <cellStyle name="เซลล์ที่มีการเชื่อมโยง 2" xfId="37042" hidden="1" xr:uid="{00000000-0005-0000-0000-0000FE970000}"/>
    <cellStyle name="เซลล์ที่มีการเชื่อมโยง 2" xfId="37043" hidden="1" xr:uid="{00000000-0005-0000-0000-0000FF970000}"/>
    <cellStyle name="เซลล์ที่มีการเชื่อมโยง 2" xfId="35704" hidden="1" xr:uid="{00000000-0005-0000-0000-000000980000}"/>
    <cellStyle name="เซลล์ที่มีการเชื่อมโยง 2" xfId="36884" hidden="1" xr:uid="{00000000-0005-0000-0000-000001980000}"/>
    <cellStyle name="เซลล์ที่มีการเชื่อมโยง 2" xfId="36273" hidden="1" xr:uid="{00000000-0005-0000-0000-000002980000}"/>
    <cellStyle name="เซลล์ที่มีการเชื่อมโยง 2" xfId="34972" hidden="1" xr:uid="{00000000-0005-0000-0000-000003980000}"/>
    <cellStyle name="เซลล์ที่มีการเชื่อมโยง 2" xfId="36089" hidden="1" xr:uid="{00000000-0005-0000-0000-000004980000}"/>
    <cellStyle name="เซลล์ที่มีการเชื่อมโยง 2" xfId="34978" hidden="1" xr:uid="{00000000-0005-0000-0000-000005980000}"/>
    <cellStyle name="เซลล์ที่มีการเชื่อมโยง 2" xfId="35938" hidden="1" xr:uid="{00000000-0005-0000-0000-000006980000}"/>
    <cellStyle name="เซลล์ที่มีการเชื่อมโยง 2" xfId="34615" hidden="1" xr:uid="{00000000-0005-0000-0000-000007980000}"/>
    <cellStyle name="เซลล์ที่มีการเชื่อมโยง 2" xfId="35430" hidden="1" xr:uid="{00000000-0005-0000-0000-000008980000}"/>
    <cellStyle name="เซลล์ที่มีการเชื่อมโยง 2" xfId="36038" hidden="1" xr:uid="{00000000-0005-0000-0000-000009980000}"/>
    <cellStyle name="เซลล์ที่มีการเชื่อมโยง 2" xfId="35966" hidden="1" xr:uid="{00000000-0005-0000-0000-00000A980000}"/>
    <cellStyle name="เซลล์ที่มีการเชื่อมโยง 2" xfId="29937" hidden="1" xr:uid="{00000000-0005-0000-0000-00000B980000}"/>
    <cellStyle name="เซลล์ที่มีการเชื่อมโยง 2" xfId="35815" hidden="1" xr:uid="{00000000-0005-0000-0000-00000C980000}"/>
    <cellStyle name="เซลล์ที่มีการเชื่อมโยง 2" xfId="35679" hidden="1" xr:uid="{00000000-0005-0000-0000-00000D980000}"/>
    <cellStyle name="เซลล์ที่มีการเชื่อมโยง 2" xfId="34747" hidden="1" xr:uid="{00000000-0005-0000-0000-00000E980000}"/>
    <cellStyle name="เซลล์ที่มีการเชื่อมโยง 2" xfId="35653" hidden="1" xr:uid="{00000000-0005-0000-0000-00000F980000}"/>
    <cellStyle name="เซลล์ที่มีการเชื่อมโยง 2" xfId="34594" hidden="1" xr:uid="{00000000-0005-0000-0000-000010980000}"/>
    <cellStyle name="เซลล์ที่มีการเชื่อมโยง 2" xfId="35541" hidden="1" xr:uid="{00000000-0005-0000-0000-000011980000}"/>
    <cellStyle name="เซลล์ที่มีการเชื่อมโยง 2" xfId="34878" hidden="1" xr:uid="{00000000-0005-0000-0000-000012980000}"/>
    <cellStyle name="เซลล์ที่มีการเชื่อมโยง 2" xfId="36143" hidden="1" xr:uid="{00000000-0005-0000-0000-000013980000}"/>
    <cellStyle name="เซลล์ที่มีการเชื่อมโยง 2" xfId="36908" hidden="1" xr:uid="{00000000-0005-0000-0000-000014980000}"/>
    <cellStyle name="เซลล์ที่มีการเชื่อมโยง 2" xfId="35682" hidden="1" xr:uid="{00000000-0005-0000-0000-000015980000}"/>
    <cellStyle name="เซลล์ที่มีการเชื่อมโยง 2" xfId="36112" hidden="1" xr:uid="{00000000-0005-0000-0000-000016980000}"/>
    <cellStyle name="เซลล์ที่มีการเชื่อมโยง 2" xfId="36309" hidden="1" xr:uid="{00000000-0005-0000-0000-000017980000}"/>
    <cellStyle name="เซลล์ที่มีการเชื่อมโยง 2" xfId="36893" hidden="1" xr:uid="{00000000-0005-0000-0000-000018980000}"/>
    <cellStyle name="เซลล์ที่มีการเชื่อมโยง 2" xfId="36126" hidden="1" xr:uid="{00000000-0005-0000-0000-000019980000}"/>
    <cellStyle name="เซลล์ที่มีการเชื่อมโยง 2" xfId="36121" hidden="1" xr:uid="{00000000-0005-0000-0000-00001A980000}"/>
    <cellStyle name="เซลล์ที่มีการเชื่อมโยง 2" xfId="35157" hidden="1" xr:uid="{00000000-0005-0000-0000-00001B980000}"/>
    <cellStyle name="เซลล์ที่มีการเชื่อมโยง 2" xfId="36252" hidden="1" xr:uid="{00000000-0005-0000-0000-00001C980000}"/>
    <cellStyle name="เซลล์ที่มีการเชื่อมโยง 2" xfId="36276" hidden="1" xr:uid="{00000000-0005-0000-0000-00001D980000}"/>
    <cellStyle name="เซลล์ที่มีการเชื่อมโยง 2" xfId="35528" hidden="1" xr:uid="{00000000-0005-0000-0000-00001E980000}"/>
    <cellStyle name="เซลล์ที่มีการเชื่อมโยง 2" xfId="34827" hidden="1" xr:uid="{00000000-0005-0000-0000-00001F980000}"/>
    <cellStyle name="เซลล์ที่มีการเชื่อมโยง 2" xfId="35199" hidden="1" xr:uid="{00000000-0005-0000-0000-000020980000}"/>
    <cellStyle name="เซลล์ที่มีการเชื่อมโยง 2" xfId="34863" hidden="1" xr:uid="{00000000-0005-0000-0000-000021980000}"/>
    <cellStyle name="เซลล์ที่มีการเชื่อมโยง 2" xfId="35937" hidden="1" xr:uid="{00000000-0005-0000-0000-000022980000}"/>
    <cellStyle name="เซลล์ที่มีการเชื่อมโยง 2" xfId="36828" hidden="1" xr:uid="{00000000-0005-0000-0000-000023980000}"/>
    <cellStyle name="เซลล์ที่มีการเชื่อมโยง 2" xfId="35971" hidden="1" xr:uid="{00000000-0005-0000-0000-000024980000}"/>
    <cellStyle name="เซลล์ที่มีการเชื่อมโยง 2" xfId="36974" hidden="1" xr:uid="{00000000-0005-0000-0000-000025980000}"/>
    <cellStyle name="เซลล์ที่มีการเชื่อมโยง 2" xfId="35634" hidden="1" xr:uid="{00000000-0005-0000-0000-000026980000}"/>
    <cellStyle name="เซลล์ที่มีการเชื่อมโยง 2" xfId="36916" hidden="1" xr:uid="{00000000-0005-0000-0000-000027980000}"/>
    <cellStyle name="เซลล์ที่มีการเชื่อมโยง 2" xfId="35002" hidden="1" xr:uid="{00000000-0005-0000-0000-000028980000}"/>
    <cellStyle name="เซลล์ที่มีการเชื่อมโยง 2" xfId="35755" hidden="1" xr:uid="{00000000-0005-0000-0000-000029980000}"/>
    <cellStyle name="เซลล์ที่มีการเชื่อมโยง 2" xfId="34921" hidden="1" xr:uid="{00000000-0005-0000-0000-00002A980000}"/>
    <cellStyle name="เซลล์ที่มีการเชื่อมโยง 2" xfId="35151" hidden="1" xr:uid="{00000000-0005-0000-0000-00002B980000}"/>
    <cellStyle name="เซลล์ที่มีการเชื่อมโยง 2" xfId="36942" hidden="1" xr:uid="{00000000-0005-0000-0000-00002C980000}"/>
    <cellStyle name="เซลล์ที่มีการเชื่อมโยง 2" xfId="35320" hidden="1" xr:uid="{00000000-0005-0000-0000-00002D980000}"/>
    <cellStyle name="เซลล์ที่มีการเชื่อมโยง 2" xfId="35561" hidden="1" xr:uid="{00000000-0005-0000-0000-00002E980000}"/>
    <cellStyle name="เซลล์ที่มีการเชื่อมโยง 2" xfId="34787" hidden="1" xr:uid="{00000000-0005-0000-0000-00002F980000}"/>
    <cellStyle name="เซลล์ที่มีการเชื่อมโยง 2" xfId="36802" hidden="1" xr:uid="{00000000-0005-0000-0000-000030980000}"/>
    <cellStyle name="เซลล์ที่มีการเชื่อมโยง 2" xfId="37001" hidden="1" xr:uid="{00000000-0005-0000-0000-000031980000}"/>
    <cellStyle name="เซลล์ที่มีการเชื่อมโยง 2" xfId="35300" hidden="1" xr:uid="{00000000-0005-0000-0000-000032980000}"/>
    <cellStyle name="เซลล์ที่มีการเชื่อมโยง 2" xfId="35607" hidden="1" xr:uid="{00000000-0005-0000-0000-000033980000}"/>
    <cellStyle name="เซลล์ที่มีการเชื่อมโยง 2" xfId="36783" hidden="1" xr:uid="{00000000-0005-0000-0000-000034980000}"/>
    <cellStyle name="เซลล์ที่มีการเชื่อมโยง 2" xfId="35193" hidden="1" xr:uid="{00000000-0005-0000-0000-000035980000}"/>
    <cellStyle name="เซลล์ที่มีการเชื่อมโยง 2" xfId="34885" hidden="1" xr:uid="{00000000-0005-0000-0000-000036980000}"/>
    <cellStyle name="เซลล์ที่มีการเชื่อมโยง 2" xfId="35203" hidden="1" xr:uid="{00000000-0005-0000-0000-000037980000}"/>
    <cellStyle name="เซลล์ที่มีการเชื่อมโยง 2" xfId="36894" hidden="1" xr:uid="{00000000-0005-0000-0000-000038980000}"/>
    <cellStyle name="เซลล์ที่มีการเชื่อมโยง 2" xfId="37037" hidden="1" xr:uid="{00000000-0005-0000-0000-000039980000}"/>
    <cellStyle name="เซลล์ที่มีการเชื่อมโยง 2" xfId="34709" hidden="1" xr:uid="{00000000-0005-0000-0000-00003A980000}"/>
    <cellStyle name="เซลล์ที่มีการเชื่อมโยง 2" xfId="35381" hidden="1" xr:uid="{00000000-0005-0000-0000-00003B980000}"/>
    <cellStyle name="เซลล์ที่มีการเชื่อมโยง 2" xfId="35652" hidden="1" xr:uid="{00000000-0005-0000-0000-00003C980000}"/>
    <cellStyle name="เซลล์ที่มีการเชื่อมโยง 2" xfId="35070" hidden="1" xr:uid="{00000000-0005-0000-0000-00003D980000}"/>
    <cellStyle name="เซลล์ที่มีการเชื่อมโยง 2" xfId="34831" hidden="1" xr:uid="{00000000-0005-0000-0000-00003E980000}"/>
    <cellStyle name="เซลล์ที่มีการเชื่อมโยง 2" xfId="37028" hidden="1" xr:uid="{00000000-0005-0000-0000-00003F980000}"/>
    <cellStyle name="เซลล์ที่มีการเชื่อมโยง 2" xfId="36240" hidden="1" xr:uid="{00000000-0005-0000-0000-000040980000}"/>
    <cellStyle name="เซลล์ที่มีการเชื่อมโยง 2" xfId="36316" hidden="1" xr:uid="{00000000-0005-0000-0000-000041980000}"/>
    <cellStyle name="เซลล์ที่มีการเชื่อมโยง 2" xfId="36998" hidden="1" xr:uid="{00000000-0005-0000-0000-000042980000}"/>
    <cellStyle name="เซลล์ที่มีการเชื่อมโยง 2" xfId="35419" hidden="1" xr:uid="{00000000-0005-0000-0000-000043980000}"/>
    <cellStyle name="เซลล์ที่มีการเชื่อมโยง 2" xfId="36232" hidden="1" xr:uid="{00000000-0005-0000-0000-000044980000}"/>
    <cellStyle name="เซลล์ที่มีการเชื่อมโยง 2" xfId="35294" hidden="1" xr:uid="{00000000-0005-0000-0000-000045980000}"/>
    <cellStyle name="เซลล์ที่มีการเชื่อมโยง 2" xfId="34870" hidden="1" xr:uid="{00000000-0005-0000-0000-000046980000}"/>
    <cellStyle name="เซลล์ที่มีการเชื่อมโยง 2" xfId="35363" hidden="1" xr:uid="{00000000-0005-0000-0000-000047980000}"/>
    <cellStyle name="เซลล์ที่มีการเชื่อมโยง 2" xfId="35225" hidden="1" xr:uid="{00000000-0005-0000-0000-000048980000}"/>
    <cellStyle name="เซลล์ที่มีการเชื่อมโยง 2" xfId="37031" hidden="1" xr:uid="{00000000-0005-0000-0000-000049980000}"/>
    <cellStyle name="เซลล์ที่มีการเชื่อมโยง 2" xfId="35274" hidden="1" xr:uid="{00000000-0005-0000-0000-00004A980000}"/>
    <cellStyle name="เซลล์ที่มีการเชื่อมโยง 2" xfId="34742" hidden="1" xr:uid="{00000000-0005-0000-0000-00004B980000}"/>
    <cellStyle name="เซลล์ที่มีการเชื่อมโยง 2" xfId="36880" hidden="1" xr:uid="{00000000-0005-0000-0000-00004C980000}"/>
    <cellStyle name="เซลล์ที่มีการเชื่อมโยง 2" xfId="35959" hidden="1" xr:uid="{00000000-0005-0000-0000-00004D980000}"/>
    <cellStyle name="เซลล์ที่มีการเชื่อมโยง 2" xfId="34839" hidden="1" xr:uid="{00000000-0005-0000-0000-00004E980000}"/>
    <cellStyle name="เซลล์ที่มีการเชื่อมโยง 2" xfId="35111" hidden="1" xr:uid="{00000000-0005-0000-0000-00004F980000}"/>
    <cellStyle name="เซลล์ที่มีการเชื่อมโยง 2" xfId="35593" hidden="1" xr:uid="{00000000-0005-0000-0000-000050980000}"/>
    <cellStyle name="เซลล์ที่มีการเชื่อมโยง 2" xfId="35948" hidden="1" xr:uid="{00000000-0005-0000-0000-000051980000}"/>
    <cellStyle name="เซลล์ที่มีการเชื่อมโยง 2" xfId="35845" hidden="1" xr:uid="{00000000-0005-0000-0000-000052980000}"/>
    <cellStyle name="เซลล์ที่มีการเชื่อมโยง 2" xfId="36064" hidden="1" xr:uid="{00000000-0005-0000-0000-000053980000}"/>
    <cellStyle name="เซลล์ที่มีการเชื่อมโยง 2" xfId="36215" hidden="1" xr:uid="{00000000-0005-0000-0000-000054980000}"/>
    <cellStyle name="เซลล์ที่มีการเชื่อมโยง 2" xfId="37027" hidden="1" xr:uid="{00000000-0005-0000-0000-000055980000}"/>
    <cellStyle name="เซลล์ที่มีการเชื่อมโยง 2" xfId="35385" hidden="1" xr:uid="{00000000-0005-0000-0000-000056980000}"/>
    <cellStyle name="เซลล์ที่มีการเชื่อมโยง 2" xfId="34764" hidden="1" xr:uid="{00000000-0005-0000-0000-000057980000}"/>
    <cellStyle name="เซลล์ที่มีการเชื่อมโยง 2" xfId="36213" hidden="1" xr:uid="{00000000-0005-0000-0000-000058980000}"/>
    <cellStyle name="เซลล์ที่มีการเชื่อมโยง 2" xfId="36061" hidden="1" xr:uid="{00000000-0005-0000-0000-000059980000}"/>
    <cellStyle name="เซลล์ที่มีการเชื่อมโยง 2" xfId="37000" hidden="1" xr:uid="{00000000-0005-0000-0000-00005A980000}"/>
    <cellStyle name="เซลล์ที่มีการเชื่อมโยง 2" xfId="36027" hidden="1" xr:uid="{00000000-0005-0000-0000-00005B980000}"/>
    <cellStyle name="เซลล์ที่มีการเชื่อมโยง 2" xfId="34794" hidden="1" xr:uid="{00000000-0005-0000-0000-00005C980000}"/>
    <cellStyle name="เซลล์ที่มีการเชื่อมโยง 2" xfId="35496" hidden="1" xr:uid="{00000000-0005-0000-0000-00005D980000}"/>
    <cellStyle name="เซลล์ที่มีการเชื่อมโยง 2" xfId="36018" hidden="1" xr:uid="{00000000-0005-0000-0000-00005E980000}"/>
    <cellStyle name="เซลล์ที่มีการเชื่อมโยง 2" xfId="36850" hidden="1" xr:uid="{00000000-0005-0000-0000-00005F980000}"/>
    <cellStyle name="เซลล์ที่มีการเชื่อมโยง 2" xfId="36351" hidden="1" xr:uid="{00000000-0005-0000-0000-000060980000}"/>
    <cellStyle name="เซลล์ที่มีการเชื่อมโยง 2" xfId="35068" hidden="1" xr:uid="{00000000-0005-0000-0000-000061980000}"/>
    <cellStyle name="เซลล์ที่มีการเชื่อมโยง 2" xfId="35085" hidden="1" xr:uid="{00000000-0005-0000-0000-000062980000}"/>
    <cellStyle name="เซลล์ที่มีการเชื่อมโยง 2" xfId="36167" hidden="1" xr:uid="{00000000-0005-0000-0000-000063980000}"/>
    <cellStyle name="เซลล์ที่มีการเชื่อมโยง 2" xfId="35557" hidden="1" xr:uid="{00000000-0005-0000-0000-000064980000}"/>
    <cellStyle name="เซลล์ที่มีการเชื่อมโยง 2" xfId="35553" hidden="1" xr:uid="{00000000-0005-0000-0000-000065980000}"/>
    <cellStyle name="เซลล์ที่มีการเชื่อมโยง 2" xfId="35963" hidden="1" xr:uid="{00000000-0005-0000-0000-000066980000}"/>
    <cellStyle name="เซลล์ที่มีการเชื่อมโยง 2" xfId="34872" hidden="1" xr:uid="{00000000-0005-0000-0000-000067980000}"/>
    <cellStyle name="เซลล์ที่มีการเชื่อมโยง 2" xfId="35458" hidden="1" xr:uid="{00000000-0005-0000-0000-000068980000}"/>
    <cellStyle name="เซลล์ที่มีการเชื่อมโยง 2" xfId="36906" hidden="1" xr:uid="{00000000-0005-0000-0000-000069980000}"/>
    <cellStyle name="เซลล์ที่มีการเชื่อมโยง 2" xfId="37007" hidden="1" xr:uid="{00000000-0005-0000-0000-00006A980000}"/>
    <cellStyle name="เซลล์ที่มีการเชื่อมโยง 2" xfId="35985" hidden="1" xr:uid="{00000000-0005-0000-0000-00006B980000}"/>
    <cellStyle name="เซลล์ที่มีการเชื่อมโยง 2" xfId="34776" hidden="1" xr:uid="{00000000-0005-0000-0000-00006C980000}"/>
    <cellStyle name="เซลล์ที่มีการเชื่อมโยง 2" xfId="34829" hidden="1" xr:uid="{00000000-0005-0000-0000-00006D980000}"/>
    <cellStyle name="เซลล์ที่มีการเชื่อมโยง 2" xfId="35656" hidden="1" xr:uid="{00000000-0005-0000-0000-00006E980000}"/>
    <cellStyle name="เซลล์ที่มีการเชื่อมโยง 2" xfId="36158" hidden="1" xr:uid="{00000000-0005-0000-0000-00006F980000}"/>
    <cellStyle name="เซลล์ที่มีการเชื่อมโยง 2" xfId="34843" hidden="1" xr:uid="{00000000-0005-0000-0000-000070980000}"/>
    <cellStyle name="เซลล์ที่มีการเชื่อมโยง 2" xfId="36263" hidden="1" xr:uid="{00000000-0005-0000-0000-000071980000}"/>
    <cellStyle name="เซลล์ที่มีการเชื่อมโยง 2" xfId="35700" hidden="1" xr:uid="{00000000-0005-0000-0000-000072980000}"/>
    <cellStyle name="เซลล์ที่มีการเชื่อมโยง 2" xfId="36854" hidden="1" xr:uid="{00000000-0005-0000-0000-000073980000}"/>
    <cellStyle name="เซลล์ที่มีการเชื่อมโยง 2" xfId="35005" hidden="1" xr:uid="{00000000-0005-0000-0000-000074980000}"/>
    <cellStyle name="เซลล์ที่มีการเชื่อมโยง 2" xfId="35045" hidden="1" xr:uid="{00000000-0005-0000-0000-000075980000}"/>
    <cellStyle name="เซลล์ที่มีการเชื่อมโยง 2" xfId="34735" hidden="1" xr:uid="{00000000-0005-0000-0000-000076980000}"/>
    <cellStyle name="เซลล์ที่มีการเชื่อมโยง 2" xfId="35490" hidden="1" xr:uid="{00000000-0005-0000-0000-000077980000}"/>
    <cellStyle name="เซลล์ที่มีการเชื่อมโยง 2" xfId="36306" hidden="1" xr:uid="{00000000-0005-0000-0000-000078980000}"/>
    <cellStyle name="เซลล์ที่มีการเชื่อมโยง 2" xfId="36813" hidden="1" xr:uid="{00000000-0005-0000-0000-000079980000}"/>
    <cellStyle name="เซลล์ที่มีการเชื่อมโยง 2" xfId="35707" hidden="1" xr:uid="{00000000-0005-0000-0000-00007A980000}"/>
    <cellStyle name="เซลล์ที่มีการเชื่อมโยง 2" xfId="34596" hidden="1" xr:uid="{00000000-0005-0000-0000-00007B980000}"/>
    <cellStyle name="เซลล์ที่มีการเชื่อมโยง 2" xfId="36812" hidden="1" xr:uid="{00000000-0005-0000-0000-00007C980000}"/>
    <cellStyle name="เซลล์ที่มีการเชื่อมโยง 2" xfId="34741" hidden="1" xr:uid="{00000000-0005-0000-0000-00007D980000}"/>
    <cellStyle name="เซลล์ที่มีการเชื่อมโยง 2" xfId="34945" hidden="1" xr:uid="{00000000-0005-0000-0000-00007E980000}"/>
    <cellStyle name="เซลล์ที่มีการเชื่อมโยง 2" xfId="34822" hidden="1" xr:uid="{00000000-0005-0000-0000-00007F980000}"/>
    <cellStyle name="เซลล์ที่มีการเชื่อมโยง 2" xfId="36087" hidden="1" xr:uid="{00000000-0005-0000-0000-000080980000}"/>
    <cellStyle name="เซลล์ที่มีการเชื่อมโยง 2" xfId="36887" hidden="1" xr:uid="{00000000-0005-0000-0000-000081980000}"/>
    <cellStyle name="เซลล์ที่มีการเชื่อมโยง 2" xfId="36262" hidden="1" xr:uid="{00000000-0005-0000-0000-000082980000}"/>
    <cellStyle name="เซลล์ที่มีการเชื่อมโยง 2" xfId="34973" hidden="1" xr:uid="{00000000-0005-0000-0000-000083980000}"/>
    <cellStyle name="เซลล์ที่มีการเชื่อมโยง 2" xfId="34693" hidden="1" xr:uid="{00000000-0005-0000-0000-000084980000}"/>
    <cellStyle name="เซลล์ที่มีการเชื่อมโยง 2" xfId="36959" hidden="1" xr:uid="{00000000-0005-0000-0000-000085980000}"/>
    <cellStyle name="เซลล์ที่มีการเชื่อมโยง 2" xfId="34856" hidden="1" xr:uid="{00000000-0005-0000-0000-000086980000}"/>
    <cellStyle name="เซลล์ที่มีการเชื่อมโยง 2" xfId="36340" hidden="1" xr:uid="{00000000-0005-0000-0000-000087980000}"/>
    <cellStyle name="เซลล์ที่มีการเชื่อมโยง 2" xfId="36070" hidden="1" xr:uid="{00000000-0005-0000-0000-000088980000}"/>
    <cellStyle name="เซลล์ที่มีการเชื่อมโยง 2" xfId="36221" hidden="1" xr:uid="{00000000-0005-0000-0000-000089980000}"/>
    <cellStyle name="เซลล์ที่มีการเชื่อมโยง 2" xfId="35172" hidden="1" xr:uid="{00000000-0005-0000-0000-00008A980000}"/>
    <cellStyle name="เซลล์ที่มีการเชื่อมโยง 2" xfId="35979" hidden="1" xr:uid="{00000000-0005-0000-0000-00008B980000}"/>
    <cellStyle name="เซลล์ที่มีการเชื่อมโยง 2" xfId="35301" hidden="1" xr:uid="{00000000-0005-0000-0000-00008C980000}"/>
    <cellStyle name="เซลล์ที่มีการเชื่อมโยง 2" xfId="35031" hidden="1" xr:uid="{00000000-0005-0000-0000-00008D980000}"/>
    <cellStyle name="เซลล์ที่มีการเชื่อมโยง 2" xfId="35069" hidden="1" xr:uid="{00000000-0005-0000-0000-00008E980000}"/>
    <cellStyle name="เซลล์ที่มีการเชื่อมโยง 2" xfId="36081" hidden="1" xr:uid="{00000000-0005-0000-0000-00008F980000}"/>
    <cellStyle name="เซลล์ที่มีการเชื่อมโยง 2" xfId="34746" hidden="1" xr:uid="{00000000-0005-0000-0000-000090980000}"/>
    <cellStyle name="เซลล์ที่มีการเชื่อมโยง 2" xfId="34956" hidden="1" xr:uid="{00000000-0005-0000-0000-000091980000}"/>
    <cellStyle name="เซลล์ที่มีการเชื่อมโยง 2" xfId="35043" hidden="1" xr:uid="{00000000-0005-0000-0000-000092980000}"/>
    <cellStyle name="เซลล์ที่มีการเชื่อมโยง 2" xfId="36811" hidden="1" xr:uid="{00000000-0005-0000-0000-000093980000}"/>
    <cellStyle name="เซลล์ที่มีการเชื่อมโยง 2" xfId="37035" hidden="1" xr:uid="{00000000-0005-0000-0000-000094980000}"/>
    <cellStyle name="เซลล์ที่มีการเชื่อมโยง 2" xfId="37008" hidden="1" xr:uid="{00000000-0005-0000-0000-000095980000}"/>
    <cellStyle name="เซลล์ที่มีการเชื่อมโยง 2" xfId="35533" hidden="1" xr:uid="{00000000-0005-0000-0000-000096980000}"/>
    <cellStyle name="เซลล์ที่มีการเชื่อมโยง 2" xfId="35154" hidden="1" xr:uid="{00000000-0005-0000-0000-000097980000}"/>
    <cellStyle name="เซลล์ที่มีการเชื่อมโยง 2" xfId="36864" hidden="1" xr:uid="{00000000-0005-0000-0000-000098980000}"/>
    <cellStyle name="เซลล์ที่มีการเชื่อมโยง 2" xfId="35895" hidden="1" xr:uid="{00000000-0005-0000-0000-000099980000}"/>
    <cellStyle name="เซลล์ที่มีการเชื่อมโยง 2" xfId="36347" hidden="1" xr:uid="{00000000-0005-0000-0000-00009A980000}"/>
    <cellStyle name="เซลล์ที่มีการเชื่อมโยง 2" xfId="36885" hidden="1" xr:uid="{00000000-0005-0000-0000-00009B980000}"/>
    <cellStyle name="เซลล์ที่มีการเชื่อมโยง 2" xfId="34751" hidden="1" xr:uid="{00000000-0005-0000-0000-00009C980000}"/>
    <cellStyle name="เซลล์ที่มีการเชื่อมโยง 2" xfId="35239" hidden="1" xr:uid="{00000000-0005-0000-0000-00009D980000}"/>
    <cellStyle name="เซลล์ที่มีการเชื่อมโยง 2" xfId="35078" hidden="1" xr:uid="{00000000-0005-0000-0000-00009E980000}"/>
    <cellStyle name="เซลล์ที่มีการเชื่อมโยง 2" xfId="35257" hidden="1" xr:uid="{00000000-0005-0000-0000-00009F980000}"/>
    <cellStyle name="เซลล์ที่มีการเชื่อมโยง 2" xfId="35105" hidden="1" xr:uid="{00000000-0005-0000-0000-0000A0980000}"/>
    <cellStyle name="เซลล์ที่มีการเชื่อมโยง 2" xfId="36042" hidden="1" xr:uid="{00000000-0005-0000-0000-0000A1980000}"/>
    <cellStyle name="เซลล์ที่มีการเชื่อมโยง 2" xfId="35304" hidden="1" xr:uid="{00000000-0005-0000-0000-0000A2980000}"/>
    <cellStyle name="เซลล์ที่มีการเชื่อมโยง 2" xfId="34725" hidden="1" xr:uid="{00000000-0005-0000-0000-0000A3980000}"/>
    <cellStyle name="เซลล์ที่มีการเชื่อมโยง 2" xfId="37055" hidden="1" xr:uid="{00000000-0005-0000-0000-0000A4980000}"/>
    <cellStyle name="เซลล์ที่มีการเชื่อมโยง 2" xfId="37056" hidden="1" xr:uid="{00000000-0005-0000-0000-0000A5980000}"/>
    <cellStyle name="เซลล์ที่มีการเชื่อมโยง 2" xfId="37057" hidden="1" xr:uid="{00000000-0005-0000-0000-0000A6980000}"/>
    <cellStyle name="เซลล์ที่มีการเชื่อมโยง 2" xfId="37058" hidden="1" xr:uid="{00000000-0005-0000-0000-0000A7980000}"/>
    <cellStyle name="เซลล์ที่มีการเชื่อมโยง 2" xfId="37059" hidden="1" xr:uid="{00000000-0005-0000-0000-0000A8980000}"/>
    <cellStyle name="เซลล์ที่มีการเชื่อมโยง 2" xfId="37060" hidden="1" xr:uid="{00000000-0005-0000-0000-0000A9980000}"/>
    <cellStyle name="เซลล์ที่มีการเชื่อมโยง 2" xfId="37061" hidden="1" xr:uid="{00000000-0005-0000-0000-0000AA980000}"/>
    <cellStyle name="เซลล์ที่มีการเชื่อมโยง 2" xfId="37062" hidden="1" xr:uid="{00000000-0005-0000-0000-0000AB980000}"/>
    <cellStyle name="เซลล์ที่มีการเชื่อมโยง 2" xfId="37077" hidden="1" xr:uid="{00000000-0005-0000-0000-0000AC980000}"/>
    <cellStyle name="เซลล์ที่มีการเชื่อมโยง 2" xfId="37078" hidden="1" xr:uid="{00000000-0005-0000-0000-0000AD980000}"/>
    <cellStyle name="เซลล์ที่มีการเชื่อมโยง 2" xfId="37079" hidden="1" xr:uid="{00000000-0005-0000-0000-0000AE980000}"/>
    <cellStyle name="เซลล์ที่มีการเชื่อมโยง 2" xfId="37080" hidden="1" xr:uid="{00000000-0005-0000-0000-0000AF980000}"/>
    <cellStyle name="เซลล์ที่มีการเชื่อมโยง 2" xfId="35871" hidden="1" xr:uid="{00000000-0005-0000-0000-0000B0980000}"/>
    <cellStyle name="เซลล์ที่มีการเชื่อมโยง 2" xfId="35956" hidden="1" xr:uid="{00000000-0005-0000-0000-0000B1980000}"/>
    <cellStyle name="เซลล์ที่มีการเชื่อมโยง 2" xfId="37016" hidden="1" xr:uid="{00000000-0005-0000-0000-0000B2980000}"/>
    <cellStyle name="เซลล์ที่มีการเชื่อมโยง 2" xfId="36987" hidden="1" xr:uid="{00000000-0005-0000-0000-0000B3980000}"/>
    <cellStyle name="เซลล์ที่มีการเชื่อมโยง 2" xfId="36155" hidden="1" xr:uid="{00000000-0005-0000-0000-0000B4980000}"/>
    <cellStyle name="เซลล์ที่มีการเชื่อมโยง 2" xfId="36837" hidden="1" xr:uid="{00000000-0005-0000-0000-0000B5980000}"/>
    <cellStyle name="เซลล์ที่มีการเชื่อมโยง 2" xfId="35364" hidden="1" xr:uid="{00000000-0005-0000-0000-0000B6980000}"/>
    <cellStyle name="เซลล์ที่มีการเชื่อมโยง 2" xfId="35572" hidden="1" xr:uid="{00000000-0005-0000-0000-0000B7980000}"/>
    <cellStyle name="เซลล์ที่มีการเชื่อมโยง 2" xfId="35348" hidden="1" xr:uid="{00000000-0005-0000-0000-0000B8980000}"/>
    <cellStyle name="เซลล์ที่มีการเชื่อมโยง 2" xfId="35271" hidden="1" xr:uid="{00000000-0005-0000-0000-0000B9980000}"/>
    <cellStyle name="เซลล์ที่มีการเชื่อมโยง 2" xfId="36311" hidden="1" xr:uid="{00000000-0005-0000-0000-0000BA980000}"/>
    <cellStyle name="เซลล์ที่มีการเชื่อมโยง 2" xfId="36059" hidden="1" xr:uid="{00000000-0005-0000-0000-0000BB980000}"/>
    <cellStyle name="เซลล์ที่มีการเชื่อมโยง 2" xfId="34614" hidden="1" xr:uid="{00000000-0005-0000-0000-0000BC980000}"/>
    <cellStyle name="เซลล์ที่มีการเชื่อมโยง 2" xfId="36941" hidden="1" xr:uid="{00000000-0005-0000-0000-0000BD980000}"/>
    <cellStyle name="เซลล์ที่มีการเชื่อมโยง 2" xfId="35194" hidden="1" xr:uid="{00000000-0005-0000-0000-0000BE980000}"/>
    <cellStyle name="เซลล์ที่มีการเชื่อมโยง 2" xfId="35243" hidden="1" xr:uid="{00000000-0005-0000-0000-0000BF980000}"/>
    <cellStyle name="เซลล์ที่มีการเชื่อมโยง 2" xfId="37065" hidden="1" xr:uid="{00000000-0005-0000-0000-0000C0980000}"/>
    <cellStyle name="เซลล์ที่มีการเชื่อมโยง 2" xfId="36280" hidden="1" xr:uid="{00000000-0005-0000-0000-0000C1980000}"/>
    <cellStyle name="เซลล์ที่มีการเชื่อมโยง 2" xfId="35223" hidden="1" xr:uid="{00000000-0005-0000-0000-0000C2980000}"/>
    <cellStyle name="เซลล์ที่มีการเชื่อมโยง 2" xfId="35538" hidden="1" xr:uid="{00000000-0005-0000-0000-0000C3980000}"/>
    <cellStyle name="เซลล์ที่มีการเชื่อมโยง 2" xfId="35732" hidden="1" xr:uid="{00000000-0005-0000-0000-0000C4980000}"/>
    <cellStyle name="เซลล์ที่มีการเชื่อมโยง 2" xfId="35797" hidden="1" xr:uid="{00000000-0005-0000-0000-0000C5980000}"/>
    <cellStyle name="เซลล์ที่มีการเชื่อมโยง 2" xfId="31473" hidden="1" xr:uid="{00000000-0005-0000-0000-0000C6980000}"/>
    <cellStyle name="เซลล์ที่มีการเชื่อมโยง 2" xfId="35693" hidden="1" xr:uid="{00000000-0005-0000-0000-0000C7980000}"/>
    <cellStyle name="เซลล์ที่มีการเชื่อมโยง 2" xfId="35644" hidden="1" xr:uid="{00000000-0005-0000-0000-0000C8980000}"/>
    <cellStyle name="เซลล์ที่มีการเชื่อมโยง 2" xfId="35746" hidden="1" xr:uid="{00000000-0005-0000-0000-0000C9980000}"/>
    <cellStyle name="เซลล์ที่มีการเชื่อมโยง 2" xfId="34642" hidden="1" xr:uid="{00000000-0005-0000-0000-0000CA980000}"/>
    <cellStyle name="เซลล์ที่มีการเชื่อมโยง 2" xfId="35973" hidden="1" xr:uid="{00000000-0005-0000-0000-0000CB980000}"/>
    <cellStyle name="เซลล์ที่มีการเชื่อมโยง 2" xfId="36237" hidden="1" xr:uid="{00000000-0005-0000-0000-0000CC980000}"/>
    <cellStyle name="เซลล์ที่มีการเชื่อมโยง 2" xfId="35591" hidden="1" xr:uid="{00000000-0005-0000-0000-0000CD980000}"/>
    <cellStyle name="เซลล์ที่มีการเชื่อมโยง 2" xfId="34713" hidden="1" xr:uid="{00000000-0005-0000-0000-0000CE980000}"/>
    <cellStyle name="เซลล์ที่มีการเชื่อมโยง 2" xfId="34977" hidden="1" xr:uid="{00000000-0005-0000-0000-0000CF980000}"/>
    <cellStyle name="เซลล์ที่มีการเชื่อมโยง 2" xfId="35885" hidden="1" xr:uid="{00000000-0005-0000-0000-0000D0980000}"/>
    <cellStyle name="เซลล์ที่มีการเชื่อมโยง 2" xfId="36255" hidden="1" xr:uid="{00000000-0005-0000-0000-0000D1980000}"/>
    <cellStyle name="เซลล์ที่มีการเชื่อมโยง 2" xfId="35315" hidden="1" xr:uid="{00000000-0005-0000-0000-0000D2980000}"/>
    <cellStyle name="เซลล์ที่มีการเชื่อมโยง 2" xfId="36257" hidden="1" xr:uid="{00000000-0005-0000-0000-0000D3980000}"/>
    <cellStyle name="เซลล์ที่มีการเชื่อมโยง 2" xfId="35477" hidden="1" xr:uid="{00000000-0005-0000-0000-0000D4980000}"/>
    <cellStyle name="เซลล์ที่มีการเชื่อมโยง 2" xfId="35156" hidden="1" xr:uid="{00000000-0005-0000-0000-0000D5980000}"/>
    <cellStyle name="เซลล์ที่มีการเชื่อมโยง 2" xfId="35829" hidden="1" xr:uid="{00000000-0005-0000-0000-0000D6980000}"/>
    <cellStyle name="เซลล์ที่มีการเชื่อมโยง 2" xfId="35502" hidden="1" xr:uid="{00000000-0005-0000-0000-0000D7980000}"/>
    <cellStyle name="เซลล์ที่มีการเชื่อมโยง 2" xfId="36047" hidden="1" xr:uid="{00000000-0005-0000-0000-0000D8980000}"/>
    <cellStyle name="เซลล์ที่มีการเชื่อมโยง 2" xfId="36993" hidden="1" xr:uid="{00000000-0005-0000-0000-0000D9980000}"/>
    <cellStyle name="เซลล์ที่มีการเชื่อมโยง 2" xfId="34820" hidden="1" xr:uid="{00000000-0005-0000-0000-0000DA980000}"/>
    <cellStyle name="เซลล์ที่มีการเชื่อมโยง 2" xfId="36945" hidden="1" xr:uid="{00000000-0005-0000-0000-0000DB980000}"/>
    <cellStyle name="เซลล์ที่มีการเชื่อมโยง 2" xfId="34637" hidden="1" xr:uid="{00000000-0005-0000-0000-0000DC980000}"/>
    <cellStyle name="เซลล์ที่มีการเชื่อมโยง 2" xfId="36962" hidden="1" xr:uid="{00000000-0005-0000-0000-0000DD980000}"/>
    <cellStyle name="เซลล์ที่มีการเชื่อมโยง 2" xfId="34955" hidden="1" xr:uid="{00000000-0005-0000-0000-0000DE980000}"/>
    <cellStyle name="เซลล์ที่มีการเชื่อมโยง 2" xfId="36307" hidden="1" xr:uid="{00000000-0005-0000-0000-0000DF980000}"/>
    <cellStyle name="เซลล์ที่มีการเชื่อมโยง 2" xfId="36314" hidden="1" xr:uid="{00000000-0005-0000-0000-0000E0980000}"/>
    <cellStyle name="เซลล์ที่มีการเชื่อมโยง 2" xfId="37024" hidden="1" xr:uid="{00000000-0005-0000-0000-0000E1980000}"/>
    <cellStyle name="เซลล์ที่มีการเชื่อมโยง 2" xfId="35137" hidden="1" xr:uid="{00000000-0005-0000-0000-0000E2980000}"/>
    <cellStyle name="เซลล์ที่มีการเชื่อมโยง 2" xfId="35590" hidden="1" xr:uid="{00000000-0005-0000-0000-0000E3980000}"/>
    <cellStyle name="เซลล์ที่มีการเชื่อมโยง 2" xfId="35949" hidden="1" xr:uid="{00000000-0005-0000-0000-0000E4980000}"/>
    <cellStyle name="เซลล์ที่มีการเชื่อมโยง 2" xfId="36780" hidden="1" xr:uid="{00000000-0005-0000-0000-0000E5980000}"/>
    <cellStyle name="เซลล์ที่มีการเชื่อมโยง 2" xfId="34595" hidden="1" xr:uid="{00000000-0005-0000-0000-0000E6980000}"/>
    <cellStyle name="เซลล์ที่มีการเชื่อมโยง 2" xfId="35729" hidden="1" xr:uid="{00000000-0005-0000-0000-0000E7980000}"/>
    <cellStyle name="เซลล์ที่มีการเชื่อมโยง 2" xfId="35680" hidden="1" xr:uid="{00000000-0005-0000-0000-0000E8980000}"/>
    <cellStyle name="เซลล์ที่มีการเชื่อมโยง 2" xfId="36244" hidden="1" xr:uid="{00000000-0005-0000-0000-0000E9980000}"/>
    <cellStyle name="เซลล์ที่มีการเชื่อมโยง 2" xfId="35485" hidden="1" xr:uid="{00000000-0005-0000-0000-0000EA980000}"/>
    <cellStyle name="เซลล์ที่มีการเชื่อมโยง 2" xfId="36090" hidden="1" xr:uid="{00000000-0005-0000-0000-0000EB980000}"/>
    <cellStyle name="เซลล์ที่มีการเชื่อมโยง 2" xfId="36293" hidden="1" xr:uid="{00000000-0005-0000-0000-0000EC980000}"/>
    <cellStyle name="เซลล์ที่มีการเชื่อมโยง 2" xfId="35234" hidden="1" xr:uid="{00000000-0005-0000-0000-0000ED980000}"/>
    <cellStyle name="เซลล์ที่มีการเชื่อมโยง 2" xfId="34696" hidden="1" xr:uid="{00000000-0005-0000-0000-0000EE980000}"/>
    <cellStyle name="เซลล์ที่มีการเชื่อมโยง 2" xfId="36166" hidden="1" xr:uid="{00000000-0005-0000-0000-0000EF980000}"/>
    <cellStyle name="เซลล์ที่มีการเชื่อมโยง 2" xfId="34641" hidden="1" xr:uid="{00000000-0005-0000-0000-0000F0980000}"/>
    <cellStyle name="เซลล์ที่มีการเชื่อมโยง 2" xfId="36817" hidden="1" xr:uid="{00000000-0005-0000-0000-0000F1980000}"/>
    <cellStyle name="เซลล์ที่มีการเชื่อมโยง 2" xfId="35188" hidden="1" xr:uid="{00000000-0005-0000-0000-0000F2980000}"/>
    <cellStyle name="เซลล์ที่มีการเชื่อมโยง 2" xfId="36278" hidden="1" xr:uid="{00000000-0005-0000-0000-0000F3980000}"/>
    <cellStyle name="เซลล์ที่มีการเชื่อมโยง 2" xfId="35470" hidden="1" xr:uid="{00000000-0005-0000-0000-0000F4980000}"/>
    <cellStyle name="เซลล์ที่มีการเชื่อมโยง 2" xfId="36055" hidden="1" xr:uid="{00000000-0005-0000-0000-0000F5980000}"/>
    <cellStyle name="เซลล์ที่มีการเชื่อมโยง 2" xfId="36803" hidden="1" xr:uid="{00000000-0005-0000-0000-0000F6980000}"/>
    <cellStyle name="เซลล์ที่มีการเชื่อมโยง 2" xfId="35293" hidden="1" xr:uid="{00000000-0005-0000-0000-0000F7980000}"/>
    <cellStyle name="เซลล์ที่มีการเชื่อมโยง 2" xfId="34626" hidden="1" xr:uid="{00000000-0005-0000-0000-0000F8980000}"/>
    <cellStyle name="เซลล์ที่มีการเชื่อมโยง 2" xfId="35468" hidden="1" xr:uid="{00000000-0005-0000-0000-0000F9980000}"/>
    <cellStyle name="เซลล์ที่มีการเชื่อมโยง 2" xfId="36865" hidden="1" xr:uid="{00000000-0005-0000-0000-0000FA980000}"/>
    <cellStyle name="เซลล์ที่มีการเชื่อมโยง 2" xfId="36903" hidden="1" xr:uid="{00000000-0005-0000-0000-0000FB980000}"/>
    <cellStyle name="เซลล์ที่มีการเชื่อมโยง 2" xfId="36899" hidden="1" xr:uid="{00000000-0005-0000-0000-0000FC980000}"/>
    <cellStyle name="เซลล์ที่มีการเชื่อมโยง 2" xfId="36251" hidden="1" xr:uid="{00000000-0005-0000-0000-0000FD980000}"/>
    <cellStyle name="เซลล์ที่มีการเชื่อมโยง 2" xfId="34715" hidden="1" xr:uid="{00000000-0005-0000-0000-0000FE980000}"/>
    <cellStyle name="เซลล์ที่มีการเชื่อมโยง 2" xfId="36814" hidden="1" xr:uid="{00000000-0005-0000-0000-0000FF980000}"/>
    <cellStyle name="เซลล์ที่มีการเชื่อมโยง 2" xfId="36164" hidden="1" xr:uid="{00000000-0005-0000-0000-000000990000}"/>
    <cellStyle name="เซลล์ที่มีการเชื่อมโยง 2" xfId="34788" hidden="1" xr:uid="{00000000-0005-0000-0000-000001990000}"/>
    <cellStyle name="เซลล์ที่มีการเชื่อมโยง 2" xfId="35605" hidden="1" xr:uid="{00000000-0005-0000-0000-000002990000}"/>
    <cellStyle name="เซลล์ที่มีการเชื่อมโยง 2" xfId="36781" hidden="1" xr:uid="{00000000-0005-0000-0000-000003990000}"/>
    <cellStyle name="เซลล์ที่มีการเชื่อมโยง 2" xfId="35282" hidden="1" xr:uid="{00000000-0005-0000-0000-000004990000}"/>
    <cellStyle name="เซลล์ที่มีการเชื่อมโยง 2" xfId="36982" hidden="1" xr:uid="{00000000-0005-0000-0000-000005990000}"/>
    <cellStyle name="เซลล์ที่มีการเชื่อมโยง 2" xfId="35923" hidden="1" xr:uid="{00000000-0005-0000-0000-000006990000}"/>
    <cellStyle name="เซลล์ที่มีการเชื่อมโยง 2" xfId="35826" hidden="1" xr:uid="{00000000-0005-0000-0000-000007990000}"/>
    <cellStyle name="เซลล์ที่มีการเชื่อมโยง 2" xfId="35393" hidden="1" xr:uid="{00000000-0005-0000-0000-000008990000}"/>
    <cellStyle name="เซลล์ที่มีการเชื่อมโยง 2" xfId="36194" hidden="1" xr:uid="{00000000-0005-0000-0000-000009990000}"/>
    <cellStyle name="เซลล์ที่มีการเชื่อมโยง 2" xfId="36173" hidden="1" xr:uid="{00000000-0005-0000-0000-00000A990000}"/>
    <cellStyle name="เซลล์ที่มีการเชื่อมโยง 2" xfId="36181" hidden="1" xr:uid="{00000000-0005-0000-0000-00000B990000}"/>
    <cellStyle name="เซลล์ที่มีการเชื่อมโยง 2" xfId="35258" hidden="1" xr:uid="{00000000-0005-0000-0000-00000C990000}"/>
    <cellStyle name="เซลล์ที่มีการเชื่อมโยง 2" xfId="35337" hidden="1" xr:uid="{00000000-0005-0000-0000-00000D990000}"/>
    <cellStyle name="เซลล์ที่มีการเชื่อมโยง 2" xfId="35905" hidden="1" xr:uid="{00000000-0005-0000-0000-00000E990000}"/>
    <cellStyle name="เซลล์ที่มีการเชื่อมโยง 2" xfId="35893" hidden="1" xr:uid="{00000000-0005-0000-0000-00000F990000}"/>
    <cellStyle name="เซลล์ที่มีการเชื่อมโยง 2" xfId="36098" hidden="1" xr:uid="{00000000-0005-0000-0000-000010990000}"/>
    <cellStyle name="เซลล์ที่มีการเชื่อมโยง 2" xfId="36268" hidden="1" xr:uid="{00000000-0005-0000-0000-000011990000}"/>
    <cellStyle name="เซลล์ที่มีการเชื่อมโยง 2" xfId="34750" hidden="1" xr:uid="{00000000-0005-0000-0000-000012990000}"/>
    <cellStyle name="เซลล์ที่มีการเชื่อมโยง 2" xfId="34799" hidden="1" xr:uid="{00000000-0005-0000-0000-000013990000}"/>
    <cellStyle name="เซลล์ที่มีการเชื่อมโยง 2" xfId="36243" hidden="1" xr:uid="{00000000-0005-0000-0000-000014990000}"/>
    <cellStyle name="เซลล์ที่มีการเชื่อมโยง 2" xfId="35217" hidden="1" xr:uid="{00000000-0005-0000-0000-000015990000}"/>
    <cellStyle name="เซลล์ที่มีการเชื่อมโยง 2" xfId="37067" hidden="1" xr:uid="{00000000-0005-0000-0000-000016990000}"/>
    <cellStyle name="เซลล์ที่มีการเชื่อมโยง 2" xfId="37046" hidden="1" xr:uid="{00000000-0005-0000-0000-000017990000}"/>
    <cellStyle name="เซลล์ที่มีการเชื่อมโยง 2" xfId="35505" hidden="1" xr:uid="{00000000-0005-0000-0000-000018990000}"/>
    <cellStyle name="เซลล์ที่มีการเชื่อมโยง 2" xfId="35049" hidden="1" xr:uid="{00000000-0005-0000-0000-000019990000}"/>
    <cellStyle name="เซลล์ที่มีการเชื่อมโยง 2" xfId="36247" hidden="1" xr:uid="{00000000-0005-0000-0000-00001A990000}"/>
    <cellStyle name="เซลล์ที่มีการเชื่อมโยง 2" xfId="36277" hidden="1" xr:uid="{00000000-0005-0000-0000-00001B990000}"/>
    <cellStyle name="เซลล์ที่มีการเชื่อมโยง 2" xfId="35601" hidden="1" xr:uid="{00000000-0005-0000-0000-00001C990000}"/>
    <cellStyle name="เซลล์ที่มีการเชื่อมโยง 2" xfId="34598" hidden="1" xr:uid="{00000000-0005-0000-0000-00001D990000}"/>
    <cellStyle name="เซลล์ที่มีการเชื่อมโยง 2" xfId="36957" hidden="1" xr:uid="{00000000-0005-0000-0000-00001E990000}"/>
    <cellStyle name="เซลล์ที่มีการเชื่อมโยง 2" xfId="36324" hidden="1" xr:uid="{00000000-0005-0000-0000-00001F990000}"/>
    <cellStyle name="เซลล์ที่มีการเชื่อมโยง 2" xfId="35489" hidden="1" xr:uid="{00000000-0005-0000-0000-000020990000}"/>
    <cellStyle name="เซลล์ที่มีการเชื่อมโยง 2" xfId="35289" hidden="1" xr:uid="{00000000-0005-0000-0000-000021990000}"/>
    <cellStyle name="เซลล์ที่มีการเชื่อมโยง 2" xfId="37052" hidden="1" xr:uid="{00000000-0005-0000-0000-000022990000}"/>
    <cellStyle name="เซลล์ที่มีการเชื่อมโยง 2" xfId="35918" hidden="1" xr:uid="{00000000-0005-0000-0000-000023990000}"/>
    <cellStyle name="เซลล์ที่มีการเชื่อมโยง 2" xfId="35629" hidden="1" xr:uid="{00000000-0005-0000-0000-000024990000}"/>
    <cellStyle name="เซลล์ที่มีการเชื่อมโยง 2" xfId="35891" hidden="1" xr:uid="{00000000-0005-0000-0000-000025990000}"/>
    <cellStyle name="เซลล์ที่มีการเชื่อมโยง 2" xfId="37017" hidden="1" xr:uid="{00000000-0005-0000-0000-000026990000}"/>
    <cellStyle name="เซลล์ที่มีการเชื่อมโยง 2" xfId="36363" hidden="1" xr:uid="{00000000-0005-0000-0000-000027990000}"/>
    <cellStyle name="เซลล์ที่มีการเชื่อมโยง 2" xfId="34912" hidden="1" xr:uid="{00000000-0005-0000-0000-000028990000}"/>
    <cellStyle name="เซลล์ที่มีการเชื่อมโยง 2" xfId="36254" hidden="1" xr:uid="{00000000-0005-0000-0000-000029990000}"/>
    <cellStyle name="เซลล์ที่มีการเชื่อมโยง 2" xfId="35034" hidden="1" xr:uid="{00000000-0005-0000-0000-00002A990000}"/>
    <cellStyle name="เซลล์ที่มีการเชื่อมโยง 2" xfId="35041" hidden="1" xr:uid="{00000000-0005-0000-0000-00002B990000}"/>
    <cellStyle name="เซลล์ที่มีการเชื่อมโยง 2" xfId="36951" hidden="1" xr:uid="{00000000-0005-0000-0000-00002C990000}"/>
    <cellStyle name="เซลล์ที่มีการเชื่อมโยง 2" xfId="36788" hidden="1" xr:uid="{00000000-0005-0000-0000-00002D990000}"/>
    <cellStyle name="เซลล์ที่มีการเชื่อมโยง 2" xfId="35596" hidden="1" xr:uid="{00000000-0005-0000-0000-00002E990000}"/>
    <cellStyle name="เซลล์ที่มีการเชื่อมโยง 2" xfId="35197" hidden="1" xr:uid="{00000000-0005-0000-0000-00002F990000}"/>
    <cellStyle name="เซลล์ที่มีการเชื่อมโยง 2" xfId="34905" hidden="1" xr:uid="{00000000-0005-0000-0000-000030990000}"/>
    <cellStyle name="เซลล์ที่มีการเชื่อมโยง 2" xfId="36990" hidden="1" xr:uid="{00000000-0005-0000-0000-000031990000}"/>
    <cellStyle name="เซลล์ที่มีการเชื่อมโยง 2" xfId="35868" hidden="1" xr:uid="{00000000-0005-0000-0000-000032990000}"/>
    <cellStyle name="เซลล์ที่มีการเชื่อมโยง 2" xfId="35255" hidden="1" xr:uid="{00000000-0005-0000-0000-000033990000}"/>
    <cellStyle name="เซลล์ที่มีการเชื่อมโยง 2" xfId="36345" hidden="1" xr:uid="{00000000-0005-0000-0000-000034990000}"/>
    <cellStyle name="เซลล์ที่มีการเชื่อมโยง 2" xfId="34924" hidden="1" xr:uid="{00000000-0005-0000-0000-000035990000}"/>
    <cellStyle name="เซลล์ที่มีการเชื่อมโยง 2" xfId="35427" hidden="1" xr:uid="{00000000-0005-0000-0000-000036990000}"/>
    <cellStyle name="เซลล์ที่มีการเชื่อมโยง 2" xfId="36272" hidden="1" xr:uid="{00000000-0005-0000-0000-000037990000}"/>
    <cellStyle name="เซลล์ที่มีการเชื่อมโยง 2" xfId="36212" hidden="1" xr:uid="{00000000-0005-0000-0000-000038990000}"/>
    <cellStyle name="เซลล์ที่มีการเชื่อมโยง 2" xfId="34796" hidden="1" xr:uid="{00000000-0005-0000-0000-000039990000}"/>
    <cellStyle name="เซลล์ที่มีการเชื่อมโยง 2" xfId="35718" hidden="1" xr:uid="{00000000-0005-0000-0000-00003A990000}"/>
    <cellStyle name="เซลล์ที่มีการเชื่อมโยง 2" xfId="35768" hidden="1" xr:uid="{00000000-0005-0000-0000-00003B990000}"/>
    <cellStyle name="เซลล์ที่มีการเชื่อมโยง 2" xfId="35165" hidden="1" xr:uid="{00000000-0005-0000-0000-00003C990000}"/>
    <cellStyle name="เซลล์ที่มีการเชื่อมโยง 2" xfId="36790" hidden="1" xr:uid="{00000000-0005-0000-0000-00003D990000}"/>
    <cellStyle name="เซลล์ที่มีการเชื่อมโยง 2" xfId="36168" hidden="1" xr:uid="{00000000-0005-0000-0000-00003E990000}"/>
    <cellStyle name="เซลล์ที่มีการเชื่อมโยง 2" xfId="35216" hidden="1" xr:uid="{00000000-0005-0000-0000-00003F990000}"/>
    <cellStyle name="เซลล์ที่มีการเชื่อมโยง 2" xfId="35474" hidden="1" xr:uid="{00000000-0005-0000-0000-000040990000}"/>
    <cellStyle name="เซลล์ที่มีการเชื่อมโยง 2" xfId="34778" hidden="1" xr:uid="{00000000-0005-0000-0000-000041990000}"/>
    <cellStyle name="เซลล์ที่มีการเชื่อมโยง 2" xfId="35416" hidden="1" xr:uid="{00000000-0005-0000-0000-000042990000}"/>
    <cellStyle name="เซลล์ที่มีการเชื่อมโยง 2" xfId="35500" hidden="1" xr:uid="{00000000-0005-0000-0000-000043990000}"/>
    <cellStyle name="เซลล์ที่มีการเชื่อมโยง 2" xfId="36004" hidden="1" xr:uid="{00000000-0005-0000-0000-000044990000}"/>
    <cellStyle name="เซลล์ที่มีการเชื่อมโยง 2" xfId="36028" hidden="1" xr:uid="{00000000-0005-0000-0000-000045990000}"/>
    <cellStyle name="เซลล์ที่มีการเชื่อมโยง 2" xfId="35848" hidden="1" xr:uid="{00000000-0005-0000-0000-000046990000}"/>
    <cellStyle name="เซลล์ที่มีการเชื่อมโยง 2" xfId="34875" hidden="1" xr:uid="{00000000-0005-0000-0000-000047990000}"/>
    <cellStyle name="เซลล์ที่มีการเชื่อมโยง 2" xfId="35018" hidden="1" xr:uid="{00000000-0005-0000-0000-000048990000}"/>
    <cellStyle name="เซลล์ที่มีการเชื่อมโยง 2" xfId="35236" hidden="1" xr:uid="{00000000-0005-0000-0000-000049990000}"/>
    <cellStyle name="เซลล์ที่มีการเชื่อมโยง 2" xfId="35295" hidden="1" xr:uid="{00000000-0005-0000-0000-00004A990000}"/>
    <cellStyle name="เซลล์ที่มีการเชื่อมโยง 2" xfId="35251" hidden="1" xr:uid="{00000000-0005-0000-0000-00004B990000}"/>
    <cellStyle name="เซลล์ที่มีการเชื่อมโยง 2" xfId="36798" hidden="1" xr:uid="{00000000-0005-0000-0000-00004C990000}"/>
    <cellStyle name="เซลล์ที่มีการเชื่อมโยง 2" xfId="35428" hidden="1" xr:uid="{00000000-0005-0000-0000-00004D990000}"/>
    <cellStyle name="เซลล์ที่มีการเชื่อมโยง 2" xfId="35807" hidden="1" xr:uid="{00000000-0005-0000-0000-00004E990000}"/>
    <cellStyle name="เซลล์ที่มีการเชื่อมโยง 2" xfId="36084" hidden="1" xr:uid="{00000000-0005-0000-0000-00004F990000}"/>
    <cellStyle name="เซลล์ที่มีการเชื่อมโยง 2" xfId="35865" hidden="1" xr:uid="{00000000-0005-0000-0000-000050990000}"/>
    <cellStyle name="เซลล์ที่มีการเชื่อมโยง 2" xfId="36349" hidden="1" xr:uid="{00000000-0005-0000-0000-000051990000}"/>
    <cellStyle name="เซลล์ที่มีการเชื่อมโยง 2" xfId="35587" hidden="1" xr:uid="{00000000-0005-0000-0000-000052990000}"/>
    <cellStyle name="เซลล์ที่มีการเชื่อมโยง 2" xfId="36044" hidden="1" xr:uid="{00000000-0005-0000-0000-000053990000}"/>
    <cellStyle name="เซลล์ที่มีการเชื่อมโยง 2" xfId="37094" hidden="1" xr:uid="{00000000-0005-0000-0000-000054990000}"/>
    <cellStyle name="เซลล์ที่มีการเชื่อมโยง 2" xfId="37095" hidden="1" xr:uid="{00000000-0005-0000-0000-000055990000}"/>
    <cellStyle name="เซลล์ที่มีการเชื่อมโยง 2" xfId="37096" hidden="1" xr:uid="{00000000-0005-0000-0000-000056990000}"/>
    <cellStyle name="เซลล์ที่มีการเชื่อมโยง 2" xfId="37097" hidden="1" xr:uid="{00000000-0005-0000-0000-000057990000}"/>
    <cellStyle name="เซลล์ที่มีการเชื่อมโยง 2" xfId="37100" hidden="1" xr:uid="{00000000-0005-0000-0000-000058990000}"/>
    <cellStyle name="เซลล์ที่มีการเชื่อมโยง 2" xfId="37101" hidden="1" xr:uid="{00000000-0005-0000-0000-000059990000}"/>
    <cellStyle name="เซลล์ที่มีการเชื่อมโยง 2" xfId="37103" hidden="1" xr:uid="{00000000-0005-0000-0000-00005A990000}"/>
    <cellStyle name="เซลล์ที่มีการเชื่อมโยง 2" xfId="37104" hidden="1" xr:uid="{00000000-0005-0000-0000-00005B990000}"/>
    <cellStyle name="เซลล์ที่มีการเชื่อมโยง 2" xfId="37113" hidden="1" xr:uid="{00000000-0005-0000-0000-00005C990000}"/>
    <cellStyle name="เซลล์ที่มีการเชื่อมโยง 2" xfId="37114" hidden="1" xr:uid="{00000000-0005-0000-0000-00005D990000}"/>
    <cellStyle name="เซลล์ที่มีการเชื่อมโยง 2" xfId="37115" hidden="1" xr:uid="{00000000-0005-0000-0000-00005E990000}"/>
    <cellStyle name="เซลล์ที่มีการเชื่อมโยง 2" xfId="37116" hidden="1" xr:uid="{00000000-0005-0000-0000-00005F990000}"/>
    <cellStyle name="เซลล์ที่มีการเชื่อมโยง 2" xfId="35469" hidden="1" xr:uid="{00000000-0005-0000-0000-000060990000}"/>
    <cellStyle name="เซลล์ที่มีการเชื่อมโยง 2" xfId="36024" hidden="1" xr:uid="{00000000-0005-0000-0000-000061990000}"/>
    <cellStyle name="เซลล์ที่มีการเชื่อมโยง 2" xfId="36997" hidden="1" xr:uid="{00000000-0005-0000-0000-000062990000}"/>
    <cellStyle name="เซลล์ที่มีการเชื่อมโยง 2" xfId="34790" hidden="1" xr:uid="{00000000-0005-0000-0000-000063990000}"/>
    <cellStyle name="เซลล์ที่มีการเชื่อมโยง 2" xfId="36298" hidden="1" xr:uid="{00000000-0005-0000-0000-000064990000}"/>
    <cellStyle name="เซลล์ที่มีการเชื่อมโยง 2" xfId="35116" hidden="1" xr:uid="{00000000-0005-0000-0000-000065990000}"/>
    <cellStyle name="เซลล์ที่มีการเชื่อมโยง 2" xfId="34821" hidden="1" xr:uid="{00000000-0005-0000-0000-000066990000}"/>
    <cellStyle name="เซลล์ที่มีการเชื่อมโยง 2" xfId="35123" hidden="1" xr:uid="{00000000-0005-0000-0000-000067990000}"/>
    <cellStyle name="เซลล์ที่มีการเชื่อมโยง 2" xfId="34959" hidden="1" xr:uid="{00000000-0005-0000-0000-000068990000}"/>
    <cellStyle name="เซลล์ที่มีการเชื่อมโยง 2" xfId="34860" hidden="1" xr:uid="{00000000-0005-0000-0000-000069990000}"/>
    <cellStyle name="เซลล์ที่มีการเชื่อมโยง 2" xfId="34624" hidden="1" xr:uid="{00000000-0005-0000-0000-00006A990000}"/>
    <cellStyle name="เซลล์ที่มีการเชื่อมโยง 2" xfId="34867" hidden="1" xr:uid="{00000000-0005-0000-0000-00006B990000}"/>
    <cellStyle name="เซลล์ที่มีการเชื่อมโยง 2" xfId="35448" hidden="1" xr:uid="{00000000-0005-0000-0000-00006C990000}"/>
    <cellStyle name="เซลล์ที่มีการเชื่อมโยง 2" xfId="34958" hidden="1" xr:uid="{00000000-0005-0000-0000-00006D990000}"/>
    <cellStyle name="เซลล์ที่มีการเชื่อมโยง 2" xfId="36922" hidden="1" xr:uid="{00000000-0005-0000-0000-00006E990000}"/>
    <cellStyle name="เซลล์ที่มีการเชื่อมโยง 2" xfId="36827" hidden="1" xr:uid="{00000000-0005-0000-0000-00006F990000}"/>
    <cellStyle name="เซลล์ที่มีการเชื่อมโยง 2" xfId="36806" hidden="1" xr:uid="{00000000-0005-0000-0000-000070990000}"/>
    <cellStyle name="เซลล์ที่มีการเชื่อมโยง 2" xfId="35910" hidden="1" xr:uid="{00000000-0005-0000-0000-000071990000}"/>
    <cellStyle name="เซลล์ที่มีการเชื่อมโยง 2" xfId="34859" hidden="1" xr:uid="{00000000-0005-0000-0000-000072990000}"/>
    <cellStyle name="เซลล์ที่มีการเชื่อมโยง 2" xfId="35809" hidden="1" xr:uid="{00000000-0005-0000-0000-000073990000}"/>
    <cellStyle name="เซลล์ที่มีการเชื่อมโยง 2" xfId="34982" hidden="1" xr:uid="{00000000-0005-0000-0000-000074990000}"/>
    <cellStyle name="เซลล์ที่มีการเชื่อมโยง 2" xfId="35214" hidden="1" xr:uid="{00000000-0005-0000-0000-000075990000}"/>
    <cellStyle name="เซลล์ที่มีการเชื่อมโยง 2" xfId="35153" hidden="1" xr:uid="{00000000-0005-0000-0000-000076990000}"/>
    <cellStyle name="เซลล์ที่มีการเชื่อมโยง 2" xfId="35984" hidden="1" xr:uid="{00000000-0005-0000-0000-000077990000}"/>
    <cellStyle name="เซลล์ที่มีการเชื่อมโยง 2" xfId="35765" hidden="1" xr:uid="{00000000-0005-0000-0000-000078990000}"/>
    <cellStyle name="เซลล์ที่มีการเชื่อมโยง 2" xfId="37063" hidden="1" xr:uid="{00000000-0005-0000-0000-000079990000}"/>
    <cellStyle name="เซลล์ที่มีการเชื่อมโยง 2" xfId="35021" hidden="1" xr:uid="{00000000-0005-0000-0000-00007A990000}"/>
    <cellStyle name="เซลล์ที่มีการเชื่อมโยง 2" xfId="34896" hidden="1" xr:uid="{00000000-0005-0000-0000-00007B990000}"/>
    <cellStyle name="เซลล์ที่มีการเชื่อมโยง 2" xfId="35007" hidden="1" xr:uid="{00000000-0005-0000-0000-00007C990000}"/>
    <cellStyle name="เซลล์ที่มีการเชื่อมโยง 2" xfId="34811" hidden="1" xr:uid="{00000000-0005-0000-0000-00007D990000}"/>
    <cellStyle name="เซลล์ที่มีการเชื่อมโยง 2" xfId="34721" hidden="1" xr:uid="{00000000-0005-0000-0000-00007E990000}"/>
    <cellStyle name="เซลล์ที่มีการเชื่อมโยง 2" xfId="36843" hidden="1" xr:uid="{00000000-0005-0000-0000-00007F990000}"/>
    <cellStyle name="เซลล์ที่มีการเชื่อมโยง 2" xfId="36848" hidden="1" xr:uid="{00000000-0005-0000-0000-000080990000}"/>
    <cellStyle name="เซลล์ที่มีการเชื่อมโยง 2" xfId="36895" hidden="1" xr:uid="{00000000-0005-0000-0000-000081990000}"/>
    <cellStyle name="เซลล์ที่มีการเชื่อมโยง 2" xfId="35713" hidden="1" xr:uid="{00000000-0005-0000-0000-000082990000}"/>
    <cellStyle name="เซลล์ที่มีการเชื่อมโยง 2" xfId="34699" hidden="1" xr:uid="{00000000-0005-0000-0000-000083990000}"/>
    <cellStyle name="เซลล์ที่มีการเชื่อมโยง 2" xfId="36068" hidden="1" xr:uid="{00000000-0005-0000-0000-000084990000}"/>
    <cellStyle name="เซลล์ที่มีการเชื่อมโยง 2" xfId="34710" hidden="1" xr:uid="{00000000-0005-0000-0000-000085990000}"/>
    <cellStyle name="เซลล์ที่มีการเชื่อมโยง 2" xfId="34803" hidden="1" xr:uid="{00000000-0005-0000-0000-000086990000}"/>
    <cellStyle name="เซลล์ที่มีการเชื่อมโยง 2" xfId="36271" hidden="1" xr:uid="{00000000-0005-0000-0000-000087990000}"/>
    <cellStyle name="เซลล์ที่มีการเชื่อมโยง 2" xfId="34824" hidden="1" xr:uid="{00000000-0005-0000-0000-000088990000}"/>
    <cellStyle name="เซลล์ที่มีการเชื่อมโยง 2" xfId="35801" hidden="1" xr:uid="{00000000-0005-0000-0000-000089990000}"/>
    <cellStyle name="เซลล์ที่มีการเชื่อมโยง 2" xfId="36801" hidden="1" xr:uid="{00000000-0005-0000-0000-00008A990000}"/>
    <cellStyle name="เซลล์ที่มีการเชื่อมโยง 2" xfId="36330" hidden="1" xr:uid="{00000000-0005-0000-0000-00008B990000}"/>
    <cellStyle name="เซลล์ที่มีการเชื่อมโยง 2" xfId="36281" hidden="1" xr:uid="{00000000-0005-0000-0000-00008C990000}"/>
    <cellStyle name="เซลล์ที่มีการเชื่อมโยง 2" xfId="35421" hidden="1" xr:uid="{00000000-0005-0000-0000-00008D990000}"/>
    <cellStyle name="เซลล์ที่มีการเชื่อมโยง 2" xfId="35291" hidden="1" xr:uid="{00000000-0005-0000-0000-00008E990000}"/>
    <cellStyle name="เซลล์ที่มีการเชื่อมโยง 2" xfId="35079" hidden="1" xr:uid="{00000000-0005-0000-0000-00008F990000}"/>
    <cellStyle name="เซลล์ที่มีการเชื่อมโยง 2" xfId="34883" hidden="1" xr:uid="{00000000-0005-0000-0000-000090990000}"/>
    <cellStyle name="เซลล์ที่มีการเชื่อมโยง 2" xfId="35507" hidden="1" xr:uid="{00000000-0005-0000-0000-000091990000}"/>
    <cellStyle name="เซลล์ที่มีการเชื่อมโยง 2" xfId="34600" hidden="1" xr:uid="{00000000-0005-0000-0000-000092990000}"/>
    <cellStyle name="เซลล์ที่มีการเชื่อมโยง 2" xfId="36248" hidden="1" xr:uid="{00000000-0005-0000-0000-000093990000}"/>
    <cellStyle name="เซลล์ที่มีการเชื่อมโยง 2" xfId="34882" hidden="1" xr:uid="{00000000-0005-0000-0000-000094990000}"/>
    <cellStyle name="เซลล์ที่มีการเชื่อมโยง 2" xfId="36242" hidden="1" xr:uid="{00000000-0005-0000-0000-000095990000}"/>
    <cellStyle name="เซลล์ที่มีการเชื่อมโยง 2" xfId="35410" hidden="1" xr:uid="{00000000-0005-0000-0000-000096990000}"/>
    <cellStyle name="เซลล์ที่มีการเชื่อมโยง 2" xfId="36321" hidden="1" xr:uid="{00000000-0005-0000-0000-000097990000}"/>
    <cellStyle name="เซลล์ที่มีการเชื่อมโยง 2" xfId="36156" hidden="1" xr:uid="{00000000-0005-0000-0000-000098990000}"/>
    <cellStyle name="เซลล์ที่มีการเชื่อมโยง 2" xfId="36267" hidden="1" xr:uid="{00000000-0005-0000-0000-000099990000}"/>
    <cellStyle name="เซลล์ที่มีการเชื่อมโยง 2" xfId="36999" hidden="1" xr:uid="{00000000-0005-0000-0000-00009A990000}"/>
    <cellStyle name="เซลล์ที่มีการเชื่อมโยง 2" xfId="34944" hidden="1" xr:uid="{00000000-0005-0000-0000-00009B990000}"/>
    <cellStyle name="เซลล์ที่มีการเชื่อมโยง 2" xfId="35954" hidden="1" xr:uid="{00000000-0005-0000-0000-00009C990000}"/>
    <cellStyle name="เซลล์ที่มีการเชื่อมโยง 2" xfId="34805" hidden="1" xr:uid="{00000000-0005-0000-0000-00009D990000}"/>
    <cellStyle name="เซลล์ที่มีการเชื่อมโยง 2" xfId="35791" hidden="1" xr:uid="{00000000-0005-0000-0000-00009E990000}"/>
    <cellStyle name="เซลล์ที่มีการเชื่อมโยง 2" xfId="37076" hidden="1" xr:uid="{00000000-0005-0000-0000-00009F990000}"/>
    <cellStyle name="เซลล์ที่มีการเชื่อมโยง 2" xfId="37106" hidden="1" xr:uid="{00000000-0005-0000-0000-0000A0990000}"/>
    <cellStyle name="เซลล์ที่มีการเชื่อมโยง 2" xfId="35208" hidden="1" xr:uid="{00000000-0005-0000-0000-0000A1990000}"/>
    <cellStyle name="เซลล์ที่มีการเชื่อมโยง 2" xfId="35119" hidden="1" xr:uid="{00000000-0005-0000-0000-0000A2990000}"/>
    <cellStyle name="เซลล์ที่มีการเชื่อมโยง 2" xfId="34659" hidden="1" xr:uid="{00000000-0005-0000-0000-0000A3990000}"/>
    <cellStyle name="เซลล์ที่มีการเชื่อมโยง 2" xfId="36978" hidden="1" xr:uid="{00000000-0005-0000-0000-0000A4990000}"/>
    <cellStyle name="เซลล์ที่มีการเชื่อมโยง 2" xfId="36328" hidden="1" xr:uid="{00000000-0005-0000-0000-0000A5990000}"/>
    <cellStyle name="เซลล์ที่มีการเชื่อมโยง 2" xfId="34781" hidden="1" xr:uid="{00000000-0005-0000-0000-0000A6990000}"/>
    <cellStyle name="เซลล์ที่มีการเชื่อมโยง 2" xfId="37107" hidden="1" xr:uid="{00000000-0005-0000-0000-0000A7990000}"/>
    <cellStyle name="เซลล์ที่มีการเชื่อมโยง 2" xfId="35771" hidden="1" xr:uid="{00000000-0005-0000-0000-0000A8990000}"/>
    <cellStyle name="เซลล์ที่มีการเชื่อมโยง 2" xfId="35957" hidden="1" xr:uid="{00000000-0005-0000-0000-0000A9990000}"/>
    <cellStyle name="เซลล์ที่มีการเชื่อมโยง 2" xfId="36235" hidden="1" xr:uid="{00000000-0005-0000-0000-0000AA990000}"/>
    <cellStyle name="เซลล์ที่มีการเชื่อมโยง 2" xfId="34825" hidden="1" xr:uid="{00000000-0005-0000-0000-0000AB990000}"/>
    <cellStyle name="เซลล์ที่มีการเชื่อมโยง 2" xfId="34639" hidden="1" xr:uid="{00000000-0005-0000-0000-0000AC990000}"/>
    <cellStyle name="เซลล์ที่มีการเชื่อมโยง 2" xfId="36060" hidden="1" xr:uid="{00000000-0005-0000-0000-0000AD990000}"/>
    <cellStyle name="เซลล์ที่มีการเชื่อมโยง 2" xfId="35372" hidden="1" xr:uid="{00000000-0005-0000-0000-0000AE990000}"/>
    <cellStyle name="เซลล์ที่มีการเชื่อมโยง 2" xfId="36867" hidden="1" xr:uid="{00000000-0005-0000-0000-0000AF990000}"/>
    <cellStyle name="เซลล์ที่มีการเชื่อมโยง 2" xfId="35044" hidden="1" xr:uid="{00000000-0005-0000-0000-0000B0990000}"/>
    <cellStyle name="เซลล์ที่มีการเชื่อมโยง 2" xfId="35486" hidden="1" xr:uid="{00000000-0005-0000-0000-0000B1990000}"/>
    <cellStyle name="เซลล์ที่มีการเชื่อมโยง 2" xfId="35012" hidden="1" xr:uid="{00000000-0005-0000-0000-0000B2990000}"/>
    <cellStyle name="เซลล์ที่มีการเชื่อมโยง 2" xfId="35169" hidden="1" xr:uid="{00000000-0005-0000-0000-0000B3990000}"/>
    <cellStyle name="เซลล์ที่มีการเชื่อมโยง 2" xfId="34743" hidden="1" xr:uid="{00000000-0005-0000-0000-0000B4990000}"/>
    <cellStyle name="เซลล์ที่มีการเชื่อมโยง 2" xfId="35081" hidden="1" xr:uid="{00000000-0005-0000-0000-0000B5990000}"/>
    <cellStyle name="เซลล์ที่มีการเชื่อมโยง 2" xfId="35356" hidden="1" xr:uid="{00000000-0005-0000-0000-0000B6990000}"/>
    <cellStyle name="เซลล์ที่มีการเชื่อมโยง 2" xfId="37109" hidden="1" xr:uid="{00000000-0005-0000-0000-0000B7990000}"/>
    <cellStyle name="เซลล์ที่มีการเชื่อมโยง 2" xfId="35213" hidden="1" xr:uid="{00000000-0005-0000-0000-0000B8990000}"/>
    <cellStyle name="เซลล์ที่มีการเชื่อมโยง 2" xfId="34666" hidden="1" xr:uid="{00000000-0005-0000-0000-0000B9990000}"/>
    <cellStyle name="เซลล์ที่มีการเชื่อมโยง 2" xfId="34823" hidden="1" xr:uid="{00000000-0005-0000-0000-0000BA990000}"/>
    <cellStyle name="เซลล์ที่มีการเชื่อมโยง 2" xfId="35940" hidden="1" xr:uid="{00000000-0005-0000-0000-0000BB990000}"/>
    <cellStyle name="เซลล์ที่มีการเชื่อมโยง 2" xfId="35573" hidden="1" xr:uid="{00000000-0005-0000-0000-0000BC990000}"/>
    <cellStyle name="เซลล์ที่มีการเชื่อมโยง 2" xfId="26851" hidden="1" xr:uid="{00000000-0005-0000-0000-0000BD990000}"/>
    <cellStyle name="เซลล์ที่มีการเชื่อมโยง 2" xfId="35077" hidden="1" xr:uid="{00000000-0005-0000-0000-0000BE990000}"/>
    <cellStyle name="เซลล์ที่มีการเชื่อมโยง 2" xfId="37102" hidden="1" xr:uid="{00000000-0005-0000-0000-0000BF990000}"/>
    <cellStyle name="เซลล์ที่มีการเชื่อมโยง 2" xfId="37025" hidden="1" xr:uid="{00000000-0005-0000-0000-0000C0990000}"/>
    <cellStyle name="เซลล์ที่มีการเชื่อมโยง 2" xfId="35972" hidden="1" xr:uid="{00000000-0005-0000-0000-0000C1990000}"/>
    <cellStyle name="เซลล์ที่มีการเชื่อมโยง 2" xfId="35394" hidden="1" xr:uid="{00000000-0005-0000-0000-0000C2990000}"/>
    <cellStyle name="เซลล์ที่มีการเชื่อมโยง 2" xfId="34849" hidden="1" xr:uid="{00000000-0005-0000-0000-0000C3990000}"/>
    <cellStyle name="เซลล์ที่มีการเชื่อมโยง 2" xfId="34754" hidden="1" xr:uid="{00000000-0005-0000-0000-0000C4990000}"/>
    <cellStyle name="เซลล์ที่มีการเชื่อมโยง 2" xfId="35497" hidden="1" xr:uid="{00000000-0005-0000-0000-0000C5990000}"/>
    <cellStyle name="เซลล์ที่มีการเชื่อมโยง 2" xfId="35030" hidden="1" xr:uid="{00000000-0005-0000-0000-0000C6990000}"/>
    <cellStyle name="เซลล์ที่มีการเชื่อมโยง 2" xfId="35933" hidden="1" xr:uid="{00000000-0005-0000-0000-0000C7990000}"/>
    <cellStyle name="เซลล์ที่มีการเชื่อมโยง 2" xfId="35722" hidden="1" xr:uid="{00000000-0005-0000-0000-0000C8990000}"/>
    <cellStyle name="เซลล์ที่มีการเชื่อมโยง 2" xfId="35685" hidden="1" xr:uid="{00000000-0005-0000-0000-0000C9990000}"/>
    <cellStyle name="เซลล์ที่มีการเชื่อมโยง 2" xfId="36822" hidden="1" xr:uid="{00000000-0005-0000-0000-0000CA990000}"/>
    <cellStyle name="เซลล์ที่มีการเชื่อมโยง 2" xfId="34749" hidden="1" xr:uid="{00000000-0005-0000-0000-0000CB990000}"/>
    <cellStyle name="เซลล์ที่มีการเชื่อมโยง 2" xfId="36968" hidden="1" xr:uid="{00000000-0005-0000-0000-0000CC990000}"/>
    <cellStyle name="เซลล์ที่มีการเชื่อมโยง 2" xfId="36301" hidden="1" xr:uid="{00000000-0005-0000-0000-0000CD990000}"/>
    <cellStyle name="เซลล์ที่มีการเชื่อมโยง 2" xfId="36939" hidden="1" xr:uid="{00000000-0005-0000-0000-0000CE990000}"/>
    <cellStyle name="เซลล์ที่มีการเชื่อมโยง 2" xfId="36858" hidden="1" xr:uid="{00000000-0005-0000-0000-0000CF990000}"/>
    <cellStyle name="เซลล์ที่มีการเชื่อมโยง 2" xfId="34731" hidden="1" xr:uid="{00000000-0005-0000-0000-0000D0990000}"/>
    <cellStyle name="เซลล์ที่มีการเชื่อมโยง 2" xfId="36840" hidden="1" xr:uid="{00000000-0005-0000-0000-0000D1990000}"/>
    <cellStyle name="เซลล์ที่มีการเชื่อมโยง 2" xfId="35828" hidden="1" xr:uid="{00000000-0005-0000-0000-0000D2990000}"/>
    <cellStyle name="เซลล์ที่มีการเชื่อมโยง 2" xfId="35975" hidden="1" xr:uid="{00000000-0005-0000-0000-0000D3990000}"/>
    <cellStyle name="เซลล์ที่มีการเชื่อมโยง 2" xfId="36797" hidden="1" xr:uid="{00000000-0005-0000-0000-0000D4990000}"/>
    <cellStyle name="เซลล์ที่มีการเชื่อมโยง 2" xfId="35566" hidden="1" xr:uid="{00000000-0005-0000-0000-0000D5990000}"/>
    <cellStyle name="เซลล์ที่มีการเชื่อมโยง 2" xfId="37047" hidden="1" xr:uid="{00000000-0005-0000-0000-0000D6990000}"/>
    <cellStyle name="เซลล์ที่มีการเชื่อมโยง 2" xfId="34668" hidden="1" xr:uid="{00000000-0005-0000-0000-0000D7990000}"/>
    <cellStyle name="เซลล์ที่มีการเชื่อมโยง 2" xfId="37045" hidden="1" xr:uid="{00000000-0005-0000-0000-0000D8990000}"/>
    <cellStyle name="เซลล์ที่มีการเชื่อมโยง 2" xfId="35769" hidden="1" xr:uid="{00000000-0005-0000-0000-0000D9990000}"/>
    <cellStyle name="เซลล์ที่มีการเชื่อมโยง 2" xfId="37010" hidden="1" xr:uid="{00000000-0005-0000-0000-0000DA990000}"/>
    <cellStyle name="เซลล์ที่มีการเชื่อมโยง 2" xfId="37110" hidden="1" xr:uid="{00000000-0005-0000-0000-0000DB990000}"/>
    <cellStyle name="เซลล์ที่มีการเชื่อมโยง 2" xfId="35955" hidden="1" xr:uid="{00000000-0005-0000-0000-0000DC990000}"/>
    <cellStyle name="เซลล์ที่มีการเชื่อมโยง 2" xfId="35741" hidden="1" xr:uid="{00000000-0005-0000-0000-0000DD990000}"/>
    <cellStyle name="เซลล์ที่มีการเชื่อมโยง 2" xfId="34752" hidden="1" xr:uid="{00000000-0005-0000-0000-0000DE990000}"/>
    <cellStyle name="เซลล์ที่มีการเชื่อมโยง 2" xfId="37036" hidden="1" xr:uid="{00000000-0005-0000-0000-0000DF990000}"/>
    <cellStyle name="เซลล์ที่มีการเชื่อมโยง 2" xfId="35373" hidden="1" xr:uid="{00000000-0005-0000-0000-0000E0990000}"/>
    <cellStyle name="เซลล์ที่มีการเชื่อมโยง 2" xfId="37038" hidden="1" xr:uid="{00000000-0005-0000-0000-0000E1990000}"/>
    <cellStyle name="เซลล์ที่มีการเชื่อมโยง 2" xfId="35141" hidden="1" xr:uid="{00000000-0005-0000-0000-0000E2990000}"/>
    <cellStyle name="เซลล์ที่มีการเชื่อมโยง 2" xfId="34938" hidden="1" xr:uid="{00000000-0005-0000-0000-0000E3990000}"/>
    <cellStyle name="เซลล์ที่มีการเชื่อมโยง 2" xfId="35109" hidden="1" xr:uid="{00000000-0005-0000-0000-0000E4990000}"/>
    <cellStyle name="เซลล์ที่มีการเชื่อมโยง 2" xfId="34622" hidden="1" xr:uid="{00000000-0005-0000-0000-0000E5990000}"/>
    <cellStyle name="เซลล์ที่มีการเชื่อมโยง 2" xfId="37011" hidden="1" xr:uid="{00000000-0005-0000-0000-0000E6990000}"/>
    <cellStyle name="เซลล์ที่มีการเชื่อมโยง 2" xfId="35688" hidden="1" xr:uid="{00000000-0005-0000-0000-0000E7990000}"/>
    <cellStyle name="เซลล์ที่มีการเชื่อมโยง 2" xfId="35794" hidden="1" xr:uid="{00000000-0005-0000-0000-0000E8990000}"/>
    <cellStyle name="เซลล์ที่มีการเชื่อมโยง 2" xfId="36045" hidden="1" xr:uid="{00000000-0005-0000-0000-0000E9990000}"/>
    <cellStyle name="เซลล์ที่มีการเชื่อมโยง 2" xfId="36904" hidden="1" xr:uid="{00000000-0005-0000-0000-0000EA990000}"/>
    <cellStyle name="เซลล์ที่มีการเชื่อมโยง 2" xfId="36005" hidden="1" xr:uid="{00000000-0005-0000-0000-0000EB990000}"/>
    <cellStyle name="เซลล์ที่มีการเชื่อมโยง 2" xfId="31189" hidden="1" xr:uid="{00000000-0005-0000-0000-0000EC990000}"/>
    <cellStyle name="เซลล์ที่มีการเชื่อมโยง 2" xfId="36988" hidden="1" xr:uid="{00000000-0005-0000-0000-0000ED990000}"/>
    <cellStyle name="เซลล์ที่มีการเชื่อมโยง 2" xfId="36882" hidden="1" xr:uid="{00000000-0005-0000-0000-0000EE990000}"/>
    <cellStyle name="เซลล์ที่มีการเชื่อมโยง 2" xfId="34935" hidden="1" xr:uid="{00000000-0005-0000-0000-0000EF990000}"/>
    <cellStyle name="เซลล์ที่มีการเชื่อมโยง 2" xfId="35803" hidden="1" xr:uid="{00000000-0005-0000-0000-0000F0990000}"/>
    <cellStyle name="เซลล์ที่มีการเชื่อมโยง 2" xfId="36063" hidden="1" xr:uid="{00000000-0005-0000-0000-0000F1990000}"/>
    <cellStyle name="เซลล์ที่มีการเชื่อมโยง 2" xfId="35960" hidden="1" xr:uid="{00000000-0005-0000-0000-0000F2990000}"/>
    <cellStyle name="เซลล์ที่มีการเชื่อมโยง 2" xfId="34628" hidden="1" xr:uid="{00000000-0005-0000-0000-0000F3990000}"/>
    <cellStyle name="เซลล์ที่มีการเชื่อมโยง 2" xfId="36007" hidden="1" xr:uid="{00000000-0005-0000-0000-0000F4990000}"/>
    <cellStyle name="เซลล์ที่มีการเชื่อมโยง 2" xfId="36226" hidden="1" xr:uid="{00000000-0005-0000-0000-0000F5990000}"/>
    <cellStyle name="เซลล์ที่มีการเชื่อมโยง 2" xfId="35524" hidden="1" xr:uid="{00000000-0005-0000-0000-0000F6990000}"/>
    <cellStyle name="เซลล์ที่มีการเชื่อมโยง 2" xfId="35900" hidden="1" xr:uid="{00000000-0005-0000-0000-0000F7990000}"/>
    <cellStyle name="เซลล์ที่มีการเชื่อมโยง 2" xfId="36950" hidden="1" xr:uid="{00000000-0005-0000-0000-0000F8990000}"/>
    <cellStyle name="เซลล์ที่มีการเชื่อมโยง 2" xfId="36852" hidden="1" xr:uid="{00000000-0005-0000-0000-0000F9990000}"/>
    <cellStyle name="เซลล์ที่มีการเชื่อมโยง 2" xfId="36291" hidden="1" xr:uid="{00000000-0005-0000-0000-0000FA990000}"/>
    <cellStyle name="เซลล์ที่มีการเชื่อมโยง 2" xfId="31084" hidden="1" xr:uid="{00000000-0005-0000-0000-0000FB990000}"/>
    <cellStyle name="เซลล์ที่มีการเชื่อมโยง 2" xfId="36322" hidden="1" xr:uid="{00000000-0005-0000-0000-0000FC990000}"/>
    <cellStyle name="เซลล์ที่มีการเชื่อมโยง 2" xfId="34722" hidden="1" xr:uid="{00000000-0005-0000-0000-0000FD990000}"/>
    <cellStyle name="เซลล์ที่มีการเชื่อมโยง 2" xfId="35677" hidden="1" xr:uid="{00000000-0005-0000-0000-0000FE990000}"/>
    <cellStyle name="เซลล์ที่มีการเชื่อมโยง 2" xfId="36076" hidden="1" xr:uid="{00000000-0005-0000-0000-0000FF990000}"/>
    <cellStyle name="เซลล์ที่มีการเชื่อมโยง 2" xfId="36983" hidden="1" xr:uid="{00000000-0005-0000-0000-0000009A0000}"/>
    <cellStyle name="เซลล์ที่มีการเชื่อมโยง 2" xfId="36259" hidden="1" xr:uid="{00000000-0005-0000-0000-0000019A0000}"/>
    <cellStyle name="เซลล์ที่มีการเชื่อมโยง 2" xfId="34980" hidden="1" xr:uid="{00000000-0005-0000-0000-0000029A0000}"/>
    <cellStyle name="เซลล์ที่มีการเชื่อมโยง 2" xfId="35451" hidden="1" xr:uid="{00000000-0005-0000-0000-0000039A0000}"/>
    <cellStyle name="เซลล์ที่มีการเชื่อมโยง 2" xfId="37125" hidden="1" xr:uid="{00000000-0005-0000-0000-0000049A0000}"/>
    <cellStyle name="เซลล์ที่มีการเชื่อมโยง 2" xfId="37126" hidden="1" xr:uid="{00000000-0005-0000-0000-0000059A0000}"/>
    <cellStyle name="เซลล์ที่มีการเชื่อมโยง 2" xfId="37127" hidden="1" xr:uid="{00000000-0005-0000-0000-0000069A0000}"/>
    <cellStyle name="เซลล์ที่มีการเชื่อมโยง 2" xfId="37128" hidden="1" xr:uid="{00000000-0005-0000-0000-0000079A0000}"/>
    <cellStyle name="เซลล์ที่มีการเชื่อมโยง 2" xfId="37129" hidden="1" xr:uid="{00000000-0005-0000-0000-0000089A0000}"/>
    <cellStyle name="เซลล์ที่มีการเชื่อมโยง 2" xfId="37130" hidden="1" xr:uid="{00000000-0005-0000-0000-0000099A0000}"/>
    <cellStyle name="เซลล์ที่มีการเชื่อมโยง 2" xfId="37131" hidden="1" xr:uid="{00000000-0005-0000-0000-00000A9A0000}"/>
    <cellStyle name="เซลล์ที่มีการเชื่อมโยง 2" xfId="37132" hidden="1" xr:uid="{00000000-0005-0000-0000-00000B9A0000}"/>
    <cellStyle name="เซลล์ที่มีการเชื่อมโยง 2" xfId="37141" hidden="1" xr:uid="{00000000-0005-0000-0000-00000C9A0000}"/>
    <cellStyle name="เซลล์ที่มีการเชื่อมโยง 2" xfId="37142" hidden="1" xr:uid="{00000000-0005-0000-0000-00000D9A0000}"/>
    <cellStyle name="เซลล์ที่มีการเชื่อมโยง 2" xfId="37143" hidden="1" xr:uid="{00000000-0005-0000-0000-00000E9A0000}"/>
    <cellStyle name="เซลล์ที่มีการเชื่อมโยง 2" xfId="37144" hidden="1" xr:uid="{00000000-0005-0000-0000-00000F9A0000}"/>
    <cellStyle name="เซลล์ที่มีการเชื่อมโยง 2" xfId="35015" hidden="1" xr:uid="{00000000-0005-0000-0000-0000109A0000}"/>
    <cellStyle name="เซลล์ที่มีการเชื่อมโยง 2" xfId="36333" hidden="1" xr:uid="{00000000-0005-0000-0000-0000119A0000}"/>
    <cellStyle name="เซลล์ที่มีการเชื่อมโยง 2" xfId="36793" hidden="1" xr:uid="{00000000-0005-0000-0000-0000129A0000}"/>
    <cellStyle name="เซลล์ที่มีการเชื่อมโยง 2" xfId="36177" hidden="1" xr:uid="{00000000-0005-0000-0000-0000139A0000}"/>
    <cellStyle name="เซลล์ที่มีการเชื่อมโยง 2" xfId="36980" hidden="1" xr:uid="{00000000-0005-0000-0000-0000149A0000}"/>
    <cellStyle name="เซลล์ที่มีการเชื่อมโยง 2" xfId="35725" hidden="1" xr:uid="{00000000-0005-0000-0000-0000159A0000}"/>
    <cellStyle name="เซลล์ที่มีการเชื่อมโยง 2" xfId="36835" hidden="1" xr:uid="{00000000-0005-0000-0000-0000169A0000}"/>
    <cellStyle name="เซลล์ที่มีการเชื่อมโยง 2" xfId="37108" hidden="1" xr:uid="{00000000-0005-0000-0000-0000179A0000}"/>
    <cellStyle name="เซลล์ที่มีการเชื่อมโยง 2" xfId="36996" hidden="1" xr:uid="{00000000-0005-0000-0000-0000189A0000}"/>
    <cellStyle name="เซลล์ที่มีการเชื่อมโยง 2" xfId="35866" hidden="1" xr:uid="{00000000-0005-0000-0000-0000199A0000}"/>
    <cellStyle name="เซลล์ที่มีการเชื่อมโยง 2" xfId="37039" hidden="1" xr:uid="{00000000-0005-0000-0000-00001A9A0000}"/>
    <cellStyle name="เซลล์ที่มีการเชื่อมโยง 2" xfId="36236" hidden="1" xr:uid="{00000000-0005-0000-0000-00001B9A0000}"/>
    <cellStyle name="เซลล์ที่มีการเชื่อมโยง 2" xfId="37050" hidden="1" xr:uid="{00000000-0005-0000-0000-00001C9A0000}"/>
    <cellStyle name="เซลล์ที่มีการเชื่อมโยง 2" xfId="34627" hidden="1" xr:uid="{00000000-0005-0000-0000-00001D9A0000}"/>
    <cellStyle name="เซลล์ที่มีการเชื่อมโยง 2" xfId="34879" hidden="1" xr:uid="{00000000-0005-0000-0000-00001E9A0000}"/>
    <cellStyle name="เซลล์ที่มีการเชื่อมโยง 2" xfId="35544" hidden="1" xr:uid="{00000000-0005-0000-0000-00001F9A0000}"/>
    <cellStyle name="เซลล์ที่มีการเชื่อมโยง 2" xfId="36032" hidden="1" xr:uid="{00000000-0005-0000-0000-0000209A0000}"/>
    <cellStyle name="เซลล์ที่มีการเชื่อมโยง 2" xfId="35808" hidden="1" xr:uid="{00000000-0005-0000-0000-0000219A0000}"/>
    <cellStyle name="เซลล์ที่มีการเชื่อมโยง 2" xfId="36282" hidden="1" xr:uid="{00000000-0005-0000-0000-0000229A0000}"/>
    <cellStyle name="เซลล์ที่มีการเชื่อมโยง 2" xfId="34676" hidden="1" xr:uid="{00000000-0005-0000-0000-0000239A0000}"/>
    <cellStyle name="เซลล์ที่มีการเชื่อมโยง 2" xfId="37084" hidden="1" xr:uid="{00000000-0005-0000-0000-0000249A0000}"/>
    <cellStyle name="เซลล์ที่มีการเชื่อมโยง 2" xfId="36896" hidden="1" xr:uid="{00000000-0005-0000-0000-0000259A0000}"/>
    <cellStyle name="เซลล์ที่มีการเชื่อมโยง 2" xfId="37034" hidden="1" xr:uid="{00000000-0005-0000-0000-0000269A0000}"/>
    <cellStyle name="เซลล์ที่มีการเชื่อมโยง 2" xfId="35817" hidden="1" xr:uid="{00000000-0005-0000-0000-0000279A0000}"/>
    <cellStyle name="เซลล์ที่มีการเชื่อมโยง 2" xfId="37051" hidden="1" xr:uid="{00000000-0005-0000-0000-0000289A0000}"/>
    <cellStyle name="เซลล์ที่มีการเชื่อมโยง 2" xfId="36123" hidden="1" xr:uid="{00000000-0005-0000-0000-0000299A0000}"/>
    <cellStyle name="เซลล์ที่มีการเชื่อมโยง 2" xfId="36915" hidden="1" xr:uid="{00000000-0005-0000-0000-00002A9A0000}"/>
    <cellStyle name="เซลล์ที่มีการเชื่อมโยง 2" xfId="37049" hidden="1" xr:uid="{00000000-0005-0000-0000-00002B9A0000}"/>
    <cellStyle name="เซลล์ที่มีการเชื่อมโยง 2" xfId="35859" hidden="1" xr:uid="{00000000-0005-0000-0000-00002C9A0000}"/>
    <cellStyle name="เซลล์ที่มีการเชื่อมโยง 2" xfId="37098" hidden="1" xr:uid="{00000000-0005-0000-0000-00002D9A0000}"/>
    <cellStyle name="เซลล์ที่มีการเชื่อมโยง 2" xfId="35368" hidden="1" xr:uid="{00000000-0005-0000-0000-00002E9A0000}"/>
    <cellStyle name="เซลล์ที่มีการเชื่อมโยง 2" xfId="34915" hidden="1" xr:uid="{00000000-0005-0000-0000-00002F9A0000}"/>
    <cellStyle name="เซลล์ที่มีการเชื่อมโยง 2" xfId="36787" hidden="1" xr:uid="{00000000-0005-0000-0000-0000309A0000}"/>
    <cellStyle name="เซลล์ที่มีการเชื่อมโยง 2" xfId="34728" hidden="1" xr:uid="{00000000-0005-0000-0000-0000319A0000}"/>
    <cellStyle name="เซลล์ที่มีการเชื่อมโยง 2" xfId="36785" hidden="1" xr:uid="{00000000-0005-0000-0000-0000329A0000}"/>
    <cellStyle name="เซลล์ที่มีการเชื่อมโยง 2" xfId="35935" hidden="1" xr:uid="{00000000-0005-0000-0000-0000339A0000}"/>
    <cellStyle name="เซลล์ที่มีการเชื่อมโยง 2" xfId="35785" hidden="1" xr:uid="{00000000-0005-0000-0000-0000349A0000}"/>
    <cellStyle name="เซลล์ที่มีการเชื่อมโยง 2" xfId="35001" hidden="1" xr:uid="{00000000-0005-0000-0000-0000359A0000}"/>
    <cellStyle name="เซลล์ที่มีการเชื่อมโยง 2" xfId="35112" hidden="1" xr:uid="{00000000-0005-0000-0000-0000369A0000}"/>
    <cellStyle name="เซลล์ที่มีการเชื่อมโยง 2" xfId="35134" hidden="1" xr:uid="{00000000-0005-0000-0000-0000379A0000}"/>
    <cellStyle name="เซลล์ที่มีการเชื่อมโยง 2" xfId="37030" hidden="1" xr:uid="{00000000-0005-0000-0000-0000389A0000}"/>
    <cellStyle name="เซลล์ที่มีการเชื่อมโยง 2" xfId="35919" hidden="1" xr:uid="{00000000-0005-0000-0000-0000399A0000}"/>
    <cellStyle name="เซลล์ที่มีการเชื่อมโยง 2" xfId="35660" hidden="1" xr:uid="{00000000-0005-0000-0000-00003A9A0000}"/>
    <cellStyle name="เซลล์ที่มีการเชื่อมโยง 2" xfId="35882" hidden="1" xr:uid="{00000000-0005-0000-0000-00003B9A0000}"/>
    <cellStyle name="เซลล์ที่มีการเชื่อมโยง 2" xfId="35355" hidden="1" xr:uid="{00000000-0005-0000-0000-00003C9A0000}"/>
    <cellStyle name="เซลล์ที่มีการเชื่อมโยง 2" xfId="35144" hidden="1" xr:uid="{00000000-0005-0000-0000-00003D9A0000}"/>
    <cellStyle name="เซลล์ที่มีการเชื่อมโยง 2" xfId="35472" hidden="1" xr:uid="{00000000-0005-0000-0000-00003E9A0000}"/>
    <cellStyle name="เซลล์ที่มีการเชื่อมโยง 2" xfId="36184" hidden="1" xr:uid="{00000000-0005-0000-0000-00003F9A0000}"/>
    <cellStyle name="เซลล์ที่มีการเชื่อมโยง 2" xfId="36952" hidden="1" xr:uid="{00000000-0005-0000-0000-0000409A0000}"/>
    <cellStyle name="เซลล์ที่มีการเชื่อมโยง 2" xfId="37122" hidden="1" xr:uid="{00000000-0005-0000-0000-0000419A0000}"/>
    <cellStyle name="เซลล์ที่มีการเชื่อมโยง 2" xfId="35628" hidden="1" xr:uid="{00000000-0005-0000-0000-0000429A0000}"/>
    <cellStyle name="เซลล์ที่มีการเชื่อมโยง 2" xfId="35028" hidden="1" xr:uid="{00000000-0005-0000-0000-0000439A0000}"/>
    <cellStyle name="เซลล์ที่มีการเชื่อมโยง 2" xfId="36290" hidden="1" xr:uid="{00000000-0005-0000-0000-0000449A0000}"/>
    <cellStyle name="เซลล์ที่มีการเชื่อมโยง 2" xfId="34869" hidden="1" xr:uid="{00000000-0005-0000-0000-0000459A0000}"/>
    <cellStyle name="เซลล์ที่มีการเชื่อมโยง 2" xfId="35782" hidden="1" xr:uid="{00000000-0005-0000-0000-0000469A0000}"/>
    <cellStyle name="เซลล์ที่มีการเชื่อมโยง 2" xfId="35510" hidden="1" xr:uid="{00000000-0005-0000-0000-0000479A0000}"/>
    <cellStyle name="เซลล์ที่มีการเชื่อมโยง 2" xfId="35272" hidden="1" xr:uid="{00000000-0005-0000-0000-0000489A0000}"/>
    <cellStyle name="เซลล์ที่มีการเชื่อมโยง 2" xfId="37138" hidden="1" xr:uid="{00000000-0005-0000-0000-0000499A0000}"/>
    <cellStyle name="เซลล์ที่มีการเชื่อมโยง 2" xfId="35226" hidden="1" xr:uid="{00000000-0005-0000-0000-00004A9A0000}"/>
    <cellStyle name="เซลล์ที่มีการเชื่อมโยง 2" xfId="34714" hidden="1" xr:uid="{00000000-0005-0000-0000-00004B9A0000}"/>
    <cellStyle name="เซลล์ที่มีการเชื่อมโยง 2" xfId="36022" hidden="1" xr:uid="{00000000-0005-0000-0000-00004C9A0000}"/>
    <cellStyle name="เซลล์ที่มีการเชื่อมโยง 2" xfId="34590" hidden="1" xr:uid="{00000000-0005-0000-0000-00004D9A0000}"/>
    <cellStyle name="เซลล์ที่มีการเชื่อมโยง 2" xfId="37093" hidden="1" xr:uid="{00000000-0005-0000-0000-00004E9A0000}"/>
    <cellStyle name="เซลล์ที่มีการเชื่อมโยง 2" xfId="37135" hidden="1" xr:uid="{00000000-0005-0000-0000-00004F9A0000}"/>
    <cellStyle name="เซลล์ที่มีการเชื่อมโยง 2" xfId="34808" hidden="1" xr:uid="{00000000-0005-0000-0000-0000509A0000}"/>
    <cellStyle name="เซลล์ที่มีการเชื่อมโยง 2" xfId="35578" hidden="1" xr:uid="{00000000-0005-0000-0000-0000519A0000}"/>
    <cellStyle name="เซลล์ที่มีการเชื่อมโยง 2" xfId="37118" hidden="1" xr:uid="{00000000-0005-0000-0000-0000529A0000}"/>
    <cellStyle name="เซลล์ที่มีการเชื่อมโยง 2" xfId="35699" hidden="1" xr:uid="{00000000-0005-0000-0000-0000539A0000}"/>
    <cellStyle name="เซลล์ที่มีการเชื่อมโยง 2" xfId="36967" hidden="1" xr:uid="{00000000-0005-0000-0000-0000549A0000}"/>
    <cellStyle name="เซลล์ที่มีการเชื่อมโยง 2" xfId="35464" hidden="1" xr:uid="{00000000-0005-0000-0000-0000559A0000}"/>
    <cellStyle name="เซลล์ที่มีการเชื่อมโยง 2" xfId="35750" hidden="1" xr:uid="{00000000-0005-0000-0000-0000569A0000}"/>
    <cellStyle name="เซลล์ที่มีการเชื่อมโยง 2" xfId="34813" hidden="1" xr:uid="{00000000-0005-0000-0000-0000579A0000}"/>
    <cellStyle name="เซลล์ที่มีการเชื่อมโยง 2" xfId="20117" hidden="1" xr:uid="{00000000-0005-0000-0000-0000589A0000}"/>
    <cellStyle name="เซลล์ที่มีการเชื่อมโยง 2" xfId="37136" hidden="1" xr:uid="{00000000-0005-0000-0000-0000599A0000}"/>
    <cellStyle name="เซลล์ที่มีการเชื่อมโยง 2" xfId="35240" hidden="1" xr:uid="{00000000-0005-0000-0000-00005A9A0000}"/>
    <cellStyle name="เซลล์ที่มีการเชื่อมโยง 2" xfId="37004" hidden="1" xr:uid="{00000000-0005-0000-0000-00005B9A0000}"/>
    <cellStyle name="เซลล์ที่มีการเชื่อมโยง 2" xfId="36289" hidden="1" xr:uid="{00000000-0005-0000-0000-00005C9A0000}"/>
    <cellStyle name="เซลล์ที่มีการเชื่อมโยง 2" xfId="36336" hidden="1" xr:uid="{00000000-0005-0000-0000-00005D9A0000}"/>
    <cellStyle name="เซลล์ที่มีการเชื่อมโยง 2" xfId="34609" hidden="1" xr:uid="{00000000-0005-0000-0000-00005E9A0000}"/>
    <cellStyle name="เซลล์ที่มีการเชื่อมโยง 2" xfId="36883" hidden="1" xr:uid="{00000000-0005-0000-0000-00005F9A0000}"/>
    <cellStyle name="เซลล์ที่มีการเชื่อมโยง 2" xfId="35990" hidden="1" xr:uid="{00000000-0005-0000-0000-0000609A0000}"/>
    <cellStyle name="เซลล์ที่มีการเชื่อมโยง 2" xfId="37074" hidden="1" xr:uid="{00000000-0005-0000-0000-0000619A0000}"/>
    <cellStyle name="เซลล์ที่มีการเชื่อมโยง 2" xfId="36006" hidden="1" xr:uid="{00000000-0005-0000-0000-0000629A0000}"/>
    <cellStyle name="เซลล์ที่มีการเชื่อมโยง 2" xfId="35402" hidden="1" xr:uid="{00000000-0005-0000-0000-0000639A0000}"/>
    <cellStyle name="เซลล์ที่มีการเชื่อมโยง 2" xfId="35201" hidden="1" xr:uid="{00000000-0005-0000-0000-0000649A0000}"/>
    <cellStyle name="เซลล์ที่มีการเชื่อมโยง 2" xfId="37134" hidden="1" xr:uid="{00000000-0005-0000-0000-0000659A0000}"/>
    <cellStyle name="เซลล์ที่มีการเชื่อมโยง 2" xfId="35062" hidden="1" xr:uid="{00000000-0005-0000-0000-0000669A0000}"/>
    <cellStyle name="เซลล์ที่มีการเชื่อมโยง 2" xfId="35556" hidden="1" xr:uid="{00000000-0005-0000-0000-0000679A0000}"/>
    <cellStyle name="เซลล์ที่มีการเชื่อมโยง 2" xfId="35254" hidden="1" xr:uid="{00000000-0005-0000-0000-0000689A0000}"/>
    <cellStyle name="เซลล์ที่มีการเชื่อมโยง 2" xfId="35262" hidden="1" xr:uid="{00000000-0005-0000-0000-0000699A0000}"/>
    <cellStyle name="เซลล์ที่มีการเชื่อมโยง 2" xfId="37120" hidden="1" xr:uid="{00000000-0005-0000-0000-00006A9A0000}"/>
    <cellStyle name="เซลล์ที่มีการเชื่อมโยง 2" xfId="35858" hidden="1" xr:uid="{00000000-0005-0000-0000-00006B9A0000}"/>
    <cellStyle name="เซลล์ที่มีการเชื่อมโยง 2" xfId="34673" hidden="1" xr:uid="{00000000-0005-0000-0000-00006C9A0000}"/>
    <cellStyle name="เซลล์ที่มีการเชื่อมโยง 2" xfId="37066" hidden="1" xr:uid="{00000000-0005-0000-0000-00006D9A0000}"/>
    <cellStyle name="เซลล์ที่มีการเชื่อมโยง 2" xfId="37085" hidden="1" xr:uid="{00000000-0005-0000-0000-00006E9A0000}"/>
    <cellStyle name="เซลล์ที่มีการเชื่อมโยง 2" xfId="37088" hidden="1" xr:uid="{00000000-0005-0000-0000-00006F9A0000}"/>
    <cellStyle name="เซลล์ที่มีการเชื่อมโยง 2" xfId="36124" hidden="1" xr:uid="{00000000-0005-0000-0000-0000709A0000}"/>
    <cellStyle name="เซลล์ที่มีการเชื่อมโยง 2" xfId="34669" hidden="1" xr:uid="{00000000-0005-0000-0000-0000719A0000}"/>
    <cellStyle name="เซลล์ที่มีการเชื่อมโยง 2" xfId="35305" hidden="1" xr:uid="{00000000-0005-0000-0000-0000729A0000}"/>
    <cellStyle name="เซลล์ที่มีการเชื่อมโยง 2" xfId="35091" hidden="1" xr:uid="{00000000-0005-0000-0000-0000739A0000}"/>
    <cellStyle name="เซลล์ที่มีการเชื่อมโยง 2" xfId="37112" hidden="1" xr:uid="{00000000-0005-0000-0000-0000749A0000}"/>
    <cellStyle name="เซลล์ที่มีการเชื่อมโยง 2" xfId="34736" hidden="1" xr:uid="{00000000-0005-0000-0000-0000759A0000}"/>
    <cellStyle name="เซลล์ที่มีการเชื่อมโยง 2" xfId="35613" hidden="1" xr:uid="{00000000-0005-0000-0000-0000769A0000}"/>
    <cellStyle name="เซลล์ที่มีการเชื่อมโยง 2" xfId="34957" hidden="1" xr:uid="{00000000-0005-0000-0000-0000779A0000}"/>
    <cellStyle name="เซลล์ที่มีการเชื่อมโยง 2" xfId="34798" hidden="1" xr:uid="{00000000-0005-0000-0000-0000789A0000}"/>
    <cellStyle name="เซลล์ที่มีการเชื่อมโยง 2" xfId="35176" hidden="1" xr:uid="{00000000-0005-0000-0000-0000799A0000}"/>
    <cellStyle name="เซลล์ที่มีการเชื่อมโยง 2" xfId="37123" hidden="1" xr:uid="{00000000-0005-0000-0000-00007A9A0000}"/>
    <cellStyle name="เซลล์ที่มีการเชื่อมโยง 2" xfId="35632" hidden="1" xr:uid="{00000000-0005-0000-0000-00007B9A0000}"/>
    <cellStyle name="เซลล์ที่มีการเชื่อมโยง 2" xfId="36871" hidden="1" xr:uid="{00000000-0005-0000-0000-00007C9A0000}"/>
    <cellStyle name="เซลล์ที่มีการเชื่อมโยง 2" xfId="37003" hidden="1" xr:uid="{00000000-0005-0000-0000-00007D9A0000}"/>
    <cellStyle name="เซลล์ที่มีการเชื่อมโยง 2" xfId="35220" hidden="1" xr:uid="{00000000-0005-0000-0000-00007E9A0000}"/>
    <cellStyle name="เซลล์ที่มีการเชื่อมโยง 2" xfId="34593" hidden="1" xr:uid="{00000000-0005-0000-0000-00007F9A0000}"/>
    <cellStyle name="เซลล์ที่มีการเชื่อมโยง 2" xfId="35129" hidden="1" xr:uid="{00000000-0005-0000-0000-0000809A0000}"/>
    <cellStyle name="เซลล์ที่มีการเชื่อมโยง 2" xfId="35415" hidden="1" xr:uid="{00000000-0005-0000-0000-0000819A0000}"/>
    <cellStyle name="เซลล์ที่มีการเชื่อมโยง 2" xfId="34891" hidden="1" xr:uid="{00000000-0005-0000-0000-0000829A0000}"/>
    <cellStyle name="เซลล์ที่มีการเชื่อมโยง 2" xfId="35280" hidden="1" xr:uid="{00000000-0005-0000-0000-0000839A0000}"/>
    <cellStyle name="เซลล์ที่มีการเชื่อมโยง 2" xfId="35754" hidden="1" xr:uid="{00000000-0005-0000-0000-0000849A0000}"/>
    <cellStyle name="เซลล์ที่มีการเชื่อมโยง 2" xfId="37033" hidden="1" xr:uid="{00000000-0005-0000-0000-0000859A0000}"/>
    <cellStyle name="เซลล์ที่มีการเชื่อมโยง 2" xfId="36855" hidden="1" xr:uid="{00000000-0005-0000-0000-0000869A0000}"/>
    <cellStyle name="เซลล์ที่มีการเชื่อมโยง 2" xfId="36078" hidden="1" xr:uid="{00000000-0005-0000-0000-0000879A0000}"/>
    <cellStyle name="เซลล์ที่มีการเชื่อมโยง 2" xfId="36935" hidden="1" xr:uid="{00000000-0005-0000-0000-0000889A0000}"/>
    <cellStyle name="เซลล์ที่มีการเชื่อมโยง 2" xfId="36171" hidden="1" xr:uid="{00000000-0005-0000-0000-0000899A0000}"/>
    <cellStyle name="เซลล์ที่มีการเชื่อมโยง 2" xfId="37026" hidden="1" xr:uid="{00000000-0005-0000-0000-00008A9A0000}"/>
    <cellStyle name="เซลล์ที่มีการเชื่อมโยง 2" xfId="34631" hidden="1" xr:uid="{00000000-0005-0000-0000-00008B9A0000}"/>
    <cellStyle name="เซลล์ที่มีการเชื่อมโยง 2" xfId="35238" hidden="1" xr:uid="{00000000-0005-0000-0000-00008C9A0000}"/>
    <cellStyle name="เซลล์ที่มีการเชื่อมโยง 2" xfId="35374" hidden="1" xr:uid="{00000000-0005-0000-0000-00008D9A0000}"/>
    <cellStyle name="เซลล์ที่มีการเชื่อมโยง 2" xfId="35074" hidden="1" xr:uid="{00000000-0005-0000-0000-00008E9A0000}"/>
    <cellStyle name="เซลล์ที่มีการเชื่อมโยง 2" xfId="35147" hidden="1" xr:uid="{00000000-0005-0000-0000-00008F9A0000}"/>
    <cellStyle name="เซลล์ที่มีการเชื่อมโยง 2" xfId="36200" hidden="1" xr:uid="{00000000-0005-0000-0000-0000909A0000}"/>
    <cellStyle name="เซลล์ที่มีการเชื่อมโยง 2" xfId="35376" hidden="1" xr:uid="{00000000-0005-0000-0000-0000919A0000}"/>
    <cellStyle name="เซลล์ที่มีการเชื่อมโยง 2" xfId="36956" hidden="1" xr:uid="{00000000-0005-0000-0000-0000929A0000}"/>
    <cellStyle name="เซลล์ที่มีการเชื่อมโยง 2" xfId="37089" hidden="1" xr:uid="{00000000-0005-0000-0000-0000939A0000}"/>
    <cellStyle name="เซลล์ที่มีการเชื่อมโยง 2" xfId="35101" hidden="1" xr:uid="{00000000-0005-0000-0000-0000949A0000}"/>
    <cellStyle name="เซลล์ที่มีการเชื่อมโยง 2" xfId="37073" hidden="1" xr:uid="{00000000-0005-0000-0000-0000959A0000}"/>
    <cellStyle name="เซลล์ที่มีการเชื่อมโยง 2" xfId="35409" hidden="1" xr:uid="{00000000-0005-0000-0000-0000969A0000}"/>
    <cellStyle name="เซลล์ที่มีการเชื่อมโยง 2" xfId="36849" hidden="1" xr:uid="{00000000-0005-0000-0000-0000979A0000}"/>
    <cellStyle name="เซลล์ที่มีการเชื่อมโยง 2" xfId="35843" hidden="1" xr:uid="{00000000-0005-0000-0000-0000989A0000}"/>
    <cellStyle name="เซลล์ที่มีการเชื่อมโยง 2" xfId="37099" hidden="1" xr:uid="{00000000-0005-0000-0000-0000999A0000}"/>
    <cellStyle name="เซลล์ที่มีการเชื่อมโยง 2" xfId="36961" hidden="1" xr:uid="{00000000-0005-0000-0000-00009A9A0000}"/>
    <cellStyle name="เซลล์ที่มีการเชื่อมโยง 2" xfId="35179" hidden="1" xr:uid="{00000000-0005-0000-0000-00009B9A0000}"/>
    <cellStyle name="เซลล์ที่มีการเชื่อมโยง 2" xfId="35575" hidden="1" xr:uid="{00000000-0005-0000-0000-00009C9A0000}"/>
    <cellStyle name="เซลล์ที่มีการเชื่อมโยง 2" xfId="35420" hidden="1" xr:uid="{00000000-0005-0000-0000-00009D9A0000}"/>
    <cellStyle name="เซลล์ที่มีการเชื่อมโยง 2" xfId="36116" hidden="1" xr:uid="{00000000-0005-0000-0000-00009E9A0000}"/>
    <cellStyle name="เซลล์ที่มีการเชื่อมโยง 2" xfId="35981" hidden="1" xr:uid="{00000000-0005-0000-0000-00009F9A0000}"/>
    <cellStyle name="เซลล์ที่มีการเชื่อมโยง 2" xfId="35964" hidden="1" xr:uid="{00000000-0005-0000-0000-0000A09A0000}"/>
    <cellStyle name="เซลล์ที่มีการเชื่อมโยง 2" xfId="36122" hidden="1" xr:uid="{00000000-0005-0000-0000-0000A19A0000}"/>
    <cellStyle name="เซลล์ที่มีการเชื่อมโยง 2" xfId="34717" hidden="1" xr:uid="{00000000-0005-0000-0000-0000A29A0000}"/>
    <cellStyle name="เซลล์ที่มีการเชื่อมโยง 2" xfId="37083" hidden="1" xr:uid="{00000000-0005-0000-0000-0000A39A0000}"/>
    <cellStyle name="เซลล์ที่มีการเชื่อมโยง 2" xfId="37137" hidden="1" xr:uid="{00000000-0005-0000-0000-0000A49A0000}"/>
    <cellStyle name="เซลล์ที่มีการเชื่อมโยง 2" xfId="37124" hidden="1" xr:uid="{00000000-0005-0000-0000-0000A59A0000}"/>
    <cellStyle name="เซลล์ที่มีการเชื่อมโยง 2" xfId="35155" hidden="1" xr:uid="{00000000-0005-0000-0000-0000A69A0000}"/>
    <cellStyle name="เซลล์ที่มีการเชื่อมโยง 2" xfId="37082" hidden="1" xr:uid="{00000000-0005-0000-0000-0000A79A0000}"/>
    <cellStyle name="เซลล์ที่มีการเชื่อมโยง 2" xfId="37070" hidden="1" xr:uid="{00000000-0005-0000-0000-0000A89A0000}"/>
    <cellStyle name="เซลล์ที่มีการเชื่อมโยง 2" xfId="35800" hidden="1" xr:uid="{00000000-0005-0000-0000-0000A99A0000}"/>
    <cellStyle name="เซลล์ที่มีการเชื่อมโยง 2" xfId="37081" hidden="1" xr:uid="{00000000-0005-0000-0000-0000AA9A0000}"/>
    <cellStyle name="เซลล์ที่มีการเชื่อมโยง 2" xfId="36958" hidden="1" xr:uid="{00000000-0005-0000-0000-0000AB9A0000}"/>
    <cellStyle name="เซลล์ที่มีการเชื่อมโยง 2" xfId="34654" hidden="1" xr:uid="{00000000-0005-0000-0000-0000AC9A0000}"/>
    <cellStyle name="เซลล์ที่มีการเชื่อมโยง 2" xfId="35072" hidden="1" xr:uid="{00000000-0005-0000-0000-0000AD9A0000}"/>
    <cellStyle name="เซลล์ที่มีการเชื่อมโยง 2" xfId="35988" hidden="1" xr:uid="{00000000-0005-0000-0000-0000AE9A0000}"/>
    <cellStyle name="เซลล์ที่มีการเชื่อมโยง 2" xfId="37032" hidden="1" xr:uid="{00000000-0005-0000-0000-0000AF9A0000}"/>
    <cellStyle name="เซลล์ที่มีการเชื่อมโยง 2" xfId="36323" hidden="1" xr:uid="{00000000-0005-0000-0000-0000B09A0000}"/>
    <cellStyle name="เซลล์ที่มีการเชื่อมโยง 2" xfId="36960" hidden="1" xr:uid="{00000000-0005-0000-0000-0000B19A0000}"/>
    <cellStyle name="เซลล์ที่มีการเชื่อมโยง 2" xfId="35669" hidden="1" xr:uid="{00000000-0005-0000-0000-0000B29A0000}"/>
    <cellStyle name="เซลล์ที่มีการเชื่อมโยง 2" xfId="36337" hidden="1" xr:uid="{00000000-0005-0000-0000-0000B39A0000}"/>
    <cellStyle name="เซลล์ที่มีการเชื่อมโยง 2" xfId="37149" hidden="1" xr:uid="{00000000-0005-0000-0000-0000B49A0000}"/>
    <cellStyle name="เซลล์ที่มีการเชื่อมโยง 2" xfId="37150" hidden="1" xr:uid="{00000000-0005-0000-0000-0000B59A0000}"/>
    <cellStyle name="เซลล์ที่มีการเชื่อมโยง 2" xfId="37151" hidden="1" xr:uid="{00000000-0005-0000-0000-0000B69A0000}"/>
    <cellStyle name="เซลล์ที่มีการเชื่อมโยง 2" xfId="37152" hidden="1" xr:uid="{00000000-0005-0000-0000-0000B79A0000}"/>
    <cellStyle name="เซลล์ที่มีการเชื่อมโยง 2" xfId="37153" hidden="1" xr:uid="{00000000-0005-0000-0000-0000B89A0000}"/>
    <cellStyle name="เซลล์ที่มีการเชื่อมโยง 2" xfId="37154" hidden="1" xr:uid="{00000000-0005-0000-0000-0000B99A0000}"/>
    <cellStyle name="เซลล์ที่มีการเชื่อมโยง 2" xfId="37155" hidden="1" xr:uid="{00000000-0005-0000-0000-0000BA9A0000}"/>
    <cellStyle name="เซลล์ที่มีการเชื่อมโยง 2" xfId="37156" hidden="1" xr:uid="{00000000-0005-0000-0000-0000BB9A0000}"/>
    <cellStyle name="เซลล์ที่มีการเชื่อมโยง 2" xfId="37162" hidden="1" xr:uid="{00000000-0005-0000-0000-0000BC9A0000}"/>
    <cellStyle name="เซลล์ที่มีการเชื่อมโยง 2" xfId="37163" hidden="1" xr:uid="{00000000-0005-0000-0000-0000BD9A0000}"/>
    <cellStyle name="เซลล์ที่มีการเชื่อมโยง 2" xfId="37164" hidden="1" xr:uid="{00000000-0005-0000-0000-0000BE9A0000}"/>
    <cellStyle name="เซลล์ที่มีการเชื่อมโยง 2" xfId="37165" hidden="1" xr:uid="{00000000-0005-0000-0000-0000BF9A0000}"/>
    <cellStyle name="เซลล์ที่มีการเชื่อมโยง 2" xfId="37111" hidden="1" xr:uid="{00000000-0005-0000-0000-0000C09A0000}"/>
    <cellStyle name="เซลล์ที่มีการเชื่อมโยง 2" xfId="34773" hidden="1" xr:uid="{00000000-0005-0000-0000-0000C19A0000}"/>
    <cellStyle name="เซลล์ที่มีการเชื่อมโยง 2" xfId="37075" hidden="1" xr:uid="{00000000-0005-0000-0000-0000C29A0000}"/>
    <cellStyle name="เซลล์ที่มีการเชื่อมโยง 2" xfId="37071" hidden="1" xr:uid="{00000000-0005-0000-0000-0000C39A0000}"/>
    <cellStyle name="เซลล์ที่มีการเชื่อมโยง 2" xfId="35730" hidden="1" xr:uid="{00000000-0005-0000-0000-0000C49A0000}"/>
    <cellStyle name="เซลล์ที่มีการเชื่อมโยง 2" xfId="35931" hidden="1" xr:uid="{00000000-0005-0000-0000-0000C59A0000}"/>
    <cellStyle name="เซลล์ที่มีการเชื่อมโยง 2" xfId="36844" hidden="1" xr:uid="{00000000-0005-0000-0000-0000C69A0000}"/>
    <cellStyle name="เซลล์ที่มีการเชื่อมโยง 2" xfId="34816" hidden="1" xr:uid="{00000000-0005-0000-0000-0000C79A0000}"/>
    <cellStyle name="เซลล์ที่มีการเชื่อมโยง 2" xfId="36117" hidden="1" xr:uid="{00000000-0005-0000-0000-0000C89A0000}"/>
    <cellStyle name="เซลล์ที่มีการเชื่อมโยง 2" xfId="36036" hidden="1" xr:uid="{00000000-0005-0000-0000-0000C99A0000}"/>
    <cellStyle name="เซลล์ที่มีการเชื่อมโยง 2" xfId="36979" hidden="1" xr:uid="{00000000-0005-0000-0000-0000CA9A0000}"/>
    <cellStyle name="เซลล์ที่มีการเชื่อมโยง 2" xfId="35160" hidden="1" xr:uid="{00000000-0005-0000-0000-0000CB9A0000}"/>
    <cellStyle name="เซลล์ที่มีการเชื่อมโยง 2" xfId="35362" hidden="1" xr:uid="{00000000-0005-0000-0000-0000CC9A0000}"/>
    <cellStyle name="เซลล์ที่มีการเชื่อมโยง 2" xfId="37006" hidden="1" xr:uid="{00000000-0005-0000-0000-0000CD9A0000}"/>
    <cellStyle name="เซลล์ที่มีการเชื่อมโยง 2" xfId="34758" hidden="1" xr:uid="{00000000-0005-0000-0000-0000CE9A0000}"/>
    <cellStyle name="เซลล์ที่มีการเชื่อมโยง 2" xfId="36976" hidden="1" xr:uid="{00000000-0005-0000-0000-0000CF9A0000}"/>
    <cellStyle name="เซลล์ที่มีการเชื่อมโยง 2" xfId="36238" hidden="1" xr:uid="{00000000-0005-0000-0000-0000D09A0000}"/>
    <cellStyle name="เซลล์ที่มีการเชื่อมโยง 2" xfId="35051" hidden="1" xr:uid="{00000000-0005-0000-0000-0000D19A0000}"/>
    <cellStyle name="เซลล์ที่มีการเชื่อมโยง 2" xfId="35339" hidden="1" xr:uid="{00000000-0005-0000-0000-0000D29A0000}"/>
    <cellStyle name="เซลล์ที่มีการเชื่อมโยง 2" xfId="35527" hidden="1" xr:uid="{00000000-0005-0000-0000-0000D39A0000}"/>
    <cellStyle name="เซลล์ที่มีการเชื่อมโยง 2" xfId="34691" hidden="1" xr:uid="{00000000-0005-0000-0000-0000D49A0000}"/>
    <cellStyle name="เซลล์ที่มีการเชื่อมโยง 2" xfId="37068" hidden="1" xr:uid="{00000000-0005-0000-0000-0000D59A0000}"/>
    <cellStyle name="เซลล์ที่มีการเชื่อมโยง 2" xfId="35531" hidden="1" xr:uid="{00000000-0005-0000-0000-0000D69A0000}"/>
    <cellStyle name="เซลล์ที่มีการเชื่อมโยง 2" xfId="35167" hidden="1" xr:uid="{00000000-0005-0000-0000-0000D79A0000}"/>
    <cellStyle name="เซลล์ที่มีการเชื่อมโยง 2" xfId="37139" hidden="1" xr:uid="{00000000-0005-0000-0000-0000D89A0000}"/>
    <cellStyle name="เซลล์ที่มีการเชื่อมโยง 2" xfId="35816" hidden="1" xr:uid="{00000000-0005-0000-0000-0000D99A0000}"/>
    <cellStyle name="เซลล์ที่มีการเชื่อมโยง 2" xfId="36335" hidden="1" xr:uid="{00000000-0005-0000-0000-0000DA9A0000}"/>
    <cellStyle name="เซลล์ที่มีการเชื่อมโยง 2" xfId="35484" hidden="1" xr:uid="{00000000-0005-0000-0000-0000DB9A0000}"/>
    <cellStyle name="เซลล์ที่มีการเชื่อมโยง 2" xfId="36111" hidden="1" xr:uid="{00000000-0005-0000-0000-0000DC9A0000}"/>
    <cellStyle name="เซลล์ที่มีการเชื่อมโยง 2" xfId="35013" hidden="1" xr:uid="{00000000-0005-0000-0000-0000DD9A0000}"/>
    <cellStyle name="เซลล์ที่มีการเชื่อมโยง 2" xfId="35861" hidden="1" xr:uid="{00000000-0005-0000-0000-0000DE9A0000}"/>
    <cellStyle name="เซลล์ที่มีการเชื่อมโยง 2" xfId="36862" hidden="1" xr:uid="{00000000-0005-0000-0000-0000DF9A0000}"/>
    <cellStyle name="เซลล์ที่มีการเชื่อมโยง 2" xfId="36040" hidden="1" xr:uid="{00000000-0005-0000-0000-0000E09A0000}"/>
    <cellStyle name="เซลล์ที่มีการเชื่อมโยง 2" xfId="36805" hidden="1" xr:uid="{00000000-0005-0000-0000-0000E19A0000}"/>
    <cellStyle name="เซลล์ที่มีการเชื่อมโยง 2" xfId="36989" hidden="1" xr:uid="{00000000-0005-0000-0000-0000E29A0000}"/>
    <cellStyle name="เซลล์ที่มีการเชื่อมโยง 2" xfId="36874" hidden="1" xr:uid="{00000000-0005-0000-0000-0000E39A0000}"/>
    <cellStyle name="เซลล์ที่มีการเชื่อมโยง 2" xfId="35775" hidden="1" xr:uid="{00000000-0005-0000-0000-0000E49A0000}"/>
    <cellStyle name="เซลล์ที่มีการเชื่อมโยง 2" xfId="35330" hidden="1" xr:uid="{00000000-0005-0000-0000-0000E59A0000}"/>
    <cellStyle name="เซลล์ที่มีการเชื่อมโยง 2" xfId="36863" hidden="1" xr:uid="{00000000-0005-0000-0000-0000E69A0000}"/>
    <cellStyle name="เซลล์ที่มีการเชื่อมโยง 2" xfId="35742" hidden="1" xr:uid="{00000000-0005-0000-0000-0000E79A0000}"/>
    <cellStyle name="เซลล์ที่มีการเชื่อมโยง 2" xfId="35389" hidden="1" xr:uid="{00000000-0005-0000-0000-0000E89A0000}"/>
    <cellStyle name="เซลล์ที่มีการเชื่อมโยง 2" xfId="36913" hidden="1" xr:uid="{00000000-0005-0000-0000-0000E99A0000}"/>
    <cellStyle name="เซลล์ที่มีการเชื่อมโยง 2" xfId="35864" hidden="1" xr:uid="{00000000-0005-0000-0000-0000EA9A0000}"/>
    <cellStyle name="เซลล์ที่มีการเชื่อมโยง 2" xfId="36910" hidden="1" xr:uid="{00000000-0005-0000-0000-0000EB9A0000}"/>
    <cellStyle name="เซลล์ที่มีการเชื่อมโยง 2" xfId="36093" hidden="1" xr:uid="{00000000-0005-0000-0000-0000EC9A0000}"/>
    <cellStyle name="เซลล์ที่มีการเชื่อมโยง 2" xfId="35924" hidden="1" xr:uid="{00000000-0005-0000-0000-0000ED9A0000}"/>
    <cellStyle name="เซลล์ที่มีการเชื่อมโยง 2" xfId="36043" hidden="1" xr:uid="{00000000-0005-0000-0000-0000EE9A0000}"/>
    <cellStyle name="เซลล์ที่มีการเชื่อมโยง 2" xfId="37005" hidden="1" xr:uid="{00000000-0005-0000-0000-0000EF9A0000}"/>
    <cellStyle name="เซลล์ที่มีการเชื่อมโยง 2" xfId="35618" hidden="1" xr:uid="{00000000-0005-0000-0000-0000F09A0000}"/>
    <cellStyle name="เซลล์ที่มีการเชื่อมโยง 2" xfId="37146" hidden="1" xr:uid="{00000000-0005-0000-0000-0000F19A0000}"/>
    <cellStyle name="เซลล์ที่มีการเชื่อมโยง 2" xfId="37133" hidden="1" xr:uid="{00000000-0005-0000-0000-0000F29A0000}"/>
    <cellStyle name="เซลล์ที่มีการเชื่อมโยง 2" xfId="37053" hidden="1" xr:uid="{00000000-0005-0000-0000-0000F39A0000}"/>
    <cellStyle name="เซลล์ที่มีการเชื่อมโยง 2" xfId="35114" hidden="1" xr:uid="{00000000-0005-0000-0000-0000F49A0000}"/>
    <cellStyle name="เซลล์ที่มีการเชื่อมโยง 2" xfId="36955" hidden="1" xr:uid="{00000000-0005-0000-0000-0000F59A0000}"/>
    <cellStyle name="เซลล์ที่มีการเชื่อมโยง 2" xfId="35987" hidden="1" xr:uid="{00000000-0005-0000-0000-0000F69A0000}"/>
    <cellStyle name="เซลล์ที่มีการเชื่อมโยง 2" xfId="36264" hidden="1" xr:uid="{00000000-0005-0000-0000-0000F79A0000}"/>
    <cellStyle name="เซลล์ที่มีการเชื่อมโยง 2" xfId="34724" hidden="1" xr:uid="{00000000-0005-0000-0000-0000F89A0000}"/>
    <cellStyle name="เซลล์ที่มีการเชื่อมโยง 2" xfId="37161" hidden="1" xr:uid="{00000000-0005-0000-0000-0000F99A0000}"/>
    <cellStyle name="เซลล์ที่มีการเชื่อมโยง 2" xfId="36103" hidden="1" xr:uid="{00000000-0005-0000-0000-0000FA9A0000}"/>
    <cellStyle name="เซลล์ที่มีการเชื่อมโยง 2" xfId="35781" hidden="1" xr:uid="{00000000-0005-0000-0000-0000FB9A0000}"/>
    <cellStyle name="เซลล์ที่มีการเชื่อมโยง 2" xfId="37086" hidden="1" xr:uid="{00000000-0005-0000-0000-0000FC9A0000}"/>
    <cellStyle name="เซลล์ที่มีการเชื่อมโยง 2" xfId="36933" hidden="1" xr:uid="{00000000-0005-0000-0000-0000FD9A0000}"/>
    <cellStyle name="เซลล์ที่มีการเชื่อมโยง 2" xfId="34782" hidden="1" xr:uid="{00000000-0005-0000-0000-0000FE9A0000}"/>
    <cellStyle name="เซลล์ที่มีการเชื่อมโยง 2" xfId="37158" hidden="1" xr:uid="{00000000-0005-0000-0000-0000FF9A0000}"/>
    <cellStyle name="เซลล์ที่มีการเชื่อมโยง 2" xfId="34880" hidden="1" xr:uid="{00000000-0005-0000-0000-0000009B0000}"/>
    <cellStyle name="เซลล์ที่มีการเชื่อมโยง 2" xfId="37029" hidden="1" xr:uid="{00000000-0005-0000-0000-0000019B0000}"/>
    <cellStyle name="เซลล์ที่มีการเชื่อมโยง 2" xfId="36233" hidden="1" xr:uid="{00000000-0005-0000-0000-0000029B0000}"/>
    <cellStyle name="เซลล์ที่มีการเชื่อมโยง 2" xfId="35370" hidden="1" xr:uid="{00000000-0005-0000-0000-0000039B0000}"/>
    <cellStyle name="เซลล์ที่มีการเชื่อมโยง 2" xfId="34876" hidden="1" xr:uid="{00000000-0005-0000-0000-0000049B0000}"/>
    <cellStyle name="เซลล์ที่มีการเชื่อมโยง 2" xfId="35132" hidden="1" xr:uid="{00000000-0005-0000-0000-0000059B0000}"/>
    <cellStyle name="เซลล์ที่มีการเชื่อมโยง 2" xfId="36135" hidden="1" xr:uid="{00000000-0005-0000-0000-0000069B0000}"/>
    <cellStyle name="เซลล์ที่มีการเชื่อมโยง 2" xfId="36085" hidden="1" xr:uid="{00000000-0005-0000-0000-0000079B0000}"/>
    <cellStyle name="เซลล์ที่มีการเชื่อมโยง 2" xfId="37002" hidden="1" xr:uid="{00000000-0005-0000-0000-0000089B0000}"/>
    <cellStyle name="เซลล์ที่มีการเชื่อมโยง 2" xfId="37159" hidden="1" xr:uid="{00000000-0005-0000-0000-0000099B0000}"/>
    <cellStyle name="เซลล์ที่มีการเชื่อมโยง 2" xfId="37064" hidden="1" xr:uid="{00000000-0005-0000-0000-00000A9B0000}"/>
    <cellStyle name="เซลล์ที่มีการเชื่อมโยง 2" xfId="36120" hidden="1" xr:uid="{00000000-0005-0000-0000-00000B9B0000}"/>
    <cellStyle name="เซลล์ที่มีการเชื่อมโยง 2" xfId="35749" hidden="1" xr:uid="{00000000-0005-0000-0000-00000C9B0000}"/>
    <cellStyle name="เซลล์ที่มีการเชื่อมโยง 2" xfId="35138" hidden="1" xr:uid="{00000000-0005-0000-0000-00000D9B0000}"/>
    <cellStyle name="เซลล์ที่มีการเชื่อมโยง 2" xfId="37117" hidden="1" xr:uid="{00000000-0005-0000-0000-00000E9B0000}"/>
    <cellStyle name="เซลล์ที่มีการเชื่อมโยง 2" xfId="36332" hidden="1" xr:uid="{00000000-0005-0000-0000-00000F9B0000}"/>
    <cellStyle name="เซลล์ที่มีการเชื่อมโยง 2" xfId="37018" hidden="1" xr:uid="{00000000-0005-0000-0000-0000109B0000}"/>
    <cellStyle name="เซลล์ที่มีการเชื่อมโยง 2" xfId="34674" hidden="1" xr:uid="{00000000-0005-0000-0000-0000119B0000}"/>
    <cellStyle name="เซลล์ที่มีการเชื่อมโยง 2" xfId="37091" hidden="1" xr:uid="{00000000-0005-0000-0000-0000129B0000}"/>
    <cellStyle name="เซลล์ที่มีการเชื่อมโยง 2" xfId="35183" hidden="1" xr:uid="{00000000-0005-0000-0000-0000139B0000}"/>
    <cellStyle name="เซลล์ที่มีการเชื่อมโยง 2" xfId="36845" hidden="1" xr:uid="{00000000-0005-0000-0000-0000149B0000}"/>
    <cellStyle name="เซลล์ที่มีการเชื่อมโยง 2" xfId="37157" hidden="1" xr:uid="{00000000-0005-0000-0000-0000159B0000}"/>
    <cellStyle name="เซลล์ที่มีการเชื่อมโยง 2" xfId="37105" hidden="1" xr:uid="{00000000-0005-0000-0000-0000169B0000}"/>
    <cellStyle name="เซลล์ที่มีการเชื่อมโยง 2" xfId="36791" hidden="1" xr:uid="{00000000-0005-0000-0000-0000179B0000}"/>
    <cellStyle name="เซลล์ที่มีการเชื่อมโยง 2" xfId="35055" hidden="1" xr:uid="{00000000-0005-0000-0000-0000189B0000}"/>
    <cellStyle name="เซลล์ที่มีการเชื่อมโยง 2" xfId="34740" hidden="1" xr:uid="{00000000-0005-0000-0000-0000199B0000}"/>
    <cellStyle name="เซลล์ที่มีการเชื่อมโยง 2" xfId="37145" hidden="1" xr:uid="{00000000-0005-0000-0000-00001A9B0000}"/>
    <cellStyle name="เซลล์ที่มีการเชื่อมโยง 2" xfId="36800" hidden="1" xr:uid="{00000000-0005-0000-0000-00001B9B0000}"/>
    <cellStyle name="เซลล์ที่มีการเชื่อมโยง 2" xfId="35880" hidden="1" xr:uid="{00000000-0005-0000-0000-00001C9B0000}"/>
    <cellStyle name="เซลล์ที่มีการเชื่อมโยง 2" xfId="30391" hidden="1" xr:uid="{00000000-0005-0000-0000-00001D9B0000}"/>
    <cellStyle name="เซลล์ที่มีการเชื่อมโยง 2" xfId="34920" hidden="1" xr:uid="{00000000-0005-0000-0000-00001E9B0000}"/>
    <cellStyle name="เซลล์ที่มีการเชื่อมโยง 2" xfId="36315" hidden="1" xr:uid="{00000000-0005-0000-0000-00001F9B0000}"/>
    <cellStyle name="เซลล์ที่มีการเชื่อมโยง 2" xfId="34690" hidden="1" xr:uid="{00000000-0005-0000-0000-0000209B0000}"/>
    <cellStyle name="เซลล์ที่มีการเชื่อมโยง 2" xfId="36985" hidden="1" xr:uid="{00000000-0005-0000-0000-0000219B0000}"/>
    <cellStyle name="เซลล์ที่มีการเชื่อมโยง 2" xfId="36245" hidden="1" xr:uid="{00000000-0005-0000-0000-0000229B0000}"/>
    <cellStyle name="เซลล์ที่มีการเชื่อมโยง 2" xfId="34760" hidden="1" xr:uid="{00000000-0005-0000-0000-0000239B0000}"/>
    <cellStyle name="เซลล์ที่มีการเชื่อมโยง 2" xfId="35164" hidden="1" xr:uid="{00000000-0005-0000-0000-0000249B0000}"/>
    <cellStyle name="เซลล์ที่มีการเชื่อมโยง 2" xfId="36815" hidden="1" xr:uid="{00000000-0005-0000-0000-0000259B0000}"/>
    <cellStyle name="เซลล์ที่มีการเชื่อมโยง 2" xfId="35594" hidden="1" xr:uid="{00000000-0005-0000-0000-0000269B0000}"/>
    <cellStyle name="เซลล์ที่มีการเชื่อมโยง 2" xfId="37072" hidden="1" xr:uid="{00000000-0005-0000-0000-0000279B0000}"/>
    <cellStyle name="เซลล์ที่มีการเชื่อมโยง 2" xfId="35054" hidden="1" xr:uid="{00000000-0005-0000-0000-0000289B0000}"/>
    <cellStyle name="เซลล์ที่มีการเชื่อมโยง 2" xfId="36816" hidden="1" xr:uid="{00000000-0005-0000-0000-0000299B0000}"/>
    <cellStyle name="เซลล์ที่มีการเชื่อมโยง 2" xfId="37147" hidden="1" xr:uid="{00000000-0005-0000-0000-00002A9B0000}"/>
    <cellStyle name="เซลล์ที่มีการเชื่อมโยง 2" xfId="34847" hidden="1" xr:uid="{00000000-0005-0000-0000-00002B9B0000}"/>
    <cellStyle name="เซลล์ที่มีการเชื่อมโยง 2" xfId="35767" hidden="1" xr:uid="{00000000-0005-0000-0000-00002C9B0000}"/>
    <cellStyle name="เซลล์ที่มีการเชื่อมโยง 2" xfId="36900" hidden="1" xr:uid="{00000000-0005-0000-0000-00002D9B0000}"/>
    <cellStyle name="เซลล์ที่มีการเชื่อมโยง 2" xfId="35235" hidden="1" xr:uid="{00000000-0005-0000-0000-00002E9B0000}"/>
    <cellStyle name="เซลล์ที่มีการเชื่อมโยง 2" xfId="37054" hidden="1" xr:uid="{00000000-0005-0000-0000-00002F9B0000}"/>
    <cellStyle name="เซลล์ที่มีการเชื่อมโยง 2" xfId="34830" hidden="1" xr:uid="{00000000-0005-0000-0000-0000309B0000}"/>
    <cellStyle name="เซลล์ที่มีการเชื่อมโยง 2" xfId="34910" hidden="1" xr:uid="{00000000-0005-0000-0000-0000319B0000}"/>
    <cellStyle name="เซลล์ที่มีการเชื่อมโยง 2" xfId="36327" hidden="1" xr:uid="{00000000-0005-0000-0000-0000329B0000}"/>
    <cellStyle name="เซลล์ที่มีการเชื่อมโยง 2" xfId="36948" hidden="1" xr:uid="{00000000-0005-0000-0000-0000339B0000}"/>
    <cellStyle name="เซลล์ที่มีการเชื่อมโยง 2" xfId="37121" hidden="1" xr:uid="{00000000-0005-0000-0000-0000349B0000}"/>
    <cellStyle name="เซลล์ที่มีการเชื่อมโยง 2" xfId="35083" hidden="1" xr:uid="{00000000-0005-0000-0000-0000359B0000}"/>
    <cellStyle name="เซลล์ที่มีการเชื่อมโยง 2" xfId="36940" hidden="1" xr:uid="{00000000-0005-0000-0000-0000369B0000}"/>
    <cellStyle name="เซลล์ที่มีการเชื่อมโยง 2" xfId="36161" hidden="1" xr:uid="{00000000-0005-0000-0000-0000379B0000}"/>
    <cellStyle name="เซลล์ที่มีการเชื่อมโยง 2" xfId="37069" hidden="1" xr:uid="{00000000-0005-0000-0000-0000389B0000}"/>
    <cellStyle name="เซลล์ที่มีการเชื่อมโยง 2" xfId="35831" hidden="1" xr:uid="{00000000-0005-0000-0000-0000399B0000}"/>
    <cellStyle name="เซลล์ที่มีการเชื่อมโยง 2" xfId="35473" hidden="1" xr:uid="{00000000-0005-0000-0000-00003A9B0000}"/>
    <cellStyle name="เซลล์ที่มีการเชื่อมโยง 2" xfId="34621" hidden="1" xr:uid="{00000000-0005-0000-0000-00003B9B0000}"/>
    <cellStyle name="เซลล์ที่มีการเชื่อมโยง 2" xfId="37009" hidden="1" xr:uid="{00000000-0005-0000-0000-00003C9B0000}"/>
    <cellStyle name="เซลล์ที่มีการเชื่อมโยง 2" xfId="35727" hidden="1" xr:uid="{00000000-0005-0000-0000-00003D9B0000}"/>
    <cellStyle name="เซลล์ที่มีการเชื่อมโยง 2" xfId="37021" hidden="1" xr:uid="{00000000-0005-0000-0000-00003E9B0000}"/>
    <cellStyle name="เซลล์ที่มีการเชื่อมโยง 2" xfId="36856" hidden="1" xr:uid="{00000000-0005-0000-0000-00003F9B0000}"/>
    <cellStyle name="เซลล์ที่มีการเชื่อมโยง 2" xfId="35456" hidden="1" xr:uid="{00000000-0005-0000-0000-0000409B0000}"/>
    <cellStyle name="เซลล์ที่มีการเชื่อมโยง 2" xfId="35506" hidden="1" xr:uid="{00000000-0005-0000-0000-0000419B0000}"/>
    <cellStyle name="เซลล์ที่มีการเชื่อมโยง 2" xfId="36973" hidden="1" xr:uid="{00000000-0005-0000-0000-0000429B0000}"/>
    <cellStyle name="เซลล์ที่มีการเชื่อมโยง 2" xfId="36917" hidden="1" xr:uid="{00000000-0005-0000-0000-0000439B0000}"/>
    <cellStyle name="เซลล์ที่มีการเชื่อมโยง 2" xfId="36977" hidden="1" xr:uid="{00000000-0005-0000-0000-0000449B0000}"/>
    <cellStyle name="เซลล์ที่มีการเชื่อมโยง 2" xfId="35092" hidden="1" xr:uid="{00000000-0005-0000-0000-0000459B0000}"/>
    <cellStyle name="เซลล์ที่มีการเชื่อมโยง 2" xfId="36878" hidden="1" xr:uid="{00000000-0005-0000-0000-0000469B0000}"/>
    <cellStyle name="เซลล์ที่มีการเชื่อมโยง 2" xfId="35057" hidden="1" xr:uid="{00000000-0005-0000-0000-0000479B0000}"/>
    <cellStyle name="เซลล์ที่มีการเชื่อมโยง 2" xfId="35275" hidden="1" xr:uid="{00000000-0005-0000-0000-0000489B0000}"/>
    <cellStyle name="เซลล์ที่มีการเชื่อมโยง 2" xfId="36197" hidden="1" xr:uid="{00000000-0005-0000-0000-0000499B0000}"/>
    <cellStyle name="เซลล์ที่มีการเชื่อมโยง 2" xfId="35353" hidden="1" xr:uid="{00000000-0005-0000-0000-00004A9B0000}"/>
    <cellStyle name="เซลล์ที่มีการเชื่อมโยง 2" xfId="35158" hidden="1" xr:uid="{00000000-0005-0000-0000-00004B9B0000}"/>
    <cellStyle name="เซลล์ที่มีการเชื่อมโยง 2" xfId="37048" hidden="1" xr:uid="{00000000-0005-0000-0000-00004C9B0000}"/>
    <cellStyle name="เซลล์ที่มีการเชื่อมโยง 2" xfId="36905" hidden="1" xr:uid="{00000000-0005-0000-0000-00004D9B0000}"/>
    <cellStyle name="เซลล์ที่มีการเชื่อมโยง 2" xfId="35231" hidden="1" xr:uid="{00000000-0005-0000-0000-00004E9B0000}"/>
    <cellStyle name="เซลล์ที่มีการเชื่อมโยง 2" xfId="36136" hidden="1" xr:uid="{00000000-0005-0000-0000-00004F9B0000}"/>
    <cellStyle name="เซลล์ที่มีการเชื่อมโยง 2" xfId="35319" hidden="1" xr:uid="{00000000-0005-0000-0000-0000509B0000}"/>
    <cellStyle name="เซลล์ที่มีการเชื่อมโยง 2" xfId="35354" hidden="1" xr:uid="{00000000-0005-0000-0000-0000519B0000}"/>
    <cellStyle name="เซลล์ที่มีการเชื่อมโยง 2" xfId="36231" hidden="1" xr:uid="{00000000-0005-0000-0000-0000529B0000}"/>
    <cellStyle name="เซลล์ที่มีการเชื่อมโยง 2" xfId="34768" hidden="1" xr:uid="{00000000-0005-0000-0000-0000539B0000}"/>
    <cellStyle name="เซลล์ที่มีการเชื่อมโยง 2" xfId="37160" hidden="1" xr:uid="{00000000-0005-0000-0000-0000549B0000}"/>
    <cellStyle name="เซลล์ที่มีการเชื่อมโยง 2" xfId="37148" hidden="1" xr:uid="{00000000-0005-0000-0000-0000559B0000}"/>
    <cellStyle name="เซลล์ที่มีการเชื่อมโยง 2" xfId="34999" hidden="1" xr:uid="{00000000-0005-0000-0000-0000569B0000}"/>
    <cellStyle name="เซลล์ที่มีการเชื่อมโยง 2" xfId="36190" hidden="1" xr:uid="{00000000-0005-0000-0000-0000579B0000}"/>
    <cellStyle name="เซลล์ที่มีการเชื่อมโยง 2" xfId="36984" hidden="1" xr:uid="{00000000-0005-0000-0000-0000589B0000}"/>
    <cellStyle name="เซลล์ที่มีการเชื่อมโยง 2" xfId="35047" hidden="1" xr:uid="{00000000-0005-0000-0000-0000599B0000}"/>
    <cellStyle name="เซลล์ที่มีการเชื่อมโยง 2" xfId="37092" hidden="1" xr:uid="{00000000-0005-0000-0000-00005A9B0000}"/>
    <cellStyle name="เซลล์ที่มีการเชื่อมโยง 2" xfId="36211" hidden="1" xr:uid="{00000000-0005-0000-0000-00005B9B0000}"/>
    <cellStyle name="เซลล์ที่มีการเชื่อมโยง 2" xfId="36869" hidden="1" xr:uid="{00000000-0005-0000-0000-00005C9B0000}"/>
    <cellStyle name="เซลล์ที่มีการเชื่อมโยง 2" xfId="34775" hidden="1" xr:uid="{00000000-0005-0000-0000-00005D9B0000}"/>
    <cellStyle name="เซลล์ที่มีการเชื่อมโยง 2" xfId="36931" hidden="1" xr:uid="{00000000-0005-0000-0000-00005E9B0000}"/>
    <cellStyle name="เซลล์ที่มีการเชื่อมโยง 2" xfId="36841" hidden="1" xr:uid="{00000000-0005-0000-0000-00005F9B0000}"/>
    <cellStyle name="เซลล์ที่มีการเชื่อมโยง 2" xfId="34762" hidden="1" xr:uid="{00000000-0005-0000-0000-0000609B0000}"/>
    <cellStyle name="เซลล์ที่มีการเชื่อมโยง 2" xfId="34647" hidden="1" xr:uid="{00000000-0005-0000-0000-0000619B0000}"/>
    <cellStyle name="เซลล์ที่มีการเชื่อมโยง 2" xfId="35025" hidden="1" xr:uid="{00000000-0005-0000-0000-0000629B0000}"/>
    <cellStyle name="เซลล์ที่มีการเชื่อมโยง 2" xfId="35695" hidden="1" xr:uid="{00000000-0005-0000-0000-0000639B0000}"/>
    <cellStyle name="เซลล์ที่มีการเชื่อมโยง 2" xfId="37166" hidden="1" xr:uid="{00000000-0005-0000-0000-0000649B0000}"/>
    <cellStyle name="เซลล์ที่มีการเชื่อมโยง 2" xfId="37167" hidden="1" xr:uid="{00000000-0005-0000-0000-0000659B0000}"/>
    <cellStyle name="เซลล์ที่มีการเชื่อมโยง 2" xfId="37168" hidden="1" xr:uid="{00000000-0005-0000-0000-0000669B0000}"/>
    <cellStyle name="เซลล์ที่มีการเชื่อมโยง 2" xfId="37169" hidden="1" xr:uid="{00000000-0005-0000-0000-0000679B0000}"/>
    <cellStyle name="เซลล์ที่มีการเชื่อมโยง 2" xfId="37170" hidden="1" xr:uid="{00000000-0005-0000-0000-0000689B0000}"/>
    <cellStyle name="เซลล์ที่มีการเชื่อมโยง 2" xfId="37171" hidden="1" xr:uid="{00000000-0005-0000-0000-0000699B0000}"/>
    <cellStyle name="เซลล์ที่มีการเชื่อมโยง 2" xfId="37172" hidden="1" xr:uid="{00000000-0005-0000-0000-00006A9B0000}"/>
    <cellStyle name="เซลล์ที่มีการเชื่อมโยง 2" xfId="37173" hidden="1" xr:uid="{00000000-0005-0000-0000-00006B9B0000}"/>
    <cellStyle name="เซลล์ที่มีการเชื่อมโยง 2" xfId="37174" hidden="1" xr:uid="{00000000-0005-0000-0000-00006C9B0000}"/>
    <cellStyle name="เซลล์ที่มีการเชื่อมโยง 2" xfId="37175" hidden="1" xr:uid="{00000000-0005-0000-0000-00006D9B0000}"/>
    <cellStyle name="เซลล์ที่มีการเชื่อมโยง 2" xfId="37176" hidden="1" xr:uid="{00000000-0005-0000-0000-00006E9B0000}"/>
    <cellStyle name="เซลล์ที่มีการเชื่อมโยง 2" xfId="37177" hidden="1" xr:uid="{00000000-0005-0000-0000-00006F9B0000}"/>
    <cellStyle name="เซลล์ที่มีการเชื่อมโยง 2" xfId="24733" hidden="1" xr:uid="{00000000-0005-0000-0000-0000709B0000}"/>
    <cellStyle name="เซลล์ที่มีการเชื่อมโยง 2" xfId="28128" hidden="1" xr:uid="{00000000-0005-0000-0000-0000719B0000}"/>
    <cellStyle name="เซลล์ที่มีการเชื่อมโยง 2" xfId="24688" hidden="1" xr:uid="{00000000-0005-0000-0000-0000729B0000}"/>
    <cellStyle name="เซลล์ที่มีการเชื่อมโยง 2" xfId="36716" hidden="1" xr:uid="{00000000-0005-0000-0000-0000739B0000}"/>
    <cellStyle name="เซลล์ที่มีการเชื่อมโยง 2" xfId="28330" hidden="1" xr:uid="{00000000-0005-0000-0000-0000749B0000}"/>
    <cellStyle name="เซลล์ที่มีการเชื่อมโยง 2" xfId="34029" hidden="1" xr:uid="{00000000-0005-0000-0000-0000759B0000}"/>
    <cellStyle name="เซลล์ที่มีการเชื่อมโยง 2" xfId="33004" hidden="1" xr:uid="{00000000-0005-0000-0000-0000769B0000}"/>
    <cellStyle name="เซลล์ที่มีการเชื่อมโยง 2" xfId="32696" hidden="1" xr:uid="{00000000-0005-0000-0000-0000779B0000}"/>
    <cellStyle name="เซลล์ที่มีการเชื่อมโยง 2" xfId="36590" hidden="1" xr:uid="{00000000-0005-0000-0000-0000789B0000}"/>
    <cellStyle name="เซลล์ที่มีการเชื่อมโยง 2" xfId="27856" hidden="1" xr:uid="{00000000-0005-0000-0000-0000799B0000}"/>
    <cellStyle name="เซลล์ที่มีการเชื่อมโยง 2" xfId="36729" hidden="1" xr:uid="{00000000-0005-0000-0000-00007A9B0000}"/>
    <cellStyle name="เซลล์ที่มีการเชื่อมโยง 2" xfId="36608" hidden="1" xr:uid="{00000000-0005-0000-0000-00007B9B0000}"/>
    <cellStyle name="เซลล์ที่มีการเชื่อมโยง 2" xfId="29306" hidden="1" xr:uid="{00000000-0005-0000-0000-00007C9B0000}"/>
    <cellStyle name="เซลล์ที่มีการเชื่อมโยง 2" xfId="34031" hidden="1" xr:uid="{00000000-0005-0000-0000-00007D9B0000}"/>
    <cellStyle name="เซลล์ที่มีการเชื่อมโยง 2" xfId="32606" hidden="1" xr:uid="{00000000-0005-0000-0000-00007E9B0000}"/>
    <cellStyle name="เซลล์ที่มีการเชื่อมโยง 2" xfId="27814" hidden="1" xr:uid="{00000000-0005-0000-0000-00007F9B0000}"/>
    <cellStyle name="เซลล์ที่มีการเชื่อมโยง 2" xfId="19578" hidden="1" xr:uid="{00000000-0005-0000-0000-0000809B0000}"/>
    <cellStyle name="เซลล์ที่มีการเชื่อมโยง 2" xfId="31941" hidden="1" xr:uid="{00000000-0005-0000-0000-0000819B0000}"/>
    <cellStyle name="เซลล์ที่มีการเชื่อมโยง 2" xfId="28472" hidden="1" xr:uid="{00000000-0005-0000-0000-0000829B0000}"/>
    <cellStyle name="เซลล์ที่มีการเชื่อมโยง 2" xfId="18793" hidden="1" xr:uid="{00000000-0005-0000-0000-0000839B0000}"/>
    <cellStyle name="เซลล์ที่มีการเชื่อมโยง 2" xfId="13787" hidden="1" xr:uid="{00000000-0005-0000-0000-0000849B0000}"/>
    <cellStyle name="เซลล์ที่มีการเชื่อมโยง 2" xfId="22733" hidden="1" xr:uid="{00000000-0005-0000-0000-0000859B0000}"/>
    <cellStyle name="เซลล์ที่มีการเชื่อมโยง 2" xfId="31499" hidden="1" xr:uid="{00000000-0005-0000-0000-0000869B0000}"/>
    <cellStyle name="เซลล์ที่มีการเชื่อมโยง 2" xfId="30805" hidden="1" xr:uid="{00000000-0005-0000-0000-0000879B0000}"/>
    <cellStyle name="เซลล์ที่มีการเชื่อมโยง 2" xfId="29764" hidden="1" xr:uid="{00000000-0005-0000-0000-0000889B0000}"/>
    <cellStyle name="เซลล์ที่มีการเชื่อมโยง 2" xfId="30694" hidden="1" xr:uid="{00000000-0005-0000-0000-0000899B0000}"/>
    <cellStyle name="เซลล์ที่มีการเชื่อมโยง 2" xfId="30829" hidden="1" xr:uid="{00000000-0005-0000-0000-00008A9B0000}"/>
    <cellStyle name="เซลล์ที่มีการเชื่อมโยง 2" xfId="31437" hidden="1" xr:uid="{00000000-0005-0000-0000-00008B9B0000}"/>
    <cellStyle name="เซลล์ที่มีการเชื่อมโยง 2" xfId="29759" hidden="1" xr:uid="{00000000-0005-0000-0000-00008C9B0000}"/>
    <cellStyle name="เซลล์ที่มีการเชื่อมโยง 2" xfId="31480" hidden="1" xr:uid="{00000000-0005-0000-0000-00008D9B0000}"/>
    <cellStyle name="เซลล์ที่มีการเชื่อมโยง 2" xfId="19257" hidden="1" xr:uid="{00000000-0005-0000-0000-00008E9B0000}"/>
    <cellStyle name="เซลล์ที่มีการเชื่อมโยง 2" xfId="25089" hidden="1" xr:uid="{00000000-0005-0000-0000-00008F9B0000}"/>
    <cellStyle name="เซลล์ที่มีการเชื่อมโยง 2" xfId="37204" hidden="1" xr:uid="{00000000-0005-0000-0000-0000909B0000}"/>
    <cellStyle name="เซลล์ที่มีการเชื่อมโยง 2" xfId="37210" hidden="1" xr:uid="{00000000-0005-0000-0000-0000919B0000}"/>
    <cellStyle name="เซลล์ที่มีการเชื่อมโยง 2" xfId="37211" hidden="1" xr:uid="{00000000-0005-0000-0000-0000929B0000}"/>
    <cellStyle name="เซลล์ที่มีการเชื่อมโยง 2" xfId="37212" hidden="1" xr:uid="{00000000-0005-0000-0000-0000939B0000}"/>
    <cellStyle name="เซลล์ที่มีการเชื่อมโยง 2" xfId="37263" hidden="1" xr:uid="{00000000-0005-0000-0000-0000949B0000}"/>
    <cellStyle name="เซลล์ที่มีการเชื่อมโยง 2" xfId="37265" hidden="1" xr:uid="{00000000-0005-0000-0000-0000959B0000}"/>
    <cellStyle name="เซลล์ที่มีการเชื่อมโยง 2" xfId="37267" hidden="1" xr:uid="{00000000-0005-0000-0000-0000969B0000}"/>
    <cellStyle name="เซลล์ที่มีการเชื่อมโยง 2" xfId="37268" hidden="1" xr:uid="{00000000-0005-0000-0000-0000979B0000}"/>
    <cellStyle name="เซลล์ที่มีการเชื่อมโยง 2" xfId="37289" hidden="1" xr:uid="{00000000-0005-0000-0000-0000989B0000}"/>
    <cellStyle name="เซลล์ที่มีการเชื่อมโยง 2" xfId="37293" hidden="1" xr:uid="{00000000-0005-0000-0000-0000999B0000}"/>
    <cellStyle name="เซลล์ที่มีการเชื่อมโยง 2" xfId="37296" hidden="1" xr:uid="{00000000-0005-0000-0000-00009A9B0000}"/>
    <cellStyle name="เซลล์ที่มีการเชื่อมโยง 2" xfId="37297" hidden="1" xr:uid="{00000000-0005-0000-0000-00009B9B0000}"/>
    <cellStyle name="เซลล์ที่มีการเชื่อมโยง 2" xfId="37335" hidden="1" xr:uid="{00000000-0005-0000-0000-00009C9B0000}"/>
    <cellStyle name="เซลล์ที่มีการเชื่อมโยง 2" xfId="37337" hidden="1" xr:uid="{00000000-0005-0000-0000-00009D9B0000}"/>
    <cellStyle name="เซลล์ที่มีการเชื่อมโยง 2" xfId="37340" hidden="1" xr:uid="{00000000-0005-0000-0000-00009E9B0000}"/>
    <cellStyle name="เซลล์ที่มีการเชื่อมโยง 2" xfId="37341" hidden="1" xr:uid="{00000000-0005-0000-0000-00009F9B0000}"/>
    <cellStyle name="เซลล์ที่มีการเชื่อมโยง 2" xfId="37468" hidden="1" xr:uid="{00000000-0005-0000-0000-0000A09B0000}"/>
    <cellStyle name="เซลล์ที่มีการเชื่อมโยง 2" xfId="37473" hidden="1" xr:uid="{00000000-0005-0000-0000-0000A19B0000}"/>
    <cellStyle name="เซลล์ที่มีการเชื่อมโยง 2" xfId="37474" hidden="1" xr:uid="{00000000-0005-0000-0000-0000A29B0000}"/>
    <cellStyle name="เซลล์ที่มีการเชื่อมโยง 2" xfId="37475" hidden="1" xr:uid="{00000000-0005-0000-0000-0000A39B0000}"/>
    <cellStyle name="เซลล์ที่มีการเชื่อมโยง 2" xfId="37523" hidden="1" xr:uid="{00000000-0005-0000-0000-0000A49B0000}"/>
    <cellStyle name="เซลล์ที่มีการเชื่อมโยง 2" xfId="37525" hidden="1" xr:uid="{00000000-0005-0000-0000-0000A59B0000}"/>
    <cellStyle name="เซลล์ที่มีการเชื่อมโยง 2" xfId="37527" hidden="1" xr:uid="{00000000-0005-0000-0000-0000A69B0000}"/>
    <cellStyle name="เซลล์ที่มีการเชื่อมโยง 2" xfId="37528" hidden="1" xr:uid="{00000000-0005-0000-0000-0000A79B0000}"/>
    <cellStyle name="เซลล์ที่มีการเชื่อมโยง 2" xfId="37547" hidden="1" xr:uid="{00000000-0005-0000-0000-0000A89B0000}"/>
    <cellStyle name="เซลล์ที่มีการเชื่อมโยง 2" xfId="37551" hidden="1" xr:uid="{00000000-0005-0000-0000-0000A99B0000}"/>
    <cellStyle name="เซลล์ที่มีการเชื่อมโยง 2" xfId="37554" hidden="1" xr:uid="{00000000-0005-0000-0000-0000AA9B0000}"/>
    <cellStyle name="เซลล์ที่มีการเชื่อมโยง 2" xfId="37555" hidden="1" xr:uid="{00000000-0005-0000-0000-0000AB9B0000}"/>
    <cellStyle name="เซลล์ที่มีการเชื่อมโยง 2" xfId="37591" hidden="1" xr:uid="{00000000-0005-0000-0000-0000AC9B0000}"/>
    <cellStyle name="เซลล์ที่มีการเชื่อมโยง 2" xfId="37593" hidden="1" xr:uid="{00000000-0005-0000-0000-0000AD9B0000}"/>
    <cellStyle name="เซลล์ที่มีการเชื่อมโยง 2" xfId="37596" hidden="1" xr:uid="{00000000-0005-0000-0000-0000AE9B0000}"/>
    <cellStyle name="เซลล์ที่มีการเชื่อมโยง 2" xfId="37597" hidden="1" xr:uid="{00000000-0005-0000-0000-0000AF9B0000}"/>
    <cellStyle name="เซลล์ที่มีการเชื่อมโยง 2" xfId="37722" hidden="1" xr:uid="{00000000-0005-0000-0000-0000B09B0000}"/>
    <cellStyle name="เซลล์ที่มีการเชื่อมโยง 2" xfId="37727" hidden="1" xr:uid="{00000000-0005-0000-0000-0000B19B0000}"/>
    <cellStyle name="เซลล์ที่มีการเชื่อมโยง 2" xfId="37728" hidden="1" xr:uid="{00000000-0005-0000-0000-0000B29B0000}"/>
    <cellStyle name="เซลล์ที่มีการเชื่อมโยง 2" xfId="37729" hidden="1" xr:uid="{00000000-0005-0000-0000-0000B39B0000}"/>
    <cellStyle name="เซลล์ที่มีการเชื่อมโยง 2" xfId="37776" hidden="1" xr:uid="{00000000-0005-0000-0000-0000B49B0000}"/>
    <cellStyle name="เซลล์ที่มีการเชื่อมโยง 2" xfId="37778" hidden="1" xr:uid="{00000000-0005-0000-0000-0000B59B0000}"/>
    <cellStyle name="เซลล์ที่มีการเชื่อมโยง 2" xfId="37780" hidden="1" xr:uid="{00000000-0005-0000-0000-0000B69B0000}"/>
    <cellStyle name="เซลล์ที่มีการเชื่อมโยง 2" xfId="37781" hidden="1" xr:uid="{00000000-0005-0000-0000-0000B79B0000}"/>
    <cellStyle name="เซลล์ที่มีการเชื่อมโยง 2" xfId="37798" hidden="1" xr:uid="{00000000-0005-0000-0000-0000B89B0000}"/>
    <cellStyle name="เซลล์ที่มีการเชื่อมโยง 2" xfId="37801" hidden="1" xr:uid="{00000000-0005-0000-0000-0000B99B0000}"/>
    <cellStyle name="เซลล์ที่มีการเชื่อมโยง 2" xfId="37804" hidden="1" xr:uid="{00000000-0005-0000-0000-0000BA9B0000}"/>
    <cellStyle name="เซลล์ที่มีการเชื่อมโยง 2" xfId="37805" hidden="1" xr:uid="{00000000-0005-0000-0000-0000BB9B0000}"/>
    <cellStyle name="เซลล์ที่มีการเชื่อมโยง 2" xfId="37840" hidden="1" xr:uid="{00000000-0005-0000-0000-0000BC9B0000}"/>
    <cellStyle name="เซลล์ที่มีการเชื่อมโยง 2" xfId="37842" hidden="1" xr:uid="{00000000-0005-0000-0000-0000BD9B0000}"/>
    <cellStyle name="เซลล์ที่มีการเชื่อมโยง 2" xfId="37845" hidden="1" xr:uid="{00000000-0005-0000-0000-0000BE9B0000}"/>
    <cellStyle name="เซลล์ที่มีการเชื่อมโยง 2" xfId="37846" hidden="1" xr:uid="{00000000-0005-0000-0000-0000BF9B0000}"/>
    <cellStyle name="เซลล์ที่มีการเชื่อมโยง 2" xfId="37960" hidden="1" xr:uid="{00000000-0005-0000-0000-0000C09B0000}"/>
    <cellStyle name="เซลล์ที่มีการเชื่อมโยง 2" xfId="37965" hidden="1" xr:uid="{00000000-0005-0000-0000-0000C19B0000}"/>
    <cellStyle name="เซลล์ที่มีการเชื่อมโยง 2" xfId="37966" hidden="1" xr:uid="{00000000-0005-0000-0000-0000C29B0000}"/>
    <cellStyle name="เซลล์ที่มีการเชื่อมโยง 2" xfId="37967" hidden="1" xr:uid="{00000000-0005-0000-0000-0000C39B0000}"/>
    <cellStyle name="เซลล์ที่มีการเชื่อมโยง 2" xfId="38014" hidden="1" xr:uid="{00000000-0005-0000-0000-0000C49B0000}"/>
    <cellStyle name="เซลล์ที่มีการเชื่อมโยง 2" xfId="38015" hidden="1" xr:uid="{00000000-0005-0000-0000-0000C59B0000}"/>
    <cellStyle name="เซลล์ที่มีการเชื่อมโยง 2" xfId="38017" hidden="1" xr:uid="{00000000-0005-0000-0000-0000C69B0000}"/>
    <cellStyle name="เซลล์ที่มีการเชื่อมโยง 2" xfId="38018" hidden="1" xr:uid="{00000000-0005-0000-0000-0000C79B0000}"/>
    <cellStyle name="เซลล์ที่มีการเชื่อมโยง 2" xfId="38036" hidden="1" xr:uid="{00000000-0005-0000-0000-0000C89B0000}"/>
    <cellStyle name="เซลล์ที่มีการเชื่อมโยง 2" xfId="38038" hidden="1" xr:uid="{00000000-0005-0000-0000-0000C99B0000}"/>
    <cellStyle name="เซลล์ที่มีการเชื่อมโยง 2" xfId="38041" hidden="1" xr:uid="{00000000-0005-0000-0000-0000CA9B0000}"/>
    <cellStyle name="เซลล์ที่มีการเชื่อมโยง 2" xfId="38042" hidden="1" xr:uid="{00000000-0005-0000-0000-0000CB9B0000}"/>
    <cellStyle name="เซลล์ที่มีการเชื่อมโยง 2" xfId="38071" hidden="1" xr:uid="{00000000-0005-0000-0000-0000CC9B0000}"/>
    <cellStyle name="เซลล์ที่มีการเชื่อมโยง 2" xfId="38073" hidden="1" xr:uid="{00000000-0005-0000-0000-0000CD9B0000}"/>
    <cellStyle name="เซลล์ที่มีการเชื่อมโยง 2" xfId="38076" hidden="1" xr:uid="{00000000-0005-0000-0000-0000CE9B0000}"/>
    <cellStyle name="เซลล์ที่มีการเชื่อมโยง 2" xfId="38077" hidden="1" xr:uid="{00000000-0005-0000-0000-0000CF9B0000}"/>
    <cellStyle name="เซลล์ที่มีการเชื่อมโยง 2" xfId="38190" hidden="1" xr:uid="{00000000-0005-0000-0000-0000D09B0000}"/>
    <cellStyle name="เซลล์ที่มีการเชื่อมโยง 2" xfId="38195" hidden="1" xr:uid="{00000000-0005-0000-0000-0000D19B0000}"/>
    <cellStyle name="เซลล์ที่มีการเชื่อมโยง 2" xfId="38196" hidden="1" xr:uid="{00000000-0005-0000-0000-0000D29B0000}"/>
    <cellStyle name="เซลล์ที่มีการเชื่อมโยง 2" xfId="38197" hidden="1" xr:uid="{00000000-0005-0000-0000-0000D39B0000}"/>
    <cellStyle name="เซลล์ที่มีการเชื่อมโยง 2" xfId="38238" hidden="1" xr:uid="{00000000-0005-0000-0000-0000D49B0000}"/>
    <cellStyle name="เซลล์ที่มีการเชื่อมโยง 2" xfId="38239" hidden="1" xr:uid="{00000000-0005-0000-0000-0000D59B0000}"/>
    <cellStyle name="เซลล์ที่มีการเชื่อมโยง 2" xfId="38241" hidden="1" xr:uid="{00000000-0005-0000-0000-0000D69B0000}"/>
    <cellStyle name="เซลล์ที่มีการเชื่อมโยง 2" xfId="38242" hidden="1" xr:uid="{00000000-0005-0000-0000-0000D79B0000}"/>
    <cellStyle name="เซลล์ที่มีการเชื่อมโยง 2" xfId="38255" hidden="1" xr:uid="{00000000-0005-0000-0000-0000D89B0000}"/>
    <cellStyle name="เซลล์ที่มีการเชื่อมโยง 2" xfId="38258" hidden="1" xr:uid="{00000000-0005-0000-0000-0000D99B0000}"/>
    <cellStyle name="เซลล์ที่มีการเชื่อมโยง 2" xfId="38260" hidden="1" xr:uid="{00000000-0005-0000-0000-0000DA9B0000}"/>
    <cellStyle name="เซลล์ที่มีการเชื่อมโยง 2" xfId="38261" hidden="1" xr:uid="{00000000-0005-0000-0000-0000DB9B0000}"/>
    <cellStyle name="เซลล์ที่มีการเชื่อมโยง 2" xfId="38285" hidden="1" xr:uid="{00000000-0005-0000-0000-0000DC9B0000}"/>
    <cellStyle name="เซลล์ที่มีการเชื่อมโยง 2" xfId="38287" hidden="1" xr:uid="{00000000-0005-0000-0000-0000DD9B0000}"/>
    <cellStyle name="เซลล์ที่มีการเชื่อมโยง 2" xfId="38290" hidden="1" xr:uid="{00000000-0005-0000-0000-0000DE9B0000}"/>
    <cellStyle name="เซลล์ที่มีการเชื่อมโยง 2" xfId="38291" hidden="1" xr:uid="{00000000-0005-0000-0000-0000DF9B0000}"/>
    <cellStyle name="เซลล์ที่มีการเชื่อมโยง 2" xfId="38395" hidden="1" xr:uid="{00000000-0005-0000-0000-0000E09B0000}"/>
    <cellStyle name="เซลล์ที่มีการเชื่อมโยง 2" xfId="38399" hidden="1" xr:uid="{00000000-0005-0000-0000-0000E19B0000}"/>
    <cellStyle name="เซลล์ที่มีการเชื่อมโยง 2" xfId="38400" hidden="1" xr:uid="{00000000-0005-0000-0000-0000E29B0000}"/>
    <cellStyle name="เซลล์ที่มีการเชื่อมโยง 2" xfId="38401" hidden="1" xr:uid="{00000000-0005-0000-0000-0000E39B0000}"/>
    <cellStyle name="เซลล์ที่มีการเชื่อมโยง 2" xfId="38435" hidden="1" xr:uid="{00000000-0005-0000-0000-0000E49B0000}"/>
    <cellStyle name="เซลล์ที่มีการเชื่อมโยง 2" xfId="38436" hidden="1" xr:uid="{00000000-0005-0000-0000-0000E59B0000}"/>
    <cellStyle name="เซลล์ที่มีการเชื่อมโยง 2" xfId="38438" hidden="1" xr:uid="{00000000-0005-0000-0000-0000E69B0000}"/>
    <cellStyle name="เซลล์ที่มีการเชื่อมโยง 2" xfId="38439" hidden="1" xr:uid="{00000000-0005-0000-0000-0000E79B0000}"/>
    <cellStyle name="เซลล์ที่มีการเชื่อมโยง 2" xfId="38448" hidden="1" xr:uid="{00000000-0005-0000-0000-0000E89B0000}"/>
    <cellStyle name="เซลล์ที่มีการเชื่อมโยง 2" xfId="38450" hidden="1" xr:uid="{00000000-0005-0000-0000-0000E99B0000}"/>
    <cellStyle name="เซลล์ที่มีการเชื่อมโยง 2" xfId="38451" hidden="1" xr:uid="{00000000-0005-0000-0000-0000EA9B0000}"/>
    <cellStyle name="เซลล์ที่มีการเชื่อมโยง 2" xfId="38452" hidden="1" xr:uid="{00000000-0005-0000-0000-0000EB9B0000}"/>
    <cellStyle name="เซลล์ที่มีการเชื่อมโยง 2" xfId="38472" hidden="1" xr:uid="{00000000-0005-0000-0000-0000EC9B0000}"/>
    <cellStyle name="เซลล์ที่มีการเชื่อมโยง 2" xfId="38473" hidden="1" xr:uid="{00000000-0005-0000-0000-0000ED9B0000}"/>
    <cellStyle name="เซลล์ที่มีการเชื่อมโยง 2" xfId="38474" hidden="1" xr:uid="{00000000-0005-0000-0000-0000EE9B0000}"/>
    <cellStyle name="เซลล์ที่มีการเชื่อมโยง 2" xfId="38475" hidden="1" xr:uid="{00000000-0005-0000-0000-0000EF9B0000}"/>
    <cellStyle name="เซลล์ที่มีการเชื่อมโยง 2" xfId="38553" hidden="1" xr:uid="{00000000-0005-0000-0000-0000F09B0000}"/>
    <cellStyle name="เซลล์ที่มีการเชื่อมโยง 2" xfId="38557" hidden="1" xr:uid="{00000000-0005-0000-0000-0000F19B0000}"/>
    <cellStyle name="เซลล์ที่มีการเชื่อมโยง 2" xfId="38558" hidden="1" xr:uid="{00000000-0005-0000-0000-0000F29B0000}"/>
    <cellStyle name="เซลล์ที่มีการเชื่อมโยง 2" xfId="38559" hidden="1" xr:uid="{00000000-0005-0000-0000-0000F39B0000}"/>
    <cellStyle name="เซลล์ที่มีการเชื่อมโยง 2" xfId="38590" hidden="1" xr:uid="{00000000-0005-0000-0000-0000F49B0000}"/>
    <cellStyle name="เซลล์ที่มีการเชื่อมโยง 2" xfId="38591" hidden="1" xr:uid="{00000000-0005-0000-0000-0000F59B0000}"/>
    <cellStyle name="เซลล์ที่มีการเชื่อมโยง 2" xfId="38592" hidden="1" xr:uid="{00000000-0005-0000-0000-0000F69B0000}"/>
    <cellStyle name="เซลล์ที่มีการเชื่อมโยง 2" xfId="38593" hidden="1" xr:uid="{00000000-0005-0000-0000-0000F79B0000}"/>
    <cellStyle name="เซลล์ที่มีการเชื่อมโยง 2" xfId="38599" hidden="1" xr:uid="{00000000-0005-0000-0000-0000F89B0000}"/>
    <cellStyle name="เซลล์ที่มีการเชื่อมโยง 2" xfId="38601" hidden="1" xr:uid="{00000000-0005-0000-0000-0000F99B0000}"/>
    <cellStyle name="เซลล์ที่มีการเชื่อมโยง 2" xfId="38602" hidden="1" xr:uid="{00000000-0005-0000-0000-0000FA9B0000}"/>
    <cellStyle name="เซลล์ที่มีการเชื่อมโยง 2" xfId="38603" hidden="1" xr:uid="{00000000-0005-0000-0000-0000FB9B0000}"/>
    <cellStyle name="เซลล์ที่มีการเชื่อมโยง 2" xfId="38621" hidden="1" xr:uid="{00000000-0005-0000-0000-0000FC9B0000}"/>
    <cellStyle name="เซลล์ที่มีการเชื่อมโยง 2" xfId="38622" hidden="1" xr:uid="{00000000-0005-0000-0000-0000FD9B0000}"/>
    <cellStyle name="เซลล์ที่มีการเชื่อมโยง 2" xfId="38623" hidden="1" xr:uid="{00000000-0005-0000-0000-0000FE9B0000}"/>
    <cellStyle name="เซลล์ที่มีการเชื่อมโยง 2" xfId="38624" hidden="1" xr:uid="{00000000-0005-0000-0000-0000FF9B0000}"/>
    <cellStyle name="เซลล์ที่มีการเชื่อมโยง 2" xfId="38849" hidden="1" xr:uid="{00000000-0005-0000-0000-0000009C0000}"/>
    <cellStyle name="เซลล์ที่มีการเชื่อมโยง 2" xfId="38853" hidden="1" xr:uid="{00000000-0005-0000-0000-0000019C0000}"/>
    <cellStyle name="เซลล์ที่มีการเชื่อมโยง 2" xfId="38854" hidden="1" xr:uid="{00000000-0005-0000-0000-0000029C0000}"/>
    <cellStyle name="เซลล์ที่มีการเชื่อมโยง 2" xfId="38855" hidden="1" xr:uid="{00000000-0005-0000-0000-0000039C0000}"/>
    <cellStyle name="เซลล์ที่มีการเชื่อมโยง 2" xfId="38886" hidden="1" xr:uid="{00000000-0005-0000-0000-0000049C0000}"/>
    <cellStyle name="เซลล์ที่มีการเชื่อมโยง 2" xfId="38887" hidden="1" xr:uid="{00000000-0005-0000-0000-0000059C0000}"/>
    <cellStyle name="เซลล์ที่มีการเชื่อมโยง 2" xfId="38888" hidden="1" xr:uid="{00000000-0005-0000-0000-0000069C0000}"/>
    <cellStyle name="เซลล์ที่มีการเชื่อมโยง 2" xfId="38889" hidden="1" xr:uid="{00000000-0005-0000-0000-0000079C0000}"/>
    <cellStyle name="เซลล์ที่มีการเชื่อมโยง 2" xfId="38895" hidden="1" xr:uid="{00000000-0005-0000-0000-0000089C0000}"/>
    <cellStyle name="เซลล์ที่มีการเชื่อมโยง 2" xfId="38897" hidden="1" xr:uid="{00000000-0005-0000-0000-0000099C0000}"/>
    <cellStyle name="เซลล์ที่มีการเชื่อมโยง 2" xfId="38898" hidden="1" xr:uid="{00000000-0005-0000-0000-00000A9C0000}"/>
    <cellStyle name="เซลล์ที่มีการเชื่อมโยง 2" xfId="38899" hidden="1" xr:uid="{00000000-0005-0000-0000-00000B9C0000}"/>
    <cellStyle name="เซลล์ที่มีการเชื่อมโยง 2" xfId="38917" hidden="1" xr:uid="{00000000-0005-0000-0000-00000C9C0000}"/>
    <cellStyle name="เซลล์ที่มีการเชื่อมโยง 2" xfId="38918" hidden="1" xr:uid="{00000000-0005-0000-0000-00000D9C0000}"/>
    <cellStyle name="เซลล์ที่มีการเชื่อมโยง 2" xfId="38919" hidden="1" xr:uid="{00000000-0005-0000-0000-00000E9C0000}"/>
    <cellStyle name="เซลล์ที่มีการเชื่อมโยง 2" xfId="38920" hidden="1" xr:uid="{00000000-0005-0000-0000-00000F9C0000}"/>
    <cellStyle name="เซลล์ที่มีการเชื่อมโยง 2" xfId="39205" hidden="1" xr:uid="{00000000-0005-0000-0000-0000109C0000}"/>
    <cellStyle name="เซลล์ที่มีการเชื่อมโยง 2" xfId="39208" hidden="1" xr:uid="{00000000-0005-0000-0000-0000119C0000}"/>
    <cellStyle name="เซลล์ที่มีการเชื่อมโยง 2" xfId="39210" hidden="1" xr:uid="{00000000-0005-0000-0000-0000129C0000}"/>
    <cellStyle name="เซลล์ที่มีการเชื่อมโยง 2" xfId="39211" hidden="1" xr:uid="{00000000-0005-0000-0000-0000139C0000}"/>
    <cellStyle name="เซลล์ที่มีการเชื่อมโยง 2" xfId="39236" hidden="1" xr:uid="{00000000-0005-0000-0000-0000149C0000}"/>
    <cellStyle name="เซลล์ที่มีการเชื่อมโยง 2" xfId="39238" hidden="1" xr:uid="{00000000-0005-0000-0000-0000159C0000}"/>
    <cellStyle name="เซลล์ที่มีการเชื่อมโยง 2" xfId="39240" hidden="1" xr:uid="{00000000-0005-0000-0000-0000169C0000}"/>
    <cellStyle name="เซลล์ที่มีการเชื่อมโยง 2" xfId="39241" hidden="1" xr:uid="{00000000-0005-0000-0000-0000179C0000}"/>
    <cellStyle name="เซลล์ที่มีการเชื่อมโยง 2" xfId="39250" hidden="1" xr:uid="{00000000-0005-0000-0000-0000189C0000}"/>
    <cellStyle name="เซลล์ที่มีการเชื่อมโยง 2" xfId="39254" hidden="1" xr:uid="{00000000-0005-0000-0000-0000199C0000}"/>
    <cellStyle name="เซลล์ที่มีการเชื่อมโยง 2" xfId="39255" hidden="1" xr:uid="{00000000-0005-0000-0000-00001A9C0000}"/>
    <cellStyle name="เซลล์ที่มีการเชื่อมโยง 2" xfId="39256" hidden="1" xr:uid="{00000000-0005-0000-0000-00001B9C0000}"/>
    <cellStyle name="เซลล์ที่มีการเชื่อมโยง 2" xfId="39272" hidden="1" xr:uid="{00000000-0005-0000-0000-00001C9C0000}"/>
    <cellStyle name="เซลล์ที่มีการเชื่อมโยง 2" xfId="39275" hidden="1" xr:uid="{00000000-0005-0000-0000-00001D9C0000}"/>
    <cellStyle name="เซลล์ที่มีการเชื่อมโยง 2" xfId="39276" hidden="1" xr:uid="{00000000-0005-0000-0000-00001E9C0000}"/>
    <cellStyle name="เซลล์ที่มีการเชื่อมโยง 2" xfId="39277" hidden="1" xr:uid="{00000000-0005-0000-0000-00001F9C0000}"/>
    <cellStyle name="เซลล์ที่มีการเชื่อมโยง 2" xfId="39571" hidden="1" xr:uid="{00000000-0005-0000-0000-0000209C0000}"/>
    <cellStyle name="เซลล์ที่มีการเชื่อมโยง 2" xfId="39574" hidden="1" xr:uid="{00000000-0005-0000-0000-0000219C0000}"/>
    <cellStyle name="เซลล์ที่มีการเชื่อมโยง 2" xfId="39576" hidden="1" xr:uid="{00000000-0005-0000-0000-0000229C0000}"/>
    <cellStyle name="เซลล์ที่มีการเชื่อมโยง 2" xfId="39577" hidden="1" xr:uid="{00000000-0005-0000-0000-0000239C0000}"/>
    <cellStyle name="เซลล์ที่มีการเชื่อมโยง 2" xfId="39595" hidden="1" xr:uid="{00000000-0005-0000-0000-0000249C0000}"/>
    <cellStyle name="เซลล์ที่มีการเชื่อมโยง 2" xfId="39597" hidden="1" xr:uid="{00000000-0005-0000-0000-0000259C0000}"/>
    <cellStyle name="เซลล์ที่มีการเชื่อมโยง 2" xfId="39598" hidden="1" xr:uid="{00000000-0005-0000-0000-0000269C0000}"/>
    <cellStyle name="เซลล์ที่มีการเชื่อมโยง 2" xfId="39599" hidden="1" xr:uid="{00000000-0005-0000-0000-0000279C0000}"/>
    <cellStyle name="เซลล์ที่มีการเชื่อมโยง 2" xfId="39611" hidden="1" xr:uid="{00000000-0005-0000-0000-0000289C0000}"/>
    <cellStyle name="เซลล์ที่มีการเชื่อมโยง 2" xfId="39613" hidden="1" xr:uid="{00000000-0005-0000-0000-0000299C0000}"/>
    <cellStyle name="เซลล์ที่มีการเชื่อมโยง 2" xfId="39614" hidden="1" xr:uid="{00000000-0005-0000-0000-00002A9C0000}"/>
    <cellStyle name="เซลล์ที่มีการเชื่อมโยง 2" xfId="39615" hidden="1" xr:uid="{00000000-0005-0000-0000-00002B9C0000}"/>
    <cellStyle name="เซลล์ที่มีการเชื่อมโยง 2" xfId="39628" hidden="1" xr:uid="{00000000-0005-0000-0000-00002C9C0000}"/>
    <cellStyle name="เซลล์ที่มีการเชื่อมโยง 2" xfId="39629" hidden="1" xr:uid="{00000000-0005-0000-0000-00002D9C0000}"/>
    <cellStyle name="เซลล์ที่มีการเชื่อมโยง 2" xfId="39631" hidden="1" xr:uid="{00000000-0005-0000-0000-00002E9C0000}"/>
    <cellStyle name="เซลล์ที่มีการเชื่อมโยง 2" xfId="39632" hidden="1" xr:uid="{00000000-0005-0000-0000-00002F9C0000}"/>
    <cellStyle name="เซลล์ที่มีการเชื่อมโยง 2" xfId="39683" hidden="1" xr:uid="{00000000-0005-0000-0000-0000309C0000}"/>
    <cellStyle name="เซลล์ที่มีการเชื่อมโยง 2" xfId="39686" hidden="1" xr:uid="{00000000-0005-0000-0000-0000319C0000}"/>
    <cellStyle name="เซลล์ที่มีการเชื่อมโยง 2" xfId="39688" hidden="1" xr:uid="{00000000-0005-0000-0000-0000329C0000}"/>
    <cellStyle name="เซลล์ที่มีการเชื่อมโยง 2" xfId="39689" hidden="1" xr:uid="{00000000-0005-0000-0000-0000339C0000}"/>
    <cellStyle name="เซลล์ที่มีการเชื่อมโยง 2" xfId="39712" hidden="1" xr:uid="{00000000-0005-0000-0000-0000349C0000}"/>
    <cellStyle name="เซลล์ที่มีการเชื่อมโยง 2" xfId="39714" hidden="1" xr:uid="{00000000-0005-0000-0000-0000359C0000}"/>
    <cellStyle name="เซลล์ที่มีการเชื่อมโยง 2" xfId="39715" hidden="1" xr:uid="{00000000-0005-0000-0000-0000369C0000}"/>
    <cellStyle name="เซลล์ที่มีการเชื่อมโยง 2" xfId="39716" hidden="1" xr:uid="{00000000-0005-0000-0000-0000379C0000}"/>
    <cellStyle name="เซลล์ที่มีการเชื่อมโยง 2" xfId="39723" hidden="1" xr:uid="{00000000-0005-0000-0000-0000389C0000}"/>
    <cellStyle name="เซลล์ที่มีการเชื่อมโยง 2" xfId="39725" hidden="1" xr:uid="{00000000-0005-0000-0000-0000399C0000}"/>
    <cellStyle name="เซลล์ที่มีการเชื่อมโยง 2" xfId="39726" hidden="1" xr:uid="{00000000-0005-0000-0000-00003A9C0000}"/>
    <cellStyle name="เซลล์ที่มีการเชื่อมโยง 2" xfId="39727" hidden="1" xr:uid="{00000000-0005-0000-0000-00003B9C0000}"/>
    <cellStyle name="เซลล์ที่มีการเชื่อมโยง 2" xfId="39738" hidden="1" xr:uid="{00000000-0005-0000-0000-00003C9C0000}"/>
    <cellStyle name="เซลล์ที่มีการเชื่อมโยง 2" xfId="39739" hidden="1" xr:uid="{00000000-0005-0000-0000-00003D9C0000}"/>
    <cellStyle name="เซลล์ที่มีการเชื่อมโยง 2" xfId="39740" hidden="1" xr:uid="{00000000-0005-0000-0000-00003E9C0000}"/>
    <cellStyle name="เซลล์ที่มีการเชื่อมโยง 2" xfId="39741" hidden="1" xr:uid="{00000000-0005-0000-0000-00003F9C0000}"/>
    <cellStyle name="เซลล์ที่มีการเชื่อมโยง 2" xfId="39788" hidden="1" xr:uid="{00000000-0005-0000-0000-0000409C0000}"/>
    <cellStyle name="เซลล์ที่มีการเชื่อมโยง 2" xfId="39792" hidden="1" xr:uid="{00000000-0005-0000-0000-0000419C0000}"/>
    <cellStyle name="เซลล์ที่มีการเชื่อมโยง 2" xfId="39794" hidden="1" xr:uid="{00000000-0005-0000-0000-0000429C0000}"/>
    <cellStyle name="เซลล์ที่มีการเชื่อมโยง 2" xfId="39795" hidden="1" xr:uid="{00000000-0005-0000-0000-0000439C0000}"/>
    <cellStyle name="เซลล์ที่มีการเชื่อมโยง 2" xfId="39809" hidden="1" xr:uid="{00000000-0005-0000-0000-0000449C0000}"/>
    <cellStyle name="เซลล์ที่มีการเชื่อมโยง 2" xfId="39811" hidden="1" xr:uid="{00000000-0005-0000-0000-0000459C0000}"/>
    <cellStyle name="เซลล์ที่มีการเชื่อมโยง 2" xfId="39813" hidden="1" xr:uid="{00000000-0005-0000-0000-0000469C0000}"/>
    <cellStyle name="เซลล์ที่มีการเชื่อมโยง 2" xfId="39814" hidden="1" xr:uid="{00000000-0005-0000-0000-0000479C0000}"/>
    <cellStyle name="เซลล์ที่มีการเชื่อมโยง 2" xfId="39820" hidden="1" xr:uid="{00000000-0005-0000-0000-0000489C0000}"/>
    <cellStyle name="เซลล์ที่มีการเชื่อมโยง 2" xfId="39822" hidden="1" xr:uid="{00000000-0005-0000-0000-0000499C0000}"/>
    <cellStyle name="เซลล์ที่มีการเชื่อมโยง 2" xfId="39823" hidden="1" xr:uid="{00000000-0005-0000-0000-00004A9C0000}"/>
    <cellStyle name="เซลล์ที่มีการเชื่อมโยง 2" xfId="39824" hidden="1" xr:uid="{00000000-0005-0000-0000-00004B9C0000}"/>
    <cellStyle name="เซลล์ที่มีการเชื่อมโยง 2" xfId="39836" hidden="1" xr:uid="{00000000-0005-0000-0000-00004C9C0000}"/>
    <cellStyle name="เซลล์ที่มีการเชื่อมโยง 2" xfId="39837" hidden="1" xr:uid="{00000000-0005-0000-0000-00004D9C0000}"/>
    <cellStyle name="เซลล์ที่มีการเชื่อมโยง 2" xfId="39840" hidden="1" xr:uid="{00000000-0005-0000-0000-00004E9C0000}"/>
    <cellStyle name="เซลล์ที่มีการเชื่อมโยง 2" xfId="39841" hidden="1" xr:uid="{00000000-0005-0000-0000-00004F9C0000}"/>
    <cellStyle name="เซลล์ที่มีการเชื่อมโยง 2" xfId="39880" hidden="1" xr:uid="{00000000-0005-0000-0000-0000509C0000}"/>
    <cellStyle name="เซลล์ที่มีการเชื่อมโยง 2" xfId="39884" hidden="1" xr:uid="{00000000-0005-0000-0000-0000519C0000}"/>
    <cellStyle name="เซลล์ที่มีการเชื่อมโยง 2" xfId="39886" hidden="1" xr:uid="{00000000-0005-0000-0000-0000529C0000}"/>
    <cellStyle name="เซลล์ที่มีการเชื่อมโยง 2" xfId="39887" hidden="1" xr:uid="{00000000-0005-0000-0000-0000539C0000}"/>
    <cellStyle name="เซลล์ที่มีการเชื่อมโยง 2" xfId="39898" hidden="1" xr:uid="{00000000-0005-0000-0000-0000549C0000}"/>
    <cellStyle name="เซลล์ที่มีการเชื่อมโยง 2" xfId="39900" hidden="1" xr:uid="{00000000-0005-0000-0000-0000559C0000}"/>
    <cellStyle name="เซลล์ที่มีการเชื่อมโยง 2" xfId="39901" hidden="1" xr:uid="{00000000-0005-0000-0000-0000569C0000}"/>
    <cellStyle name="เซลล์ที่มีการเชื่อมโยง 2" xfId="39902" hidden="1" xr:uid="{00000000-0005-0000-0000-0000579C0000}"/>
    <cellStyle name="เซลล์ที่มีการเชื่อมโยง 2" xfId="39909" hidden="1" xr:uid="{00000000-0005-0000-0000-0000589C0000}"/>
    <cellStyle name="เซลล์ที่มีการเชื่อมโยง 2" xfId="39911" hidden="1" xr:uid="{00000000-0005-0000-0000-0000599C0000}"/>
    <cellStyle name="เซลล์ที่มีการเชื่อมโยง 2" xfId="39912" hidden="1" xr:uid="{00000000-0005-0000-0000-00005A9C0000}"/>
    <cellStyle name="เซลล์ที่มีการเชื่อมโยง 2" xfId="39913" hidden="1" xr:uid="{00000000-0005-0000-0000-00005B9C0000}"/>
    <cellStyle name="เซลล์ที่มีการเชื่อมโยง 2" xfId="39922" hidden="1" xr:uid="{00000000-0005-0000-0000-00005C9C0000}"/>
    <cellStyle name="เซลล์ที่มีการเชื่อมโยง 2" xfId="39924" hidden="1" xr:uid="{00000000-0005-0000-0000-00005D9C0000}"/>
    <cellStyle name="เซลล์ที่มีการเชื่อมโยง 2" xfId="39925" hidden="1" xr:uid="{00000000-0005-0000-0000-00005E9C0000}"/>
    <cellStyle name="เซลล์ที่มีการเชื่อมโยง 2" xfId="39926" hidden="1" xr:uid="{00000000-0005-0000-0000-00005F9C0000}"/>
    <cellStyle name="เซลล์ที่มีการเชื่อมโยง 2" xfId="39970" hidden="1" xr:uid="{00000000-0005-0000-0000-0000609C0000}"/>
    <cellStyle name="เซลล์ที่มีการเชื่อมโยง 2" xfId="39974" hidden="1" xr:uid="{00000000-0005-0000-0000-0000619C0000}"/>
    <cellStyle name="เซลล์ที่มีการเชื่อมโยง 2" xfId="39977" hidden="1" xr:uid="{00000000-0005-0000-0000-0000629C0000}"/>
    <cellStyle name="เซลล์ที่มีการเชื่อมโยง 2" xfId="39978" hidden="1" xr:uid="{00000000-0005-0000-0000-0000639C0000}"/>
    <cellStyle name="เซลล์ที่มีการเชื่อมโยง 2" xfId="39995" hidden="1" xr:uid="{00000000-0005-0000-0000-0000649C0000}"/>
    <cellStyle name="เซลล์ที่มีการเชื่อมโยง 2" xfId="39996" hidden="1" xr:uid="{00000000-0005-0000-0000-0000659C0000}"/>
    <cellStyle name="เซลล์ที่มีการเชื่อมโยง 2" xfId="39997" hidden="1" xr:uid="{00000000-0005-0000-0000-0000669C0000}"/>
    <cellStyle name="เซลล์ที่มีการเชื่อมโยง 2" xfId="39998" hidden="1" xr:uid="{00000000-0005-0000-0000-0000679C0000}"/>
    <cellStyle name="เซลล์ที่มีการเชื่อมโยง 2" xfId="40003" hidden="1" xr:uid="{00000000-0005-0000-0000-0000689C0000}"/>
    <cellStyle name="เซลล์ที่มีการเชื่อมโยง 2" xfId="40004" hidden="1" xr:uid="{00000000-0005-0000-0000-0000699C0000}"/>
    <cellStyle name="เซลล์ที่มีการเชื่อมโยง 2" xfId="40006" hidden="1" xr:uid="{00000000-0005-0000-0000-00006A9C0000}"/>
    <cellStyle name="เซลล์ที่มีการเชื่อมโยง 2" xfId="40007" hidden="1" xr:uid="{00000000-0005-0000-0000-00006B9C0000}"/>
    <cellStyle name="เซลล์ที่มีการเชื่อมโยง 2" xfId="40018" hidden="1" xr:uid="{00000000-0005-0000-0000-00006C9C0000}"/>
    <cellStyle name="เซลล์ที่มีการเชื่อมโยง 2" xfId="40019" hidden="1" xr:uid="{00000000-0005-0000-0000-00006D9C0000}"/>
    <cellStyle name="เซลล์ที่มีการเชื่อมโยง 2" xfId="40020" hidden="1" xr:uid="{00000000-0005-0000-0000-00006E9C0000}"/>
    <cellStyle name="เซลล์ที่มีการเชื่อมโยง 2" xfId="40021" hidden="1" xr:uid="{00000000-0005-0000-0000-00006F9C0000}"/>
    <cellStyle name="เซลล์ที่มีการเชื่อมโยง 2" xfId="40062" hidden="1" xr:uid="{00000000-0005-0000-0000-0000709C0000}"/>
    <cellStyle name="เซลล์ที่มีการเชื่อมโยง 2" xfId="40064" hidden="1" xr:uid="{00000000-0005-0000-0000-0000719C0000}"/>
    <cellStyle name="เซลล์ที่มีการเชื่อมโยง 2" xfId="40065" hidden="1" xr:uid="{00000000-0005-0000-0000-0000729C0000}"/>
    <cellStyle name="เซลล์ที่มีการเชื่อมโยง 2" xfId="40066" hidden="1" xr:uid="{00000000-0005-0000-0000-0000739C0000}"/>
    <cellStyle name="เซลล์ที่มีการเชื่อมโยง 2" xfId="40083" hidden="1" xr:uid="{00000000-0005-0000-0000-0000749C0000}"/>
    <cellStyle name="เซลล์ที่มีการเชื่อมโยง 2" xfId="40084" hidden="1" xr:uid="{00000000-0005-0000-0000-0000759C0000}"/>
    <cellStyle name="เซลล์ที่มีการเชื่อมโยง 2" xfId="40085" hidden="1" xr:uid="{00000000-0005-0000-0000-0000769C0000}"/>
    <cellStyle name="เซลล์ที่มีการเชื่อมโยง 2" xfId="40086" hidden="1" xr:uid="{00000000-0005-0000-0000-0000779C0000}"/>
    <cellStyle name="เซลล์ที่มีการเชื่อมโยง 2" xfId="40089" hidden="1" xr:uid="{00000000-0005-0000-0000-0000789C0000}"/>
    <cellStyle name="เซลล์ที่มีการเชื่อมโยง 2" xfId="40090" hidden="1" xr:uid="{00000000-0005-0000-0000-0000799C0000}"/>
    <cellStyle name="เซลล์ที่มีการเชื่อมโยง 2" xfId="40091" hidden="1" xr:uid="{00000000-0005-0000-0000-00007A9C0000}"/>
    <cellStyle name="เซลล์ที่มีการเชื่อมโยง 2" xfId="40092" hidden="1" xr:uid="{00000000-0005-0000-0000-00007B9C0000}"/>
    <cellStyle name="เซลล์ที่มีการเชื่อมโยง 2" xfId="40097" hidden="1" xr:uid="{00000000-0005-0000-0000-00007C9C0000}"/>
    <cellStyle name="เซลล์ที่มีการเชื่อมโยง 2" xfId="40099" hidden="1" xr:uid="{00000000-0005-0000-0000-00007D9C0000}"/>
    <cellStyle name="เซลล์ที่มีการเชื่อมโยง 2" xfId="40100" hidden="1" xr:uid="{00000000-0005-0000-0000-00007E9C0000}"/>
    <cellStyle name="เซลล์ที่มีการเชื่อมโยง 2" xfId="40101" hidden="1" xr:uid="{00000000-0005-0000-0000-00007F9C0000}"/>
    <cellStyle name="เซลล์ที่มีการเชื่อมโยง 2" xfId="40136" hidden="1" xr:uid="{00000000-0005-0000-0000-0000809C0000}"/>
    <cellStyle name="เซลล์ที่มีการเชื่อมโยง 2" xfId="40138" hidden="1" xr:uid="{00000000-0005-0000-0000-0000819C0000}"/>
    <cellStyle name="เซลล์ที่มีการเชื่อมโยง 2" xfId="40140" hidden="1" xr:uid="{00000000-0005-0000-0000-0000829C0000}"/>
    <cellStyle name="เซลล์ที่มีการเชื่อมโยง 2" xfId="40141" hidden="1" xr:uid="{00000000-0005-0000-0000-0000839C0000}"/>
    <cellStyle name="เซลล์ที่มีการเชื่อมโยง 2" xfId="40150" hidden="1" xr:uid="{00000000-0005-0000-0000-0000849C0000}"/>
    <cellStyle name="เซลล์ที่มีการเชื่อมโยง 2" xfId="40151" hidden="1" xr:uid="{00000000-0005-0000-0000-0000859C0000}"/>
    <cellStyle name="เซลล์ที่มีการเชื่อมโยง 2" xfId="40152" hidden="1" xr:uid="{00000000-0005-0000-0000-0000869C0000}"/>
    <cellStyle name="เซลล์ที่มีการเชื่อมโยง 2" xfId="40153" hidden="1" xr:uid="{00000000-0005-0000-0000-0000879C0000}"/>
    <cellStyle name="เซลล์ที่มีการเชื่อมโยง 2" xfId="40155" hidden="1" xr:uid="{00000000-0005-0000-0000-0000889C0000}"/>
    <cellStyle name="เซลล์ที่มีการเชื่อมโยง 2" xfId="40157" hidden="1" xr:uid="{00000000-0005-0000-0000-0000899C0000}"/>
    <cellStyle name="เซลล์ที่มีการเชื่อมโยง 2" xfId="40158" hidden="1" xr:uid="{00000000-0005-0000-0000-00008A9C0000}"/>
    <cellStyle name="เซลล์ที่มีการเชื่อมโยง 2" xfId="40159" hidden="1" xr:uid="{00000000-0005-0000-0000-00008B9C0000}"/>
    <cellStyle name="เซลล์ที่มีการเชื่อมโยง 2" xfId="40167" hidden="1" xr:uid="{00000000-0005-0000-0000-00008C9C0000}"/>
    <cellStyle name="เซลล์ที่มีการเชื่อมโยง 2" xfId="40168" hidden="1" xr:uid="{00000000-0005-0000-0000-00008D9C0000}"/>
    <cellStyle name="เซลล์ที่มีการเชื่อมโยง 2" xfId="40169" hidden="1" xr:uid="{00000000-0005-0000-0000-00008E9C0000}"/>
    <cellStyle name="เซลล์ที่มีการเชื่อมโยง 2" xfId="40170" hidden="1" xr:uid="{00000000-0005-0000-0000-00008F9C0000}"/>
    <cellStyle name="เซลล์ที่มีการเชื่อมโยง 2" xfId="40214" hidden="1" xr:uid="{00000000-0005-0000-0000-0000909C0000}"/>
    <cellStyle name="เซลล์ที่มีการเชื่อมโยง 2" xfId="40217" hidden="1" xr:uid="{00000000-0005-0000-0000-0000919C0000}"/>
    <cellStyle name="เซลล์ที่มีการเชื่อมโยง 2" xfId="40219" hidden="1" xr:uid="{00000000-0005-0000-0000-0000929C0000}"/>
    <cellStyle name="เซลล์ที่มีการเชื่อมโยง 2" xfId="40220" hidden="1" xr:uid="{00000000-0005-0000-0000-0000939C0000}"/>
    <cellStyle name="เซลล์ที่มีการเชื่อมโยง 2" xfId="40228" hidden="1" xr:uid="{00000000-0005-0000-0000-0000949C0000}"/>
    <cellStyle name="เซลล์ที่มีการเชื่อมโยง 2" xfId="40229" hidden="1" xr:uid="{00000000-0005-0000-0000-0000959C0000}"/>
    <cellStyle name="เซลล์ที่มีการเชื่อมโยง 2" xfId="40230" hidden="1" xr:uid="{00000000-0005-0000-0000-0000969C0000}"/>
    <cellStyle name="เซลล์ที่มีการเชื่อมโยง 2" xfId="40231" hidden="1" xr:uid="{00000000-0005-0000-0000-0000979C0000}"/>
    <cellStyle name="เซลล์ที่มีการเชื่อมโยง 2" xfId="40234" hidden="1" xr:uid="{00000000-0005-0000-0000-0000989C0000}"/>
    <cellStyle name="เซลล์ที่มีการเชื่อมโยง 2" xfId="40235" hidden="1" xr:uid="{00000000-0005-0000-0000-0000999C0000}"/>
    <cellStyle name="เซลล์ที่มีการเชื่อมโยง 2" xfId="40236" hidden="1" xr:uid="{00000000-0005-0000-0000-00009A9C0000}"/>
    <cellStyle name="เซลล์ที่มีการเชื่อมโยง 2" xfId="40237" hidden="1" xr:uid="{00000000-0005-0000-0000-00009B9C0000}"/>
    <cellStyle name="เซลล์ที่มีการเชื่อมโยง 2" xfId="40244" hidden="1" xr:uid="{00000000-0005-0000-0000-00009C9C0000}"/>
    <cellStyle name="เซลล์ที่มีการเชื่อมโยง 2" xfId="40245" hidden="1" xr:uid="{00000000-0005-0000-0000-00009D9C0000}"/>
    <cellStyle name="เซลล์ที่มีการเชื่อมโยง 2" xfId="40246" hidden="1" xr:uid="{00000000-0005-0000-0000-00009E9C0000}"/>
    <cellStyle name="เซลล์ที่มีการเชื่อมโยง 2" xfId="40247" hidden="1" xr:uid="{00000000-0005-0000-0000-00009F9C0000}"/>
    <cellStyle name="เซลล์ที่มีการเชื่อมโยง 2" xfId="40337" hidden="1" xr:uid="{00000000-0005-0000-0000-0000A09C0000}"/>
    <cellStyle name="เซลล์ที่มีการเชื่อมโยง 2" xfId="40339" hidden="1" xr:uid="{00000000-0005-0000-0000-0000A19C0000}"/>
    <cellStyle name="เซลล์ที่มีการเชื่อมโยง 2" xfId="40342" hidden="1" xr:uid="{00000000-0005-0000-0000-0000A29C0000}"/>
    <cellStyle name="เซลล์ที่มีการเชื่อมโยง 2" xfId="40343" hidden="1" xr:uid="{00000000-0005-0000-0000-0000A39C0000}"/>
    <cellStyle name="เซลล์ที่มีการเชื่อมโยง 2" xfId="40355" hidden="1" xr:uid="{00000000-0005-0000-0000-0000A49C0000}"/>
    <cellStyle name="เซลล์ที่มีการเชื่อมโยง 2" xfId="40356" hidden="1" xr:uid="{00000000-0005-0000-0000-0000A59C0000}"/>
    <cellStyle name="เซลล์ที่มีการเชื่อมโยง 2" xfId="40357" hidden="1" xr:uid="{00000000-0005-0000-0000-0000A69C0000}"/>
    <cellStyle name="เซลล์ที่มีการเชื่อมโยง 2" xfId="40358" hidden="1" xr:uid="{00000000-0005-0000-0000-0000A79C0000}"/>
    <cellStyle name="เซลล์ที่มีการเชื่อมโยง 2" xfId="40361" hidden="1" xr:uid="{00000000-0005-0000-0000-0000A89C0000}"/>
    <cellStyle name="เซลล์ที่มีการเชื่อมโยง 2" xfId="40363" hidden="1" xr:uid="{00000000-0005-0000-0000-0000A99C0000}"/>
    <cellStyle name="เซลล์ที่มีการเชื่อมโยง 2" xfId="40364" hidden="1" xr:uid="{00000000-0005-0000-0000-0000AA9C0000}"/>
    <cellStyle name="เซลล์ที่มีการเชื่อมโยง 2" xfId="40365" hidden="1" xr:uid="{00000000-0005-0000-0000-0000AB9C0000}"/>
    <cellStyle name="เซลล์ที่มีการเชื่อมโยง 2" xfId="40371" hidden="1" xr:uid="{00000000-0005-0000-0000-0000AC9C0000}"/>
    <cellStyle name="เซลล์ที่มีการเชื่อมโยง 2" xfId="40372" hidden="1" xr:uid="{00000000-0005-0000-0000-0000AD9C0000}"/>
    <cellStyle name="เซลล์ที่มีการเชื่อมโยง 2" xfId="40373" hidden="1" xr:uid="{00000000-0005-0000-0000-0000AE9C0000}"/>
    <cellStyle name="เซลล์ที่มีการเชื่อมโยง 2" xfId="40374" hidden="1" xr:uid="{00000000-0005-0000-0000-0000AF9C0000}"/>
    <cellStyle name="เซลล์ที่มีการเชื่อมโยง 2" xfId="40087" hidden="1" xr:uid="{00000000-0005-0000-0000-0000B09C0000}"/>
    <cellStyle name="เซลล์ที่มีการเชื่อมโยง 2" xfId="39273" hidden="1" xr:uid="{00000000-0005-0000-0000-0000B19C0000}"/>
    <cellStyle name="เซลล์ที่มีการเชื่อมโยง 2" xfId="39810" hidden="1" xr:uid="{00000000-0005-0000-0000-0000B29C0000}"/>
    <cellStyle name="เซลล์ที่มีการเชื่อมโยง 2" xfId="39713" hidden="1" xr:uid="{00000000-0005-0000-0000-0000B39C0000}"/>
    <cellStyle name="เซลล์ที่มีการเชื่อมโยง 2" xfId="39719" hidden="1" xr:uid="{00000000-0005-0000-0000-0000B49C0000}"/>
    <cellStyle name="เซลล์ที่มีการเชื่อมโยง 2" xfId="39140" hidden="1" xr:uid="{00000000-0005-0000-0000-0000B59C0000}"/>
    <cellStyle name="เซลล์ที่มีการเชื่อมโยง 2" xfId="40063" hidden="1" xr:uid="{00000000-0005-0000-0000-0000B69C0000}"/>
    <cellStyle name="เซลล์ที่มีการเชื่อมโยง 2" xfId="39972" hidden="1" xr:uid="{00000000-0005-0000-0000-0000B79C0000}"/>
    <cellStyle name="เซลล์ที่มีการเชื่อมโยง 2" xfId="39278" hidden="1" xr:uid="{00000000-0005-0000-0000-0000B89C0000}"/>
    <cellStyle name="เซลล์ที่มีการเชื่อมโยง 2" xfId="39920" hidden="1" xr:uid="{00000000-0005-0000-0000-0000B99C0000}"/>
    <cellStyle name="เซลล์ที่มีการเชื่อมโยง 2" xfId="40370" hidden="1" xr:uid="{00000000-0005-0000-0000-0000BA9C0000}"/>
    <cellStyle name="เซลล์ที่มีการเชื่อมโยง 2" xfId="39271" hidden="1" xr:uid="{00000000-0005-0000-0000-0000BB9C0000}"/>
    <cellStyle name="เซลล์ที่มีการเชื่อมโยง 2" xfId="39854" hidden="1" xr:uid="{00000000-0005-0000-0000-0000BC9C0000}"/>
    <cellStyle name="เซลล์ที่มีการเชื่อมโยง 2" xfId="40319" hidden="1" xr:uid="{00000000-0005-0000-0000-0000BD9C0000}"/>
    <cellStyle name="เซลล์ที่มีการเชื่อมโยง 2" xfId="40070" hidden="1" xr:uid="{00000000-0005-0000-0000-0000BE9C0000}"/>
    <cellStyle name="เซลล์ที่มีการเชื่อมโยง 2" xfId="39981" hidden="1" xr:uid="{00000000-0005-0000-0000-0000BF9C0000}"/>
    <cellStyle name="เซลล์ที่มีการเชื่อมโยง 2" xfId="39591" hidden="1" xr:uid="{00000000-0005-0000-0000-0000C09C0000}"/>
    <cellStyle name="เซลล์ที่มีการเชื่อมโยง 2" xfId="39660" hidden="1" xr:uid="{00000000-0005-0000-0000-0000C19C0000}"/>
    <cellStyle name="เซลล์ที่มีการเชื่อมโยง 2" xfId="40102" hidden="1" xr:uid="{00000000-0005-0000-0000-0000C29C0000}"/>
    <cellStyle name="เซลล์ที่มีการเชื่อมโยง 2" xfId="40011" hidden="1" xr:uid="{00000000-0005-0000-0000-0000C39C0000}"/>
    <cellStyle name="เซลล์ที่มีการเชื่อมโยง 2" xfId="39390" hidden="1" xr:uid="{00000000-0005-0000-0000-0000C49C0000}"/>
    <cellStyle name="เซลล์ที่มีการเชื่อมโยง 2" xfId="40253" hidden="1" xr:uid="{00000000-0005-0000-0000-0000C59C0000}"/>
    <cellStyle name="เซลล์ที่มีการเชื่อมโยง 2" xfId="40120" hidden="1" xr:uid="{00000000-0005-0000-0000-0000C69C0000}"/>
    <cellStyle name="เซลล์ที่มีการเชื่อมโยง 2" xfId="39843" hidden="1" xr:uid="{00000000-0005-0000-0000-0000C79C0000}"/>
    <cellStyle name="เซลล์ที่มีการเชื่อมโยง 2" xfId="39587" hidden="1" xr:uid="{00000000-0005-0000-0000-0000C89C0000}"/>
    <cellStyle name="เซลล์ที่มีการเชื่อมโยง 2" xfId="39960" hidden="1" xr:uid="{00000000-0005-0000-0000-0000C99C0000}"/>
    <cellStyle name="เซลล์ที่มีการเชื่อมโยง 2" xfId="39672" hidden="1" xr:uid="{00000000-0005-0000-0000-0000CA9C0000}"/>
    <cellStyle name="เซลล์ที่มีการเชื่อมโยง 2" xfId="39558" hidden="1" xr:uid="{00000000-0005-0000-0000-0000CB9C0000}"/>
    <cellStyle name="เซลล์ที่มีการเชื่อมโยง 2" xfId="39247" hidden="1" xr:uid="{00000000-0005-0000-0000-0000CC9C0000}"/>
    <cellStyle name="เซลล์ที่มีการเชื่อมโยง 2" xfId="40081" hidden="1" xr:uid="{00000000-0005-0000-0000-0000CD9C0000}"/>
    <cellStyle name="เซลล์ที่มีการเชื่อมโยง 2" xfId="39706" hidden="1" xr:uid="{00000000-0005-0000-0000-0000CE9C0000}"/>
    <cellStyle name="เซลล์ที่มีการเชื่อมโยง 2" xfId="39592" hidden="1" xr:uid="{00000000-0005-0000-0000-0000CF9C0000}"/>
    <cellStyle name="เซลล์ที่มีการเชื่อมโยง 2" xfId="39029" hidden="1" xr:uid="{00000000-0005-0000-0000-0000D09C0000}"/>
    <cellStyle name="เซลล์ที่มีการเชื่อมโยง 2" xfId="39060" hidden="1" xr:uid="{00000000-0005-0000-0000-0000D19C0000}"/>
    <cellStyle name="เซลล์ที่มีการเชื่อมโยง 2" xfId="38923" hidden="1" xr:uid="{00000000-0005-0000-0000-0000D29C0000}"/>
    <cellStyle name="เซลล์ที่มีการเชื่อมโยง 2" xfId="40248" hidden="1" xr:uid="{00000000-0005-0000-0000-0000D39C0000}"/>
    <cellStyle name="เซลล์ที่มีการเชื่อมโยง 2" xfId="40322" hidden="1" xr:uid="{00000000-0005-0000-0000-0000D49C0000}"/>
    <cellStyle name="เซลล์ที่มีการเชื่อมโยง 2" xfId="39362" hidden="1" xr:uid="{00000000-0005-0000-0000-0000D59C0000}"/>
    <cellStyle name="เซลล์ที่มีการเชื่อมโยง 2" xfId="39398" hidden="1" xr:uid="{00000000-0005-0000-0000-0000D69C0000}"/>
    <cellStyle name="เซลล์ที่มีการเชื่อมโยง 2" xfId="39389" hidden="1" xr:uid="{00000000-0005-0000-0000-0000D79C0000}"/>
    <cellStyle name="เซลล์ที่มีการเชื่อมโยง 2" xfId="40023" hidden="1" xr:uid="{00000000-0005-0000-0000-0000D89C0000}"/>
    <cellStyle name="เซลล์ที่มีการเชื่อมโยง 2" xfId="39477" hidden="1" xr:uid="{00000000-0005-0000-0000-0000D99C0000}"/>
    <cellStyle name="เซลล์ที่มีการเชื่อมโยง 2" xfId="39119" hidden="1" xr:uid="{00000000-0005-0000-0000-0000DA9C0000}"/>
    <cellStyle name="เซลล์ที่มีการเชื่อมโยง 2" xfId="39105" hidden="1" xr:uid="{00000000-0005-0000-0000-0000DB9C0000}"/>
    <cellStyle name="เซลล์ที่มีการเชื่อมโยง 2" xfId="39448" hidden="1" xr:uid="{00000000-0005-0000-0000-0000DC9C0000}"/>
    <cellStyle name="เซลล์ที่มีการเชื่อมโยง 2" xfId="39518" hidden="1" xr:uid="{00000000-0005-0000-0000-0000DD9C0000}"/>
    <cellStyle name="เซลล์ที่มีการเชื่อมโยง 2" xfId="40304" hidden="1" xr:uid="{00000000-0005-0000-0000-0000DE9C0000}"/>
    <cellStyle name="เซลล์ที่มีการเชื่อมโยง 2" xfId="40181" hidden="1" xr:uid="{00000000-0005-0000-0000-0000DF9C0000}"/>
    <cellStyle name="เซลล์ที่มีการเชื่อมโยง 2" xfId="39109" hidden="1" xr:uid="{00000000-0005-0000-0000-0000E09C0000}"/>
    <cellStyle name="เซลล์ที่มีการเชื่อมโยง 2" xfId="39342" hidden="1" xr:uid="{00000000-0005-0000-0000-0000E19C0000}"/>
    <cellStyle name="เซลล์ที่มีการเชื่อมโยง 2" xfId="39231" hidden="1" xr:uid="{00000000-0005-0000-0000-0000E29C0000}"/>
    <cellStyle name="เซลล์ที่มีการเชื่อมโยง 2" xfId="39023" hidden="1" xr:uid="{00000000-0005-0000-0000-0000E39C0000}"/>
    <cellStyle name="เซลล์ที่มีการเชื่อมโยง 2" xfId="40051" hidden="1" xr:uid="{00000000-0005-0000-0000-0000E49C0000}"/>
    <cellStyle name="เซลล์ที่มีการเชื่อมโยง 2" xfId="39676" hidden="1" xr:uid="{00000000-0005-0000-0000-0000E59C0000}"/>
    <cellStyle name="เซลล์ที่มีการเชื่อมโยง 2" xfId="39195" hidden="1" xr:uid="{00000000-0005-0000-0000-0000E69C0000}"/>
    <cellStyle name="เซลล์ที่มีการเชื่อมโยง 2" xfId="39121" hidden="1" xr:uid="{00000000-0005-0000-0000-0000E79C0000}"/>
    <cellStyle name="เซลล์ที่มีการเชื่อมโยง 2" xfId="39620" hidden="1" xr:uid="{00000000-0005-0000-0000-0000E89C0000}"/>
    <cellStyle name="เซลล์ที่มีการเชื่อมโยง 2" xfId="39312" hidden="1" xr:uid="{00000000-0005-0000-0000-0000E99C0000}"/>
    <cellStyle name="เซลล์ที่มีการเชื่อมโยง 2" xfId="39179" hidden="1" xr:uid="{00000000-0005-0000-0000-0000EA9C0000}"/>
    <cellStyle name="เซลล์ที่มีการเชื่อมโยง 2" xfId="40302" hidden="1" xr:uid="{00000000-0005-0000-0000-0000EB9C0000}"/>
    <cellStyle name="เซลล์ที่มีการเชื่อมโยง 2" xfId="39539" hidden="1" xr:uid="{00000000-0005-0000-0000-0000EC9C0000}"/>
    <cellStyle name="เซลล์ที่มีการเชื่อมโยง 2" xfId="39309" hidden="1" xr:uid="{00000000-0005-0000-0000-0000ED9C0000}"/>
    <cellStyle name="เซลล์ที่มีการเชื่อมโยง 2" xfId="40307" hidden="1" xr:uid="{00000000-0005-0000-0000-0000EE9C0000}"/>
    <cellStyle name="เซลล์ที่มีการเชื่อมโยง 2" xfId="40183" hidden="1" xr:uid="{00000000-0005-0000-0000-0000EF9C0000}"/>
    <cellStyle name="เซลล์ที่มีการเชื่อมโยง 2" xfId="39138" hidden="1" xr:uid="{00000000-0005-0000-0000-0000F09C0000}"/>
    <cellStyle name="เซลล์ที่มีการเชื่อมโยง 2" xfId="39459" hidden="1" xr:uid="{00000000-0005-0000-0000-0000F19C0000}"/>
    <cellStyle name="เซลล์ที่มีการเชื่อมโยง 2" xfId="40164" hidden="1" xr:uid="{00000000-0005-0000-0000-0000F29C0000}"/>
    <cellStyle name="เซลล์ที่มีการเชื่อมโยง 2" xfId="40096" hidden="1" xr:uid="{00000000-0005-0000-0000-0000F39C0000}"/>
    <cellStyle name="เซลล์ที่มีการเชื่อมโยง 2" xfId="39296" hidden="1" xr:uid="{00000000-0005-0000-0000-0000F49C0000}"/>
    <cellStyle name="เซลล์ที่มีการเชื่อมโยง 2" xfId="40301" hidden="1" xr:uid="{00000000-0005-0000-0000-0000F59C0000}"/>
    <cellStyle name="เซลล์ที่มีการเชื่อมโยง 2" xfId="39147" hidden="1" xr:uid="{00000000-0005-0000-0000-0000F69C0000}"/>
    <cellStyle name="เซลล์ที่มีการเชื่อมโยง 2" xfId="39329" hidden="1" xr:uid="{00000000-0005-0000-0000-0000F79C0000}"/>
    <cellStyle name="เซลล์ที่มีการเชื่อมโยง 2" xfId="40298" hidden="1" xr:uid="{00000000-0005-0000-0000-0000F89C0000}"/>
    <cellStyle name="เซลล์ที่มีการเชื่อมโยง 2" xfId="39976" hidden="1" xr:uid="{00000000-0005-0000-0000-0000F99C0000}"/>
    <cellStyle name="เซลล์ที่มีการเชื่อมโยง 2" xfId="39687" hidden="1" xr:uid="{00000000-0005-0000-0000-0000FA9C0000}"/>
    <cellStyle name="เซลล์ที่มีการเชื่อมโยง 2" xfId="39575" hidden="1" xr:uid="{00000000-0005-0000-0000-0000FB9C0000}"/>
    <cellStyle name="เซลล์ที่มีการเชื่อมโยง 2" xfId="39357" hidden="1" xr:uid="{00000000-0005-0000-0000-0000FC9C0000}"/>
    <cellStyle name="เซลล์ที่มีการเชื่อมโยง 2" xfId="39177" hidden="1" xr:uid="{00000000-0005-0000-0000-0000FD9C0000}"/>
    <cellStyle name="เซลล์ที่มีการเชื่อมโยง 2" xfId="39828" hidden="1" xr:uid="{00000000-0005-0000-0000-0000FE9C0000}"/>
    <cellStyle name="เซลล์ที่มีการเชื่อมโยง 2" xfId="39107" hidden="1" xr:uid="{00000000-0005-0000-0000-0000FF9C0000}"/>
    <cellStyle name="เซลล์ที่มีการเชื่อมโยง 2" xfId="40172" hidden="1" xr:uid="{00000000-0005-0000-0000-0000009D0000}"/>
    <cellStyle name="เซลล์ที่มีการเชื่อมโยง 2" xfId="39384" hidden="1" xr:uid="{00000000-0005-0000-0000-0000019D0000}"/>
    <cellStyle name="เซลล์ที่มีการเชื่อมโยง 2" xfId="39656" hidden="1" xr:uid="{00000000-0005-0000-0000-0000029D0000}"/>
    <cellStyle name="เซลล์ที่มีการเชื่อมโยง 2" xfId="39561" hidden="1" xr:uid="{00000000-0005-0000-0000-0000039D0000}"/>
    <cellStyle name="เซลล์ที่มีการเชื่อมโยง 2" xfId="39651" hidden="1" xr:uid="{00000000-0005-0000-0000-0000049D0000}"/>
    <cellStyle name="เซลล์ที่มีการเชื่อมโยง 2" xfId="39172" hidden="1" xr:uid="{00000000-0005-0000-0000-0000059D0000}"/>
    <cellStyle name="เซลล์ที่มีการเชื่อมโยง 2" xfId="39935" hidden="1" xr:uid="{00000000-0005-0000-0000-0000069D0000}"/>
    <cellStyle name="เซลล์ที่มีการเชื่อมโยง 2" xfId="39850" hidden="1" xr:uid="{00000000-0005-0000-0000-0000079D0000}"/>
    <cellStyle name="เซลล์ที่มีการเชื่อมโยง 2" xfId="40212" hidden="1" xr:uid="{00000000-0005-0000-0000-0000089D0000}"/>
    <cellStyle name="เซลล์ที่มีการเชื่อมโยง 2" xfId="39878" hidden="1" xr:uid="{00000000-0005-0000-0000-0000099D0000}"/>
    <cellStyle name="เซลล์ที่มีการเชื่อมโยง 2" xfId="39568" hidden="1" xr:uid="{00000000-0005-0000-0000-00000A9D0000}"/>
    <cellStyle name="เซลล์ที่มีการเชื่อมโยง 2" xfId="40333" hidden="1" xr:uid="{00000000-0005-0000-0000-00000B9D0000}"/>
    <cellStyle name="เซลล์ที่มีการเชื่อมโยง 2" xfId="39163" hidden="1" xr:uid="{00000000-0005-0000-0000-00000C9D0000}"/>
    <cellStyle name="เซลล์ที่มีการเชื่อมโยง 2" xfId="39877" hidden="1" xr:uid="{00000000-0005-0000-0000-00000D9D0000}"/>
    <cellStyle name="เซลล์ที่มีการเชื่อมโยง 2" xfId="39531" hidden="1" xr:uid="{00000000-0005-0000-0000-00000E9D0000}"/>
    <cellStyle name="เซลล์ที่มีการเชื่อมโยง 2" xfId="39610" hidden="1" xr:uid="{00000000-0005-0000-0000-00000F9D0000}"/>
    <cellStyle name="เซลล์ที่มีการเชื่อมโยง 2" xfId="39560" hidden="1" xr:uid="{00000000-0005-0000-0000-0000109D0000}"/>
    <cellStyle name="เซลล์ที่มีการเชื่อมโยง 2" xfId="39609" hidden="1" xr:uid="{00000000-0005-0000-0000-0000119D0000}"/>
    <cellStyle name="เซลล์ที่มีการเชื่อมโยง 2" xfId="39491" hidden="1" xr:uid="{00000000-0005-0000-0000-0000129D0000}"/>
    <cellStyle name="เซลล์ที่มีการเชื่อมโยง 2" xfId="40285" hidden="1" xr:uid="{00000000-0005-0000-0000-0000139D0000}"/>
    <cellStyle name="เซลล์ที่มีการเชื่อมโยง 2" xfId="39929" hidden="1" xr:uid="{00000000-0005-0000-0000-0000149D0000}"/>
    <cellStyle name="เซลล์ที่มีการเชื่อมโยง 2" xfId="39844" hidden="1" xr:uid="{00000000-0005-0000-0000-0000159D0000}"/>
    <cellStyle name="เซลล์ที่มีการเชื่อมโยง 2" xfId="39588" hidden="1" xr:uid="{00000000-0005-0000-0000-0000169D0000}"/>
    <cellStyle name="เซลล์ที่มีการเชื่อมโยง 2" xfId="39347" hidden="1" xr:uid="{00000000-0005-0000-0000-0000179D0000}"/>
    <cellStyle name="เซลล์ที่มีการเชื่อมโยง 2" xfId="39344" hidden="1" xr:uid="{00000000-0005-0000-0000-0000189D0000}"/>
    <cellStyle name="เซลล์ที่มีการเชื่อมโยง 2" xfId="39585" hidden="1" xr:uid="{00000000-0005-0000-0000-0000199D0000}"/>
    <cellStyle name="เซลล์ที่มีการเชื่อมโยง 2" xfId="39325" hidden="1" xr:uid="{00000000-0005-0000-0000-00001A9D0000}"/>
    <cellStyle name="เซลล์ที่มีการเชื่อมโยง 2" xfId="39505" hidden="1" xr:uid="{00000000-0005-0000-0000-00001B9D0000}"/>
    <cellStyle name="เซลล์ที่มีการเชื่อมโยง 2" xfId="39729" hidden="1" xr:uid="{00000000-0005-0000-0000-00001C9D0000}"/>
    <cellStyle name="เซลล์ที่มีการเชื่อมโยง 2" xfId="40257" hidden="1" xr:uid="{00000000-0005-0000-0000-00001D9D0000}"/>
    <cellStyle name="เซลล์ที่มีการเชื่อมโยง 2" xfId="39425" hidden="1" xr:uid="{00000000-0005-0000-0000-00001E9D0000}"/>
    <cellStyle name="เซลล์ที่มีการเชื่อมโยง 2" xfId="39411" hidden="1" xr:uid="{00000000-0005-0000-0000-00001F9D0000}"/>
    <cellStyle name="เซลล์ที่มีการเชื่อมโยง 2" xfId="39269" hidden="1" xr:uid="{00000000-0005-0000-0000-0000209D0000}"/>
    <cellStyle name="เซลล์ที่มีการเชื่อมโยง 2" xfId="39940" hidden="1" xr:uid="{00000000-0005-0000-0000-0000219D0000}"/>
    <cellStyle name="เซลล์ที่มีการเชื่อมโยง 2" xfId="39540" hidden="1" xr:uid="{00000000-0005-0000-0000-0000229D0000}"/>
    <cellStyle name="เซลล์ที่มีการเชื่อมโยง 2" xfId="40323" hidden="1" xr:uid="{00000000-0005-0000-0000-0000239D0000}"/>
    <cellStyle name="เซลล์ที่มีการเชื่อมโยง 2" xfId="39608" hidden="1" xr:uid="{00000000-0005-0000-0000-0000249D0000}"/>
    <cellStyle name="เซลล์ที่มีการเชื่อมโยง 2" xfId="40251" hidden="1" xr:uid="{00000000-0005-0000-0000-0000259D0000}"/>
    <cellStyle name="เซลล์ที่มีการเชื่อมโยง 2" xfId="39720" hidden="1" xr:uid="{00000000-0005-0000-0000-0000269D0000}"/>
    <cellStyle name="เซลล์ที่มีการเชื่อมโยง 2" xfId="39746" hidden="1" xr:uid="{00000000-0005-0000-0000-0000279D0000}"/>
    <cellStyle name="เซลล์ที่มีการเชื่อมโยง 2" xfId="40215" hidden="1" xr:uid="{00000000-0005-0000-0000-0000289D0000}"/>
    <cellStyle name="เซลล์ที่มีการเชื่อมโยง 2" xfId="39971" hidden="1" xr:uid="{00000000-0005-0000-0000-0000299D0000}"/>
    <cellStyle name="เซลล์ที่มีการเชื่อมโยง 2" xfId="39881" hidden="1" xr:uid="{00000000-0005-0000-0000-00002A9D0000}"/>
    <cellStyle name="เซลล์ที่มีการเชื่อมโยง 2" xfId="39789" hidden="1" xr:uid="{00000000-0005-0000-0000-00002B9D0000}"/>
    <cellStyle name="เซลล์ที่มีการเชื่อมโยง 2" xfId="39470" hidden="1" xr:uid="{00000000-0005-0000-0000-00002C9D0000}"/>
    <cellStyle name="เซลล์ที่มีการเชื่อมโยง 2" xfId="40281" hidden="1" xr:uid="{00000000-0005-0000-0000-00002D9D0000}"/>
    <cellStyle name="เซลล์ที่มีการเชื่อมโยง 2" xfId="39101" hidden="1" xr:uid="{00000000-0005-0000-0000-00002E9D0000}"/>
    <cellStyle name="เซลล์ที่มีการเชื่อมโยง 2" xfId="40171" hidden="1" xr:uid="{00000000-0005-0000-0000-00002F9D0000}"/>
    <cellStyle name="เซลล์ที่มีการเชื่อมโยง 2" xfId="40075" hidden="1" xr:uid="{00000000-0005-0000-0000-0000309D0000}"/>
    <cellStyle name="เซลล์ที่มีการเชื่อมโยง 2" xfId="39503" hidden="1" xr:uid="{00000000-0005-0000-0000-0000319D0000}"/>
    <cellStyle name="เซลล์ที่มีการเชื่อมโยง 2" xfId="40193" hidden="1" xr:uid="{00000000-0005-0000-0000-0000329D0000}"/>
    <cellStyle name="เซลล์ที่มีการเชื่อมโยง 2" xfId="40110" hidden="1" xr:uid="{00000000-0005-0000-0000-0000339D0000}"/>
    <cellStyle name="เซลล์ที่มีการเชื่อมโยง 2" xfId="39012" hidden="1" xr:uid="{00000000-0005-0000-0000-0000349D0000}"/>
    <cellStyle name="เซลล์ที่มีการเชื่อมโยง 2" xfId="39011" hidden="1" xr:uid="{00000000-0005-0000-0000-0000359D0000}"/>
    <cellStyle name="เซลล์ที่มีการเชื่อมโยง 2" xfId="39010" hidden="1" xr:uid="{00000000-0005-0000-0000-0000369D0000}"/>
    <cellStyle name="เซลล์ที่มีการเชื่อมโยง 2" xfId="39009" hidden="1" xr:uid="{00000000-0005-0000-0000-0000379D0000}"/>
    <cellStyle name="เซลล์ที่มีการเชื่อมโยง 2" xfId="39008" hidden="1" xr:uid="{00000000-0005-0000-0000-0000389D0000}"/>
    <cellStyle name="เซลล์ที่มีการเชื่อมโยง 2" xfId="39006" hidden="1" xr:uid="{00000000-0005-0000-0000-0000399D0000}"/>
    <cellStyle name="เซลล์ที่มีการเชื่อมโยง 2" xfId="39005" hidden="1" xr:uid="{00000000-0005-0000-0000-00003A9D0000}"/>
    <cellStyle name="เซลล์ที่มีการเชื่อมโยง 2" xfId="39004" hidden="1" xr:uid="{00000000-0005-0000-0000-00003B9D0000}"/>
    <cellStyle name="เซลล์ที่มีการเชื่อมโยง 2" xfId="38992" hidden="1" xr:uid="{00000000-0005-0000-0000-00003C9D0000}"/>
    <cellStyle name="เซลล์ที่มีการเชื่อมโยง 2" xfId="38991" hidden="1" xr:uid="{00000000-0005-0000-0000-00003D9D0000}"/>
    <cellStyle name="เซลล์ที่มีการเชื่อมโยง 2" xfId="38990" hidden="1" xr:uid="{00000000-0005-0000-0000-00003E9D0000}"/>
    <cellStyle name="เซลล์ที่มีการเชื่อมโยง 2" xfId="38989" hidden="1" xr:uid="{00000000-0005-0000-0000-00003F9D0000}"/>
    <cellStyle name="เซลล์ที่มีการเชื่อมโยง 2" xfId="40407" hidden="1" xr:uid="{00000000-0005-0000-0000-0000409D0000}"/>
    <cellStyle name="เซลล์ที่มีการเชื่อมโยง 2" xfId="40408" hidden="1" xr:uid="{00000000-0005-0000-0000-0000419D0000}"/>
    <cellStyle name="เซลล์ที่มีการเชื่อมโยง 2" xfId="40410" hidden="1" xr:uid="{00000000-0005-0000-0000-0000429D0000}"/>
    <cellStyle name="เซลล์ที่มีการเชื่อมโยง 2" xfId="40411" hidden="1" xr:uid="{00000000-0005-0000-0000-0000439D0000}"/>
    <cellStyle name="เซลล์ที่มีการเชื่อมโยง 2" xfId="40420" hidden="1" xr:uid="{00000000-0005-0000-0000-0000449D0000}"/>
    <cellStyle name="เซลล์ที่มีการเชื่อมโยง 2" xfId="40421" hidden="1" xr:uid="{00000000-0005-0000-0000-0000459D0000}"/>
    <cellStyle name="เซลล์ที่มีการเชื่อมโยง 2" xfId="40422" hidden="1" xr:uid="{00000000-0005-0000-0000-0000469D0000}"/>
    <cellStyle name="เซลล์ที่มีการเชื่อมโยง 2" xfId="40423" hidden="1" xr:uid="{00000000-0005-0000-0000-0000479D0000}"/>
    <cellStyle name="เซลล์ที่มีการเชื่อมโยง 2" xfId="40425" hidden="1" xr:uid="{00000000-0005-0000-0000-0000489D0000}"/>
    <cellStyle name="เซลล์ที่มีการเชื่อมโยง 2" xfId="40426" hidden="1" xr:uid="{00000000-0005-0000-0000-0000499D0000}"/>
    <cellStyle name="เซลล์ที่มีการเชื่อมโยง 2" xfId="40427" hidden="1" xr:uid="{00000000-0005-0000-0000-00004A9D0000}"/>
    <cellStyle name="เซลล์ที่มีการเชื่อมโยง 2" xfId="40428" hidden="1" xr:uid="{00000000-0005-0000-0000-00004B9D0000}"/>
    <cellStyle name="เซลล์ที่มีการเชื่อมโยง 2" xfId="40434" hidden="1" xr:uid="{00000000-0005-0000-0000-00004C9D0000}"/>
    <cellStyle name="เซลล์ที่มีการเชื่อมโยง 2" xfId="40435" hidden="1" xr:uid="{00000000-0005-0000-0000-00004D9D0000}"/>
    <cellStyle name="เซลล์ที่มีการเชื่อมโยง 2" xfId="40436" hidden="1" xr:uid="{00000000-0005-0000-0000-00004E9D0000}"/>
    <cellStyle name="เซลล์ที่มีการเชื่อมโยง 2" xfId="40437" hidden="1" xr:uid="{00000000-0005-0000-0000-00004F9D0000}"/>
    <cellStyle name="เซลล์ที่มีการเชื่อมโยง 2" xfId="39164" hidden="1" xr:uid="{00000000-0005-0000-0000-0000509D0000}"/>
    <cellStyle name="เซลล์ที่มีการเชื่อมโยง 2" xfId="38940" hidden="1" xr:uid="{00000000-0005-0000-0000-0000519D0000}"/>
    <cellStyle name="เซลล์ที่มีการเชื่อมโยง 2" xfId="39124" hidden="1" xr:uid="{00000000-0005-0000-0000-0000529D0000}"/>
    <cellStyle name="เซลล์ที่มีการเชื่อมโยง 2" xfId="39306" hidden="1" xr:uid="{00000000-0005-0000-0000-0000539D0000}"/>
    <cellStyle name="เซลล์ที่มีการเชื่อมโยง 2" xfId="39118" hidden="1" xr:uid="{00000000-0005-0000-0000-0000549D0000}"/>
    <cellStyle name="เซลล์ที่มีการเชื่อมโยง 2" xfId="39481" hidden="1" xr:uid="{00000000-0005-0000-0000-0000559D0000}"/>
    <cellStyle name="เซลล์ที่มีการเชื่อมโยง 2" xfId="39522" hidden="1" xr:uid="{00000000-0005-0000-0000-0000569D0000}"/>
    <cellStyle name="เซลล์ที่มีการเชื่อมโยง 2" xfId="39151" hidden="1" xr:uid="{00000000-0005-0000-0000-0000579D0000}"/>
    <cellStyle name="เซลล์ที่มีการเชื่อมโยง 2" xfId="39905" hidden="1" xr:uid="{00000000-0005-0000-0000-0000589D0000}"/>
    <cellStyle name="เซลล์ที่มีการเชื่อมโยง 2" xfId="39757" hidden="1" xr:uid="{00000000-0005-0000-0000-0000599D0000}"/>
    <cellStyle name="เซลล์ที่มีการเชื่อมโยง 2" xfId="40424" hidden="1" xr:uid="{00000000-0005-0000-0000-00005A9D0000}"/>
    <cellStyle name="เซลล์ที่มีการเชื่อมโยง 2" xfId="40074" hidden="1" xr:uid="{00000000-0005-0000-0000-00005B9D0000}"/>
    <cellStyle name="เซลล์ที่มีการเชื่อมโยง 2" xfId="39268" hidden="1" xr:uid="{00000000-0005-0000-0000-00005C9D0000}"/>
    <cellStyle name="เซลล์ที่มีการเชื่อมโยง 2" xfId="40415" hidden="1" xr:uid="{00000000-0005-0000-0000-00005D9D0000}"/>
    <cellStyle name="เซลล์ที่มีการเชื่อมโยง 2" xfId="39889" hidden="1" xr:uid="{00000000-0005-0000-0000-00005E9D0000}"/>
    <cellStyle name="เซลล์ที่มีการเชื่อมโยง 2" xfId="40174" hidden="1" xr:uid="{00000000-0005-0000-0000-00005F9D0000}"/>
    <cellStyle name="เซลล์ที่มีการเชื่อมโยง 2" xfId="39917" hidden="1" xr:uid="{00000000-0005-0000-0000-0000609D0000}"/>
    <cellStyle name="เซลล์ที่มีการเชื่อมโยง 2" xfId="39786" hidden="1" xr:uid="{00000000-0005-0000-0000-0000619D0000}"/>
    <cellStyle name="เซลล์ที่มีการเชื่อมโยง 2" xfId="38965" hidden="1" xr:uid="{00000000-0005-0000-0000-0000629D0000}"/>
    <cellStyle name="เซลล์ที่มีการเชื่อมโยง 2" xfId="39612" hidden="1" xr:uid="{00000000-0005-0000-0000-0000639D0000}"/>
    <cellStyle name="เซลล์ที่มีการเชื่อมโยง 2" xfId="39267" hidden="1" xr:uid="{00000000-0005-0000-0000-0000649D0000}"/>
    <cellStyle name="เซลล์ที่มีการเชื่อมโยง 2" xfId="39225" hidden="1" xr:uid="{00000000-0005-0000-0000-0000659D0000}"/>
    <cellStyle name="เซลล์ที่มีการเชื่อมโยง 2" xfId="40293" hidden="1" xr:uid="{00000000-0005-0000-0000-0000669D0000}"/>
    <cellStyle name="เซลล์ที่มีการเชื่อมโยง 2" xfId="39904" hidden="1" xr:uid="{00000000-0005-0000-0000-0000679D0000}"/>
    <cellStyle name="เซลล์ที่มีการเชื่อมโยง 2" xfId="39300" hidden="1" xr:uid="{00000000-0005-0000-0000-0000689D0000}"/>
    <cellStyle name="เซลล์ที่มีการเชื่อมโยง 2" xfId="39856" hidden="1" xr:uid="{00000000-0005-0000-0000-0000699D0000}"/>
    <cellStyle name="เซลล์ที่มีการเชื่อมโยง 2" xfId="39796" hidden="1" xr:uid="{00000000-0005-0000-0000-00006A9D0000}"/>
    <cellStyle name="เซลล์ที่มีการเชื่อมโยง 2" xfId="39616" hidden="1" xr:uid="{00000000-0005-0000-0000-00006B9D0000}"/>
    <cellStyle name="เซลล์ที่มีการเชื่อมโยง 2" xfId="40156" hidden="1" xr:uid="{00000000-0005-0000-0000-00006C9D0000}"/>
    <cellStyle name="เซลล์ที่มีการเชื่อมโยง 2" xfId="40208" hidden="1" xr:uid="{00000000-0005-0000-0000-00006D9D0000}"/>
    <cellStyle name="เซลล์ที่มีการเชื่อมโยง 2" xfId="39032" hidden="1" xr:uid="{00000000-0005-0000-0000-00006E9D0000}"/>
    <cellStyle name="เซลล์ที่มีการเชื่อมโยง 2" xfId="39422" hidden="1" xr:uid="{00000000-0005-0000-0000-00006F9D0000}"/>
    <cellStyle name="เซลล์ที่มีการเชื่อมโยง 2" xfId="38985" hidden="1" xr:uid="{00000000-0005-0000-0000-0000709D0000}"/>
    <cellStyle name="เซลล์ที่มีการเชื่อมโยง 2" xfId="39662" hidden="1" xr:uid="{00000000-0005-0000-0000-0000719D0000}"/>
    <cellStyle name="เซลล์ที่มีการเชื่อมโยง 2" xfId="39949" hidden="1" xr:uid="{00000000-0005-0000-0000-0000729D0000}"/>
    <cellStyle name="เซลล์ที่มีการเชื่อมโยง 2" xfId="39322" hidden="1" xr:uid="{00000000-0005-0000-0000-0000739D0000}"/>
    <cellStyle name="เซลล์ที่มีการเชื่อมโยง 2" xfId="40119" hidden="1" xr:uid="{00000000-0005-0000-0000-0000749D0000}"/>
    <cellStyle name="เซลล์ที่มีการเชื่อมโยง 2" xfId="39619" hidden="1" xr:uid="{00000000-0005-0000-0000-0000759D0000}"/>
    <cellStyle name="เซลล์ที่มีการเชื่อมโยง 2" xfId="39626" hidden="1" xr:uid="{00000000-0005-0000-0000-0000769D0000}"/>
    <cellStyle name="เซลล์ที่มีการเชื่อมโยง 2" xfId="39483" hidden="1" xr:uid="{00000000-0005-0000-0000-0000779D0000}"/>
    <cellStyle name="เซลล์ที่มีการเชื่อมโยง 2" xfId="39259" hidden="1" xr:uid="{00000000-0005-0000-0000-0000789D0000}"/>
    <cellStyle name="เซลล์ที่มีการเชื่อมโยง 2" xfId="39707" hidden="1" xr:uid="{00000000-0005-0000-0000-0000799D0000}"/>
    <cellStyle name="เซลล์ที่มีการเชื่อมโยง 2" xfId="34770" hidden="1" xr:uid="{00000000-0005-0000-0000-00007A9D0000}"/>
    <cellStyle name="เซลล์ที่มีการเชื่อมโยง 2" xfId="39434" hidden="1" xr:uid="{00000000-0005-0000-0000-00007B9D0000}"/>
    <cellStyle name="เซลล์ที่มีการเชื่อมโยง 2" xfId="39418" hidden="1" xr:uid="{00000000-0005-0000-0000-00007C9D0000}"/>
    <cellStyle name="เซลล์ที่มีการเชื่อมโยง 2" xfId="39526" hidden="1" xr:uid="{00000000-0005-0000-0000-00007D9D0000}"/>
    <cellStyle name="เซลล์ที่มีการเชื่อมโยง 2" xfId="39552" hidden="1" xr:uid="{00000000-0005-0000-0000-00007E9D0000}"/>
    <cellStyle name="เซลล์ที่มีการเชื่อมโยง 2" xfId="39914" hidden="1" xr:uid="{00000000-0005-0000-0000-00007F9D0000}"/>
    <cellStyle name="เซลล์ที่มีการเชื่อมโยง 2" xfId="39542" hidden="1" xr:uid="{00000000-0005-0000-0000-0000809D0000}"/>
    <cellStyle name="เซลล์ที่มีการเชื่อมโยง 2" xfId="40056" hidden="1" xr:uid="{00000000-0005-0000-0000-0000819D0000}"/>
    <cellStyle name="เซลล์ที่มีการเชื่อมโยง 2" xfId="40043" hidden="1" xr:uid="{00000000-0005-0000-0000-0000829D0000}"/>
    <cellStyle name="เซลล์ที่มีการเชื่อมโยง 2" xfId="39438" hidden="1" xr:uid="{00000000-0005-0000-0000-0000839D0000}"/>
    <cellStyle name="เซลล์ที่มีการเชื่อมโยง 2" xfId="39018" hidden="1" xr:uid="{00000000-0005-0000-0000-0000849D0000}"/>
    <cellStyle name="เซลล์ที่มีการเชื่อมโยง 2" xfId="39695" hidden="1" xr:uid="{00000000-0005-0000-0000-0000859D0000}"/>
    <cellStyle name="เซลล์ที่มีการเชื่อมโยง 2" xfId="39396" hidden="1" xr:uid="{00000000-0005-0000-0000-0000869D0000}"/>
    <cellStyle name="เซลล์ที่มีการเชื่อมโยง 2" xfId="38980" hidden="1" xr:uid="{00000000-0005-0000-0000-0000879D0000}"/>
    <cellStyle name="เซลล์ที่มีการเชื่อมโยง 2" xfId="40376" hidden="1" xr:uid="{00000000-0005-0000-0000-0000889D0000}"/>
    <cellStyle name="เซลล์ที่มีการเชื่อมโยง 2" xfId="39404" hidden="1" xr:uid="{00000000-0005-0000-0000-0000899D0000}"/>
    <cellStyle name="เซลล์ที่มีการเชื่อมโยง 2" xfId="39545" hidden="1" xr:uid="{00000000-0005-0000-0000-00008A9D0000}"/>
    <cellStyle name="เซลล์ที่มีการเชื่อมโยง 2" xfId="39166" hidden="1" xr:uid="{00000000-0005-0000-0000-00008B9D0000}"/>
    <cellStyle name="เซลล์ที่มีการเชื่อมโยง 2" xfId="39964" hidden="1" xr:uid="{00000000-0005-0000-0000-00008C9D0000}"/>
    <cellStyle name="เซลล์ที่มีการเชื่อมโยง 2" xfId="39761" hidden="1" xr:uid="{00000000-0005-0000-0000-00008D9D0000}"/>
    <cellStyle name="เซลล์ที่มีการเชื่อมโยง 2" xfId="39643" hidden="1" xr:uid="{00000000-0005-0000-0000-00008E9D0000}"/>
    <cellStyle name="เซลล์ที่มีการเชื่อมโยง 2" xfId="39478" hidden="1" xr:uid="{00000000-0005-0000-0000-00008F9D0000}"/>
    <cellStyle name="เซลล์ที่มีการเชื่อมโยง 2" xfId="39061" hidden="1" xr:uid="{00000000-0005-0000-0000-0000909D0000}"/>
    <cellStyle name="เซลล์ที่มีการเชื่อมโยง 2" xfId="39832" hidden="1" xr:uid="{00000000-0005-0000-0000-0000919D0000}"/>
    <cellStyle name="เซลล์ที่มีการเชื่อมโยง 2" xfId="39443" hidden="1" xr:uid="{00000000-0005-0000-0000-0000929D0000}"/>
    <cellStyle name="เซลล์ที่มีการเชื่อมโยง 2" xfId="39199" hidden="1" xr:uid="{00000000-0005-0000-0000-0000939D0000}"/>
    <cellStyle name="เซลล์ที่มีการเชื่อมโยง 2" xfId="39242" hidden="1" xr:uid="{00000000-0005-0000-0000-0000949D0000}"/>
    <cellStyle name="เซลล์ที่มีการเชื่อมโยง 2" xfId="39414" hidden="1" xr:uid="{00000000-0005-0000-0000-0000959D0000}"/>
    <cellStyle name="เซลล์ที่มีการเชื่อมโยง 2" xfId="39245" hidden="1" xr:uid="{00000000-0005-0000-0000-0000969D0000}"/>
    <cellStyle name="เซลล์ที่มีการเชื่อมโยง 2" xfId="39050" hidden="1" xr:uid="{00000000-0005-0000-0000-0000979D0000}"/>
    <cellStyle name="เซลล์ที่มีการเชื่อมโยง 2" xfId="40145" hidden="1" xr:uid="{00000000-0005-0000-0000-0000989D0000}"/>
    <cellStyle name="เซลล์ที่มีการเชื่อมโยง 2" xfId="39899" hidden="1" xr:uid="{00000000-0005-0000-0000-0000999D0000}"/>
    <cellStyle name="เซลล์ที่มีการเชื่อมโยง 2" xfId="39956" hidden="1" xr:uid="{00000000-0005-0000-0000-00009A9D0000}"/>
    <cellStyle name="เซลล์ที่มีการเชื่อมโยง 2" xfId="40142" hidden="1" xr:uid="{00000000-0005-0000-0000-00009B9D0000}"/>
    <cellStyle name="เซลล์ที่มีการเชื่อมโยง 2" xfId="39868" hidden="1" xr:uid="{00000000-0005-0000-0000-00009C9D0000}"/>
    <cellStyle name="เซลล์ที่มีการเชื่อมโยง 2" xfId="40261" hidden="1" xr:uid="{00000000-0005-0000-0000-00009D9D0000}"/>
    <cellStyle name="เซลล์ที่มีการเชื่อมโยง 2" xfId="39162" hidden="1" xr:uid="{00000000-0005-0000-0000-00009E9D0000}"/>
    <cellStyle name="เซลล์ที่มีการเชื่อมโยง 2" xfId="39317" hidden="1" xr:uid="{00000000-0005-0000-0000-00009F9D0000}"/>
    <cellStyle name="เซลล์ที่มีการเชื่อมโยง 2" xfId="40198" hidden="1" xr:uid="{00000000-0005-0000-0000-0000A09D0000}"/>
    <cellStyle name="เซลล์ที่มีการเชื่อมโยง 2" xfId="39943" hidden="1" xr:uid="{00000000-0005-0000-0000-0000A19D0000}"/>
    <cellStyle name="เซลล์ที่มีการเชื่อมโยง 2" xfId="39249" hidden="1" xr:uid="{00000000-0005-0000-0000-0000A29D0000}"/>
    <cellStyle name="เซลล์ที่มีการเชื่อมโยง 2" xfId="40369" hidden="1" xr:uid="{00000000-0005-0000-0000-0000A39D0000}"/>
    <cellStyle name="เซลล์ที่มีการเชื่อมโยง 2" xfId="39165" hidden="1" xr:uid="{00000000-0005-0000-0000-0000A49D0000}"/>
    <cellStyle name="เซลล์ที่มีการเชื่อมโยง 2" xfId="39551" hidden="1" xr:uid="{00000000-0005-0000-0000-0000A59D0000}"/>
    <cellStyle name="เซลล์ที่มีการเชื่อมโยง 2" xfId="39014" hidden="1" xr:uid="{00000000-0005-0000-0000-0000A69D0000}"/>
    <cellStyle name="เซลล์ที่มีการเชื่อมโยง 2" xfId="39286" hidden="1" xr:uid="{00000000-0005-0000-0000-0000A79D0000}"/>
    <cellStyle name="เซลล์ที่มีการเชื่อมโยง 2" xfId="39745" hidden="1" xr:uid="{00000000-0005-0000-0000-0000A89D0000}"/>
    <cellStyle name="เซลล์ที่มีการเชื่อมโยง 2" xfId="40058" hidden="1" xr:uid="{00000000-0005-0000-0000-0000A99D0000}"/>
    <cellStyle name="เซลล์ที่มีการเชื่อมโยง 2" xfId="39742" hidden="1" xr:uid="{00000000-0005-0000-0000-0000AA9D0000}"/>
    <cellStyle name="เซลล์ที่มีการเชื่อมโยง 2" xfId="40128" hidden="1" xr:uid="{00000000-0005-0000-0000-0000AB9D0000}"/>
    <cellStyle name="เซลล์ที่มีการเชื่อมโยง 2" xfId="40349" hidden="1" xr:uid="{00000000-0005-0000-0000-0000AC9D0000}"/>
    <cellStyle name="เซลล์ที่มีการเชื่อมโยง 2" xfId="39681" hidden="1" xr:uid="{00000000-0005-0000-0000-0000AD9D0000}"/>
    <cellStyle name="เซลล์ที่มีการเชื่อมโยง 2" xfId="39026" hidden="1" xr:uid="{00000000-0005-0000-0000-0000AE9D0000}"/>
    <cellStyle name="เซลล์ที่มีการเชื่อมโยง 2" xfId="39386" hidden="1" xr:uid="{00000000-0005-0000-0000-0000AF9D0000}"/>
    <cellStyle name="เซลล์ที่มีการเชื่อมโยง 2" xfId="39936" hidden="1" xr:uid="{00000000-0005-0000-0000-0000B09D0000}"/>
    <cellStyle name="เซลล์ที่มีการเชื่อมโยง 2" xfId="40148" hidden="1" xr:uid="{00000000-0005-0000-0000-0000B19D0000}"/>
    <cellStyle name="เซลล์ที่มีการเชื่อมโยง 2" xfId="40125" hidden="1" xr:uid="{00000000-0005-0000-0000-0000B29D0000}"/>
    <cellStyle name="เซลล์ที่มีการเชื่อมโยง 2" xfId="40375" hidden="1" xr:uid="{00000000-0005-0000-0000-0000B39D0000}"/>
    <cellStyle name="เซลล์ที่มีการเชื่อมโยง 2" xfId="39203" hidden="1" xr:uid="{00000000-0005-0000-0000-0000B49D0000}"/>
    <cellStyle name="เซลล์ที่มีการเชื่อมโยง 2" xfId="40185" hidden="1" xr:uid="{00000000-0005-0000-0000-0000B59D0000}"/>
    <cellStyle name="เซลล์ที่มีการเชื่อมโยง 2" xfId="39116" hidden="1" xr:uid="{00000000-0005-0000-0000-0000B69D0000}"/>
    <cellStyle name="เซลล์ที่มีการเชื่อมโยง 2" xfId="39251" hidden="1" xr:uid="{00000000-0005-0000-0000-0000B79D0000}"/>
    <cellStyle name="เซลล์ที่มีการเชื่อมโยง 2" xfId="38973" hidden="1" xr:uid="{00000000-0005-0000-0000-0000B89D0000}"/>
    <cellStyle name="เซลล์ที่มีการเชื่อมโยง 2" xfId="39798" hidden="1" xr:uid="{00000000-0005-0000-0000-0000B99D0000}"/>
    <cellStyle name="เซลล์ที่มีการเชื่อมโยง 2" xfId="39067" hidden="1" xr:uid="{00000000-0005-0000-0000-0000BA9D0000}"/>
    <cellStyle name="เซลล์ที่มีการเชื่อมโยง 2" xfId="39066" hidden="1" xr:uid="{00000000-0005-0000-0000-0000BB9D0000}"/>
    <cellStyle name="เซลล์ที่มีการเชื่อมโยง 2" xfId="39098" hidden="1" xr:uid="{00000000-0005-0000-0000-0000BC9D0000}"/>
    <cellStyle name="เซลล์ที่มีการเชื่อมโยง 2" xfId="38949" hidden="1" xr:uid="{00000000-0005-0000-0000-0000BD9D0000}"/>
    <cellStyle name="เซลล์ที่มีการเชื่อมโยง 2" xfId="39257" hidden="1" xr:uid="{00000000-0005-0000-0000-0000BE9D0000}"/>
    <cellStyle name="เซลล์ที่มีการเชื่อมโยง 2" xfId="39213" hidden="1" xr:uid="{00000000-0005-0000-0000-0000BF9D0000}"/>
    <cellStyle name="เซลล์ที่มีการเชื่อมโยง 2" xfId="40396" hidden="1" xr:uid="{00000000-0005-0000-0000-0000C09D0000}"/>
    <cellStyle name="เซลล์ที่มีการเชื่อมโยง 2" xfId="40192" hidden="1" xr:uid="{00000000-0005-0000-0000-0000C19D0000}"/>
    <cellStyle name="เซลล์ที่มีการเชื่อมโยง 2" xfId="40283" hidden="1" xr:uid="{00000000-0005-0000-0000-0000C29D0000}"/>
    <cellStyle name="เซลล์ที่มีการเชื่อมโยง 2" xfId="40419" hidden="1" xr:uid="{00000000-0005-0000-0000-0000C39D0000}"/>
    <cellStyle name="เซลล์ที่มีการเชื่อมโยง 2" xfId="39555" hidden="1" xr:uid="{00000000-0005-0000-0000-0000C49D0000}"/>
    <cellStyle name="เซลล์ที่มีการเชื่อมโยง 2" xfId="39535" hidden="1" xr:uid="{00000000-0005-0000-0000-0000C59D0000}"/>
    <cellStyle name="เซลล์ที่มีการเชื่อมโยง 2" xfId="39301" hidden="1" xr:uid="{00000000-0005-0000-0000-0000C69D0000}"/>
    <cellStyle name="เซลล์ที่มีการเชื่อมโยง 2" xfId="39985" hidden="1" xr:uid="{00000000-0005-0000-0000-0000C79D0000}"/>
    <cellStyle name="เซลล์ที่มีการเชื่อมโยง 2" xfId="39650" hidden="1" xr:uid="{00000000-0005-0000-0000-0000C89D0000}"/>
    <cellStyle name="เซลล์ที่มีการเชื่อมโยง 2" xfId="40282" hidden="1" xr:uid="{00000000-0005-0000-0000-0000C99D0000}"/>
    <cellStyle name="เซลล์ที่มีการเชื่อมโยง 2" xfId="39523" hidden="1" xr:uid="{00000000-0005-0000-0000-0000CA9D0000}"/>
    <cellStyle name="เซลล์ที่มีการเชื่อมโยง 2" xfId="39244" hidden="1" xr:uid="{00000000-0005-0000-0000-0000CB9D0000}"/>
    <cellStyle name="เซลล์ที่มีการเชื่อมโยง 2" xfId="39365" hidden="1" xr:uid="{00000000-0005-0000-0000-0000CC9D0000}"/>
    <cellStyle name="เซลล์ที่มีการเชื่อมโยง 2" xfId="38981" hidden="1" xr:uid="{00000000-0005-0000-0000-0000CD9D0000}"/>
    <cellStyle name="เซลล์ที่มีการเชื่อมโยง 2" xfId="40073" hidden="1" xr:uid="{00000000-0005-0000-0000-0000CE9D0000}"/>
    <cellStyle name="เซลล์ที่มีการเชื่อมโยง 2" xfId="38975" hidden="1" xr:uid="{00000000-0005-0000-0000-0000CF9D0000}"/>
    <cellStyle name="เซลล์ที่มีการเชื่อมโยง 2" xfId="40300" hidden="1" xr:uid="{00000000-0005-0000-0000-0000D09D0000}"/>
    <cellStyle name="เซลล์ที่มีการเชื่อมโยง 2" xfId="39973" hidden="1" xr:uid="{00000000-0005-0000-0000-0000D19D0000}"/>
    <cellStyle name="เซลล์ที่มีการเชื่อมโยง 2" xfId="38977" hidden="1" xr:uid="{00000000-0005-0000-0000-0000D29D0000}"/>
    <cellStyle name="เซลล์ที่มีการเชื่อมโยง 2" xfId="39894" hidden="1" xr:uid="{00000000-0005-0000-0000-0000D39D0000}"/>
    <cellStyle name="เซลล์ที่มีการเชื่อมโยง 2" xfId="39126" hidden="1" xr:uid="{00000000-0005-0000-0000-0000D49D0000}"/>
    <cellStyle name="เซลล์ที่มีการเชื่อมโยง 2" xfId="40286" hidden="1" xr:uid="{00000000-0005-0000-0000-0000D59D0000}"/>
    <cellStyle name="เซลล์ที่มีการเชื่อมโยง 2" xfId="39492" hidden="1" xr:uid="{00000000-0005-0000-0000-0000D69D0000}"/>
    <cellStyle name="เซลล์ที่มีการเชื่อมโยง 2" xfId="39340" hidden="1" xr:uid="{00000000-0005-0000-0000-0000D79D0000}"/>
    <cellStyle name="เซลล์ที่มีการเชื่อมโยง 2" xfId="38932" hidden="1" xr:uid="{00000000-0005-0000-0000-0000D89D0000}"/>
    <cellStyle name="เซลล์ที่มีการเชื่อมโยง 2" xfId="39450" hidden="1" xr:uid="{00000000-0005-0000-0000-0000D99D0000}"/>
    <cellStyle name="เซลล์ที่มีการเชื่อมโยง 2" xfId="39485" hidden="1" xr:uid="{00000000-0005-0000-0000-0000DA9D0000}"/>
    <cellStyle name="เซลล์ที่มีการเชื่อมโยง 2" xfId="39630" hidden="1" xr:uid="{00000000-0005-0000-0000-0000DB9D0000}"/>
    <cellStyle name="เซลล์ที่มีการเชื่อมโยง 2" xfId="40296" hidden="1" xr:uid="{00000000-0005-0000-0000-0000DC9D0000}"/>
    <cellStyle name="เซลล์ที่มีการเชื่อมโยง 2" xfId="39507" hidden="1" xr:uid="{00000000-0005-0000-0000-0000DD9D0000}"/>
    <cellStyle name="เซลล์ที่มีการเชื่อมโยง 2" xfId="39320" hidden="1" xr:uid="{00000000-0005-0000-0000-0000DE9D0000}"/>
    <cellStyle name="เซลล์ที่มีการเชื่อมโยง 2" xfId="39441" hidden="1" xr:uid="{00000000-0005-0000-0000-0000DF9D0000}"/>
    <cellStyle name="เซลล์ที่มีการเชื่อมโยง 2" xfId="40477" hidden="1" xr:uid="{00000000-0005-0000-0000-0000E09D0000}"/>
    <cellStyle name="เซลล์ที่มีการเชื่อมโยง 2" xfId="40478" hidden="1" xr:uid="{00000000-0005-0000-0000-0000E19D0000}"/>
    <cellStyle name="เซลล์ที่มีการเชื่อมโยง 2" xfId="40481" hidden="1" xr:uid="{00000000-0005-0000-0000-0000E29D0000}"/>
    <cellStyle name="เซลล์ที่มีการเชื่อมโยง 2" xfId="40482" hidden="1" xr:uid="{00000000-0005-0000-0000-0000E39D0000}"/>
    <cellStyle name="เซลล์ที่มีการเชื่อมโยง 2" xfId="40497" hidden="1" xr:uid="{00000000-0005-0000-0000-0000E49D0000}"/>
    <cellStyle name="เซลล์ที่มีการเชื่อมโยง 2" xfId="40498" hidden="1" xr:uid="{00000000-0005-0000-0000-0000E59D0000}"/>
    <cellStyle name="เซลล์ที่มีการเชื่อมโยง 2" xfId="40499" hidden="1" xr:uid="{00000000-0005-0000-0000-0000E69D0000}"/>
    <cellStyle name="เซลล์ที่มีการเชื่อมโยง 2" xfId="40500" hidden="1" xr:uid="{00000000-0005-0000-0000-0000E79D0000}"/>
    <cellStyle name="เซลล์ที่มีการเชื่อมโยง 2" xfId="40504" hidden="1" xr:uid="{00000000-0005-0000-0000-0000E89D0000}"/>
    <cellStyle name="เซลล์ที่มีการเชื่อมโยง 2" xfId="40506" hidden="1" xr:uid="{00000000-0005-0000-0000-0000E99D0000}"/>
    <cellStyle name="เซลล์ที่มีการเชื่อมโยง 2" xfId="40507" hidden="1" xr:uid="{00000000-0005-0000-0000-0000EA9D0000}"/>
    <cellStyle name="เซลล์ที่มีการเชื่อมโยง 2" xfId="40508" hidden="1" xr:uid="{00000000-0005-0000-0000-0000EB9D0000}"/>
    <cellStyle name="เซลล์ที่มีการเชื่อมโยง 2" xfId="40513" hidden="1" xr:uid="{00000000-0005-0000-0000-0000EC9D0000}"/>
    <cellStyle name="เซลล์ที่มีการเชื่อมโยง 2" xfId="40514" hidden="1" xr:uid="{00000000-0005-0000-0000-0000ED9D0000}"/>
    <cellStyle name="เซลล์ที่มีการเชื่อมโยง 2" xfId="40515" hidden="1" xr:uid="{00000000-0005-0000-0000-0000EE9D0000}"/>
    <cellStyle name="เซลล์ที่มีการเชื่อมโยง 2" xfId="40516" hidden="1" xr:uid="{00000000-0005-0000-0000-0000EF9D0000}"/>
    <cellStyle name="เซลล์ที่มีการเชื่อมโยง 2" xfId="40325" hidden="1" xr:uid="{00000000-0005-0000-0000-0000F09D0000}"/>
    <cellStyle name="เซลล์ที่มีการเชื่อมโยง 2" xfId="40279" hidden="1" xr:uid="{00000000-0005-0000-0000-0000F19D0000}"/>
    <cellStyle name="เซลล์ที่มีการเชื่อมโยง 2" xfId="40015" hidden="1" xr:uid="{00000000-0005-0000-0000-0000F29D0000}"/>
    <cellStyle name="เซลล์ที่มีการเชื่อมโยง 2" xfId="40393" hidden="1" xr:uid="{00000000-0005-0000-0000-0000F39D0000}"/>
    <cellStyle name="เซลล์ที่มีการเชื่อมโยง 2" xfId="40057" hidden="1" xr:uid="{00000000-0005-0000-0000-0000F49D0000}"/>
    <cellStyle name="เซลล์ที่มีการเชื่อมโยง 2" xfId="39544" hidden="1" xr:uid="{00000000-0005-0000-0000-0000F59D0000}"/>
    <cellStyle name="เซลล์ที่มีการเชื่อมโยง 2" xfId="38997" hidden="1" xr:uid="{00000000-0005-0000-0000-0000F69D0000}"/>
    <cellStyle name="เซลล์ที่มีการเชื่อมโยง 2" xfId="39855" hidden="1" xr:uid="{00000000-0005-0000-0000-0000F79D0000}"/>
    <cellStyle name="เซลล์ที่มีการเชื่อมโยง 2" xfId="39718" hidden="1" xr:uid="{00000000-0005-0000-0000-0000F89D0000}"/>
    <cellStyle name="เซลล์ที่มีการเชื่อมโยง 2" xfId="39564" hidden="1" xr:uid="{00000000-0005-0000-0000-0000F99D0000}"/>
    <cellStyle name="เซลล์ที่มีการเชื่อมโยง 2" xfId="39310" hidden="1" xr:uid="{00000000-0005-0000-0000-0000FA9D0000}"/>
    <cellStyle name="เซลล์ที่มีการเชื่อมโยง 2" xfId="39671" hidden="1" xr:uid="{00000000-0005-0000-0000-0000FB9D0000}"/>
    <cellStyle name="เซลล์ที่มีการเชื่อมโยง 2" xfId="39024" hidden="1" xr:uid="{00000000-0005-0000-0000-0000FC9D0000}"/>
    <cellStyle name="เซลล์ที่มีการเชื่อมโยง 2" xfId="39951" hidden="1" xr:uid="{00000000-0005-0000-0000-0000FD9D0000}"/>
    <cellStyle name="เซลล์ที่มีการเชื่อมโยง 2" xfId="39217" hidden="1" xr:uid="{00000000-0005-0000-0000-0000FE9D0000}"/>
    <cellStyle name="เซลล์ที่มีการเชื่อมโยง 2" xfId="39760" hidden="1" xr:uid="{00000000-0005-0000-0000-0000FF9D0000}"/>
    <cellStyle name="เซลล์ที่มีการเชื่อมโยง 2" xfId="39192" hidden="1" xr:uid="{00000000-0005-0000-0000-0000009E0000}"/>
    <cellStyle name="เซลล์ที่มีการเชื่อมโยง 2" xfId="38937" hidden="1" xr:uid="{00000000-0005-0000-0000-0000019E0000}"/>
    <cellStyle name="เซลล์ที่มีการเชื่อมโยง 2" xfId="39375" hidden="1" xr:uid="{00000000-0005-0000-0000-0000029E0000}"/>
    <cellStyle name="เซลล์ที่มีการเชื่อมโยง 2" xfId="39015" hidden="1" xr:uid="{00000000-0005-0000-0000-0000039E0000}"/>
    <cellStyle name="เซลล์ที่มีการเชื่อมโยง 2" xfId="39397" hidden="1" xr:uid="{00000000-0005-0000-0000-0000049E0000}"/>
    <cellStyle name="เซลล์ที่มีการเชื่อมโยง 2" xfId="40163" hidden="1" xr:uid="{00000000-0005-0000-0000-0000059E0000}"/>
    <cellStyle name="เซลล์ที่มีการเชื่อมโยง 2" xfId="38952" hidden="1" xr:uid="{00000000-0005-0000-0000-0000069E0000}"/>
    <cellStyle name="เซลล์ที่มีการเชื่อมโยง 2" xfId="40123" hidden="1" xr:uid="{00000000-0005-0000-0000-0000079E0000}"/>
    <cellStyle name="เซลล์ที่มีการเชื่อมโยง 2" xfId="40040" hidden="1" xr:uid="{00000000-0005-0000-0000-0000089E0000}"/>
    <cellStyle name="เซลล์ที่มีการเชื่อมโยง 2" xfId="39675" hidden="1" xr:uid="{00000000-0005-0000-0000-0000099E0000}"/>
    <cellStyle name="เซลล์ที่มีการเชื่อมโยง 2" xfId="36300" hidden="1" xr:uid="{00000000-0005-0000-0000-00000A9E0000}"/>
    <cellStyle name="เซลล์ที่มีการเชื่อมโยง 2" xfId="39439" hidden="1" xr:uid="{00000000-0005-0000-0000-00000B9E0000}"/>
    <cellStyle name="เซลล์ที่มีการเชื่อมโยง 2" xfId="39356" hidden="1" xr:uid="{00000000-0005-0000-0000-00000C9E0000}"/>
    <cellStyle name="เซลล์ที่มีการเชื่อมโยง 2" xfId="38945" hidden="1" xr:uid="{00000000-0005-0000-0000-00000D9E0000}"/>
    <cellStyle name="เซลล์ที่มีการเชื่อมโยง 2" xfId="39730" hidden="1" xr:uid="{00000000-0005-0000-0000-00000E9E0000}"/>
    <cellStyle name="เซลล์ที่มีการเชื่อมโยง 2" xfId="39230" hidden="1" xr:uid="{00000000-0005-0000-0000-00000F9E0000}"/>
    <cellStyle name="เซลล์ที่มีการเชื่อมโยง 2" xfId="39853" hidden="1" xr:uid="{00000000-0005-0000-0000-0000109E0000}"/>
    <cellStyle name="เซลล์ที่มีการเชื่อมโยง 2" xfId="39488" hidden="1" xr:uid="{00000000-0005-0000-0000-0000119E0000}"/>
    <cellStyle name="เซลล์ที่มีการเชื่อมโยง 2" xfId="40188" hidden="1" xr:uid="{00000000-0005-0000-0000-0000129E0000}"/>
    <cellStyle name="เซลล์ที่มีการเชื่อมโยง 2" xfId="39216" hidden="1" xr:uid="{00000000-0005-0000-0000-0000139E0000}"/>
    <cellStyle name="เซลล์ที่มีการเชื่อมโยง 2" xfId="39421" hidden="1" xr:uid="{00000000-0005-0000-0000-0000149E0000}"/>
    <cellStyle name="เซลล์ที่มีการเชื่อมโยง 2" xfId="39152" hidden="1" xr:uid="{00000000-0005-0000-0000-0000159E0000}"/>
    <cellStyle name="เซลล์ที่มีการเชื่อมโยง 2" xfId="39601" hidden="1" xr:uid="{00000000-0005-0000-0000-0000169E0000}"/>
    <cellStyle name="เซลล์ที่มีการเชื่อมโยง 2" xfId="39710" hidden="1" xr:uid="{00000000-0005-0000-0000-0000179E0000}"/>
    <cellStyle name="เซลล์ที่มีการเชื่อมโยง 2" xfId="39020" hidden="1" xr:uid="{00000000-0005-0000-0000-0000189E0000}"/>
    <cellStyle name="เซลล์ที่มีการเชื่อมโยง 2" xfId="40326" hidden="1" xr:uid="{00000000-0005-0000-0000-0000199E0000}"/>
    <cellStyle name="เซลล์ที่มีการเชื่อมโยง 2" xfId="39765" hidden="1" xr:uid="{00000000-0005-0000-0000-00001A9E0000}"/>
    <cellStyle name="เซลล์ที่มีการเชื่อมโยง 2" xfId="39248" hidden="1" xr:uid="{00000000-0005-0000-0000-00001B9E0000}"/>
    <cellStyle name="เซลล์ที่มีการเชื่อมโยง 2" xfId="40441" hidden="1" xr:uid="{00000000-0005-0000-0000-00001C9E0000}"/>
    <cellStyle name="เซลล์ที่มีการเชื่อมโยง 2" xfId="39480" hidden="1" xr:uid="{00000000-0005-0000-0000-00001D9E0000}"/>
    <cellStyle name="เซลล์ที่มีการเชื่อมโยง 2" xfId="39506" hidden="1" xr:uid="{00000000-0005-0000-0000-00001E9E0000}"/>
    <cellStyle name="เซลล์ที่มีการเชื่อมโยง 2" xfId="39665" hidden="1" xr:uid="{00000000-0005-0000-0000-00001F9E0000}"/>
    <cellStyle name="เซลล์ที่มีการเชื่อมโยง 2" xfId="40290" hidden="1" xr:uid="{00000000-0005-0000-0000-0000209E0000}"/>
    <cellStyle name="เซลล์ที่มีการเชื่อมโยง 2" xfId="39700" hidden="1" xr:uid="{00000000-0005-0000-0000-0000219E0000}"/>
    <cellStyle name="เซลล์ที่มีการเชื่อมโยง 2" xfId="39931" hidden="1" xr:uid="{00000000-0005-0000-0000-0000229E0000}"/>
    <cellStyle name="เซลล์ที่มีการเชื่อมโยง 2" xfId="39801" hidden="1" xr:uid="{00000000-0005-0000-0000-0000239E0000}"/>
    <cellStyle name="เซลล์ที่มีการเชื่อมโยง 2" xfId="38959" hidden="1" xr:uid="{00000000-0005-0000-0000-0000249E0000}"/>
    <cellStyle name="เซลล์ที่มีการเชื่อมโยง 2" xfId="39781" hidden="1" xr:uid="{00000000-0005-0000-0000-0000259E0000}"/>
    <cellStyle name="เซลล์ที่มีการเชื่อมโยง 2" xfId="39338" hidden="1" xr:uid="{00000000-0005-0000-0000-0000269E0000}"/>
    <cellStyle name="เซลล์ที่มีการเชื่อมโยง 2" xfId="39817" hidden="1" xr:uid="{00000000-0005-0000-0000-0000279E0000}"/>
    <cellStyle name="เซลล์ที่มีการเชื่อมโยง 2" xfId="39705" hidden="1" xr:uid="{00000000-0005-0000-0000-0000289E0000}"/>
    <cellStyle name="เซลล์ที่มีการเชื่อมโยง 2" xfId="39487" hidden="1" xr:uid="{00000000-0005-0000-0000-0000299E0000}"/>
    <cellStyle name="เซลล์ที่มีการเชื่อมโยง 2" xfId="39934" hidden="1" xr:uid="{00000000-0005-0000-0000-00002A9E0000}"/>
    <cellStyle name="เซลล์ที่มีการเชื่อมโยง 2" xfId="39303" hidden="1" xr:uid="{00000000-0005-0000-0000-00002B9E0000}"/>
    <cellStyle name="เซลล์ที่มีการเชื่อมโยง 2" xfId="39176" hidden="1" xr:uid="{00000000-0005-0000-0000-00002C9E0000}"/>
    <cellStyle name="เซลล์ที่มีการเชื่อมโยง 2" xfId="40405" hidden="1" xr:uid="{00000000-0005-0000-0000-00002D9E0000}"/>
    <cellStyle name="เซลล์ที่มีการเชื่อมโยง 2" xfId="38936" hidden="1" xr:uid="{00000000-0005-0000-0000-00002E9E0000}"/>
    <cellStyle name="เซลล์ที่มีการเชื่อมโยง 2" xfId="39049" hidden="1" xr:uid="{00000000-0005-0000-0000-00002F9E0000}"/>
    <cellStyle name="เซลล์ที่มีการเชื่อมโยง 2" xfId="40511" hidden="1" xr:uid="{00000000-0005-0000-0000-0000309E0000}"/>
    <cellStyle name="เซลล์ที่มีการเชื่อมโยง 2" xfId="39053" hidden="1" xr:uid="{00000000-0005-0000-0000-0000319E0000}"/>
    <cellStyle name="เซลล์ที่มีการเชื่อมโยง 2" xfId="39197" hidden="1" xr:uid="{00000000-0005-0000-0000-0000329E0000}"/>
    <cellStyle name="เซลล์ที่มีการเชื่อมโยง 2" xfId="39793" hidden="1" xr:uid="{00000000-0005-0000-0000-0000339E0000}"/>
    <cellStyle name="เซลล์ที่มีการเชื่อมโยง 2" xfId="39457" hidden="1" xr:uid="{00000000-0005-0000-0000-0000349E0000}"/>
    <cellStyle name="เซลล์ที่มีการเชื่อมโยง 2" xfId="38969" hidden="1" xr:uid="{00000000-0005-0000-0000-0000359E0000}"/>
    <cellStyle name="เซลล์ที่มีการเชื่อมโยง 2" xfId="39295" hidden="1" xr:uid="{00000000-0005-0000-0000-0000369E0000}"/>
    <cellStyle name="เซลล์ที่มีการเชื่อมโยง 2" xfId="39052" hidden="1" xr:uid="{00000000-0005-0000-0000-0000379E0000}"/>
    <cellStyle name="เซลล์ที่มีการเชื่อมโยง 2" xfId="39602" hidden="1" xr:uid="{00000000-0005-0000-0000-0000389E0000}"/>
    <cellStyle name="เซลล์ที่มีการเชื่อมโยง 2" xfId="39292" hidden="1" xr:uid="{00000000-0005-0000-0000-0000399E0000}"/>
    <cellStyle name="เซลล์ที่มีการเชื่อมโยง 2" xfId="39467" hidden="1" xr:uid="{00000000-0005-0000-0000-00003A9E0000}"/>
    <cellStyle name="เซลล์ที่มีการเชื่อมโยง 2" xfId="36836" hidden="1" xr:uid="{00000000-0005-0000-0000-00003B9E0000}"/>
    <cellStyle name="เซลล์ที่มีการเชื่อมโยง 2" xfId="40105" hidden="1" xr:uid="{00000000-0005-0000-0000-00003C9E0000}"/>
    <cellStyle name="เซลล์ที่มีการเชื่อมโยง 2" xfId="40473" hidden="1" xr:uid="{00000000-0005-0000-0000-00003D9E0000}"/>
    <cellStyle name="เซลล์ที่มีการเชื่อมโยง 2" xfId="38978" hidden="1" xr:uid="{00000000-0005-0000-0000-00003E9E0000}"/>
    <cellStyle name="เซลล์ที่มีการเชื่อมโยง 2" xfId="39690" hidden="1" xr:uid="{00000000-0005-0000-0000-00003F9E0000}"/>
    <cellStyle name="เซลล์ที่มีการเชื่อมโยง 2" xfId="39476" hidden="1" xr:uid="{00000000-0005-0000-0000-0000409E0000}"/>
    <cellStyle name="เซลล์ที่มีการเชื่อมโยง 2" xfId="39028" hidden="1" xr:uid="{00000000-0005-0000-0000-0000419E0000}"/>
    <cellStyle name="เซลล์ที่มีการเชื่อมโยง 2" xfId="39596" hidden="1" xr:uid="{00000000-0005-0000-0000-0000429E0000}"/>
    <cellStyle name="เซลล์ที่มีการเชื่อมโยง 2" xfId="39435" hidden="1" xr:uid="{00000000-0005-0000-0000-0000439E0000}"/>
    <cellStyle name="เซลล์ที่มีการเชื่อมโยง 2" xfId="39184" hidden="1" xr:uid="{00000000-0005-0000-0000-0000449E0000}"/>
    <cellStyle name="เซลล์ที่มีการเชื่อมโยง 2" xfId="40078" hidden="1" xr:uid="{00000000-0005-0000-0000-0000459E0000}"/>
    <cellStyle name="เซลล์ที่มีการเชื่อมโยง 2" xfId="39057" hidden="1" xr:uid="{00000000-0005-0000-0000-0000469E0000}"/>
    <cellStyle name="เซลล์ที่มีการเชื่อมโยง 2" xfId="40491" hidden="1" xr:uid="{00000000-0005-0000-0000-0000479E0000}"/>
    <cellStyle name="เซลล์ที่มีการเชื่อมโยง 2" xfId="39235" hidden="1" xr:uid="{00000000-0005-0000-0000-0000489E0000}"/>
    <cellStyle name="เซลล์ที่มีการเชื่อมโยง 2" xfId="39122" hidden="1" xr:uid="{00000000-0005-0000-0000-0000499E0000}"/>
    <cellStyle name="เซลล์ที่มีการเชื่อมโยง 2" xfId="39144" hidden="1" xr:uid="{00000000-0005-0000-0000-00004A9E0000}"/>
    <cellStyle name="เซลล์ที่มีการเชื่อมโยง 2" xfId="39865" hidden="1" xr:uid="{00000000-0005-0000-0000-00004B9E0000}"/>
    <cellStyle name="เซลล์ที่มีการเชื่อมโยง 2" xfId="38948" hidden="1" xr:uid="{00000000-0005-0000-0000-00004C9E0000}"/>
    <cellStyle name="เซลล์ที่มีการเชื่อมโยง 2" xfId="40455" hidden="1" xr:uid="{00000000-0005-0000-0000-00004D9E0000}"/>
    <cellStyle name="เซลล์ที่มีการเชื่อมโยง 2" xfId="39734" hidden="1" xr:uid="{00000000-0005-0000-0000-00004E9E0000}"/>
    <cellStyle name="เซลล์ที่มีการเชื่อมโยง 2" xfId="39769" hidden="1" xr:uid="{00000000-0005-0000-0000-00004F9E0000}"/>
    <cellStyle name="เซลล์ที่มีการเชื่อมโยง 2" xfId="39327" hidden="1" xr:uid="{00000000-0005-0000-0000-0000509E0000}"/>
    <cellStyle name="เซลล์ที่มีการเชื่อมโยง 2" xfId="39770" hidden="1" xr:uid="{00000000-0005-0000-0000-0000519E0000}"/>
    <cellStyle name="เซลล์ที่มีการเชื่อมโยง 2" xfId="39646" hidden="1" xr:uid="{00000000-0005-0000-0000-0000529E0000}"/>
    <cellStyle name="เซลล์ที่มีการเชื่อมโยง 2" xfId="39351" hidden="1" xr:uid="{00000000-0005-0000-0000-0000539E0000}"/>
    <cellStyle name="เซลล์ที่มีการเชื่อมโยง 2" xfId="39405" hidden="1" xr:uid="{00000000-0005-0000-0000-0000549E0000}"/>
    <cellStyle name="เซลล์ที่มีการเชื่อมโยง 2" xfId="39511" hidden="1" xr:uid="{00000000-0005-0000-0000-0000559E0000}"/>
    <cellStyle name="เซลล์ที่มีการเชื่อมโยง 2" xfId="39293" hidden="1" xr:uid="{00000000-0005-0000-0000-0000569E0000}"/>
    <cellStyle name="เซลล์ที่มีการเชื่อมโยง 2" xfId="39870" hidden="1" xr:uid="{00000000-0005-0000-0000-0000579E0000}"/>
    <cellStyle name="เซลล์ที่มีการเชื่อมโยง 2" xfId="39775" hidden="1" xr:uid="{00000000-0005-0000-0000-0000589E0000}"/>
    <cellStyle name="เซลล์ที่มีการเชื่อมโยง 2" xfId="40377" hidden="1" xr:uid="{00000000-0005-0000-0000-0000599E0000}"/>
    <cellStyle name="เซลล์ที่มีการเชื่อมโยง 2" xfId="34224" hidden="1" xr:uid="{00000000-0005-0000-0000-00005A9E0000}"/>
    <cellStyle name="เซลล์ที่มีการเชื่อมโยง 2" xfId="39586" hidden="1" xr:uid="{00000000-0005-0000-0000-00005B9E0000}"/>
    <cellStyle name="เซลล์ที่มีการเชื่อมโยง 2" xfId="39341" hidden="1" xr:uid="{00000000-0005-0000-0000-00005C9E0000}"/>
    <cellStyle name="เซลล์ที่มีการเชื่อมโยง 2" xfId="39516" hidden="1" xr:uid="{00000000-0005-0000-0000-00005D9E0000}"/>
    <cellStyle name="เซลล์ที่มีการเชื่อมโยง 2" xfId="39081" hidden="1" xr:uid="{00000000-0005-0000-0000-00005E9E0000}"/>
    <cellStyle name="เซลล์ที่มีการเชื่อมโยง 2" xfId="38999" hidden="1" xr:uid="{00000000-0005-0000-0000-00005F9E0000}"/>
    <cellStyle name="เซลล์ที่มีการเชื่อมโยง 2" xfId="39036" hidden="1" xr:uid="{00000000-0005-0000-0000-0000609E0000}"/>
    <cellStyle name="เซลล์ที่มีการเชื่อมโยง 2" xfId="40041" hidden="1" xr:uid="{00000000-0005-0000-0000-0000619E0000}"/>
    <cellStyle name="เซลล์ที่มีการเชื่อมโยง 2" xfId="39874" hidden="1" xr:uid="{00000000-0005-0000-0000-0000629E0000}"/>
    <cellStyle name="เซลล์ที่มีการเชื่อมโยง 2" xfId="40184" hidden="1" xr:uid="{00000000-0005-0000-0000-0000639E0000}"/>
    <cellStyle name="เซลล์ที่มีการเชื่อมโยง 2" xfId="38942" hidden="1" xr:uid="{00000000-0005-0000-0000-0000649E0000}"/>
    <cellStyle name="เซลล์ที่มีการเชื่อมโยง 2" xfId="39635" hidden="1" xr:uid="{00000000-0005-0000-0000-0000659E0000}"/>
    <cellStyle name="เซลล์ที่มีการเชื่อมโยง 2" xfId="39031" hidden="1" xr:uid="{00000000-0005-0000-0000-0000669E0000}"/>
    <cellStyle name="เซลล์ที่มีการเชื่อมโยง 2" xfId="40398" hidden="1" xr:uid="{00000000-0005-0000-0000-0000679E0000}"/>
    <cellStyle name="เซลล์ที่มีการเชื่อมโยง 2" xfId="39043" hidden="1" xr:uid="{00000000-0005-0000-0000-0000689E0000}"/>
    <cellStyle name="เซลล์ที่มีการเชื่อมโยง 2" xfId="40399" hidden="1" xr:uid="{00000000-0005-0000-0000-0000699E0000}"/>
    <cellStyle name="เซลล์ที่มีการเชื่อมโยง 2" xfId="39804" hidden="1" xr:uid="{00000000-0005-0000-0000-00006A9E0000}"/>
    <cellStyle name="เซลล์ที่มีการเชื่อมโยง 2" xfId="39838" hidden="1" xr:uid="{00000000-0005-0000-0000-00006B9E0000}"/>
    <cellStyle name="เซลล์ที่มีการเชื่อมโยง 2" xfId="39391" hidden="1" xr:uid="{00000000-0005-0000-0000-00006C9E0000}"/>
    <cellStyle name="เซลล์ที่มีการเชื่อมโยง 2" xfId="40002" hidden="1" xr:uid="{00000000-0005-0000-0000-00006D9E0000}"/>
    <cellStyle name="เซลล์ที่มีการเชื่อมโยง 2" xfId="39948" hidden="1" xr:uid="{00000000-0005-0000-0000-00006E9E0000}"/>
    <cellStyle name="เซลล์ที่มีการเชื่อมโยง 2" xfId="40033" hidden="1" xr:uid="{00000000-0005-0000-0000-00006F9E0000}"/>
    <cellStyle name="เซลล์ที่มีการเชื่อมโยง 2" xfId="40453" hidden="1" xr:uid="{00000000-0005-0000-0000-0000709E0000}"/>
    <cellStyle name="เซลล์ที่มีการเชื่อมโยง 2" xfId="40387" hidden="1" xr:uid="{00000000-0005-0000-0000-0000719E0000}"/>
    <cellStyle name="เซลล์ที่มีการเชื่อมโยง 2" xfId="39465" hidden="1" xr:uid="{00000000-0005-0000-0000-0000729E0000}"/>
    <cellStyle name="เซลล์ที่มีการเชื่อมโยง 2" xfId="40353" hidden="1" xr:uid="{00000000-0005-0000-0000-0000739E0000}"/>
    <cellStyle name="เซลล์ที่มีการเชื่อมโยง 2" xfId="40054" hidden="1" xr:uid="{00000000-0005-0000-0000-0000749E0000}"/>
    <cellStyle name="เซลล์ที่มีการเชื่อมโยง 2" xfId="39771" hidden="1" xr:uid="{00000000-0005-0000-0000-0000759E0000}"/>
    <cellStyle name="เซลล์ที่มีการเชื่อมโยง 2" xfId="40352" hidden="1" xr:uid="{00000000-0005-0000-0000-0000769E0000}"/>
    <cellStyle name="เซลล์ที่มีการเชื่อมโยง 2" xfId="39226" hidden="1" xr:uid="{00000000-0005-0000-0000-0000779E0000}"/>
    <cellStyle name="เซลล์ที่มีการเชื่อมโยง 2" xfId="39297" hidden="1" xr:uid="{00000000-0005-0000-0000-0000789E0000}"/>
    <cellStyle name="เซลล์ที่มีการเชื่อมโยง 2" xfId="39234" hidden="1" xr:uid="{00000000-0005-0000-0000-0000799E0000}"/>
    <cellStyle name="เซลล์ที่มีการเชื่อมโยง 2" xfId="38982" hidden="1" xr:uid="{00000000-0005-0000-0000-00007A9E0000}"/>
    <cellStyle name="เซลล์ที่มีการเชื่อมโยง 2" xfId="39772" hidden="1" xr:uid="{00000000-0005-0000-0000-00007B9E0000}"/>
    <cellStyle name="เซลล์ที่มีการเชื่อมโยง 2" xfId="40134" hidden="1" xr:uid="{00000000-0005-0000-0000-00007C9E0000}"/>
    <cellStyle name="เซลล์ที่มีการเชื่อมโยง 2" xfId="38954" hidden="1" xr:uid="{00000000-0005-0000-0000-00007D9E0000}"/>
    <cellStyle name="เซลล์ที่มีการเชื่อมโยง 2" xfId="40205" hidden="1" xr:uid="{00000000-0005-0000-0000-00007E9E0000}"/>
    <cellStyle name="เซลล์ที่มีการเชื่อมโยง 2" xfId="38933" hidden="1" xr:uid="{00000000-0005-0000-0000-00007F9E0000}"/>
    <cellStyle name="เซลล์ที่มีการเชื่อมโยง 2" xfId="40551" hidden="1" xr:uid="{00000000-0005-0000-0000-0000809E0000}"/>
    <cellStyle name="เซลล์ที่มีการเชื่อมโยง 2" xfId="40552" hidden="1" xr:uid="{00000000-0005-0000-0000-0000819E0000}"/>
    <cellStyle name="เซลล์ที่มีการเชื่อมโยง 2" xfId="40553" hidden="1" xr:uid="{00000000-0005-0000-0000-0000829E0000}"/>
    <cellStyle name="เซลล์ที่มีการเชื่อมโยง 2" xfId="40554" hidden="1" xr:uid="{00000000-0005-0000-0000-0000839E0000}"/>
    <cellStyle name="เซลล์ที่มีการเชื่อมโยง 2" xfId="40563" hidden="1" xr:uid="{00000000-0005-0000-0000-0000849E0000}"/>
    <cellStyle name="เซลล์ที่มีการเชื่อมโยง 2" xfId="40564" hidden="1" xr:uid="{00000000-0005-0000-0000-0000859E0000}"/>
    <cellStyle name="เซลล์ที่มีการเชื่อมโยง 2" xfId="40565" hidden="1" xr:uid="{00000000-0005-0000-0000-0000869E0000}"/>
    <cellStyle name="เซลล์ที่มีการเชื่อมโยง 2" xfId="40566" hidden="1" xr:uid="{00000000-0005-0000-0000-0000879E0000}"/>
    <cellStyle name="เซลล์ที่มีการเชื่อมโยง 2" xfId="40567" hidden="1" xr:uid="{00000000-0005-0000-0000-0000889E0000}"/>
    <cellStyle name="เซลล์ที่มีการเชื่อมโยง 2" xfId="40568" hidden="1" xr:uid="{00000000-0005-0000-0000-0000899E0000}"/>
    <cellStyle name="เซลล์ที่มีการเชื่อมโยง 2" xfId="40569" hidden="1" xr:uid="{00000000-0005-0000-0000-00008A9E0000}"/>
    <cellStyle name="เซลล์ที่มีการเชื่อมโยง 2" xfId="40570" hidden="1" xr:uid="{00000000-0005-0000-0000-00008B9E0000}"/>
    <cellStyle name="เซลล์ที่มีการเชื่อมโยง 2" xfId="40573" hidden="1" xr:uid="{00000000-0005-0000-0000-00008C9E0000}"/>
    <cellStyle name="เซลล์ที่มีการเชื่อมโยง 2" xfId="40574" hidden="1" xr:uid="{00000000-0005-0000-0000-00008D9E0000}"/>
    <cellStyle name="เซลล์ที่มีการเชื่อมโยง 2" xfId="40575" hidden="1" xr:uid="{00000000-0005-0000-0000-00008E9E0000}"/>
    <cellStyle name="เซลล์ที่มีการเชื่อมโยง 2" xfId="40576" hidden="1" xr:uid="{00000000-0005-0000-0000-00008F9E0000}"/>
    <cellStyle name="เซลล์ที่มีการเชื่อมโยง 2" xfId="40669" hidden="1" xr:uid="{00000000-0005-0000-0000-0000909E0000}"/>
    <cellStyle name="เซลล์ที่มีการเชื่อมโยง 2" xfId="40671" hidden="1" xr:uid="{00000000-0005-0000-0000-0000919E0000}"/>
    <cellStyle name="เซลล์ที่มีการเชื่อมโยง 2" xfId="40672" hidden="1" xr:uid="{00000000-0005-0000-0000-0000929E0000}"/>
    <cellStyle name="เซลล์ที่มีการเชื่อมโยง 2" xfId="40673" hidden="1" xr:uid="{00000000-0005-0000-0000-0000939E0000}"/>
    <cellStyle name="เซลล์ที่มีการเชื่อมโยง 2" xfId="40729" hidden="1" xr:uid="{00000000-0005-0000-0000-0000949E0000}"/>
    <cellStyle name="เซลล์ที่มีการเชื่อมโยง 2" xfId="40730" hidden="1" xr:uid="{00000000-0005-0000-0000-0000959E0000}"/>
    <cellStyle name="เซลล์ที่มีการเชื่อมโยง 2" xfId="40731" hidden="1" xr:uid="{00000000-0005-0000-0000-0000969E0000}"/>
    <cellStyle name="เซลล์ที่มีการเชื่อมโยง 2" xfId="40732" hidden="1" xr:uid="{00000000-0005-0000-0000-0000979E0000}"/>
    <cellStyle name="เซลล์ที่มีการเชื่อมโยง 2" xfId="40750" hidden="1" xr:uid="{00000000-0005-0000-0000-0000989E0000}"/>
    <cellStyle name="เซลล์ที่มีการเชื่อมโยง 2" xfId="40751" hidden="1" xr:uid="{00000000-0005-0000-0000-0000999E0000}"/>
    <cellStyle name="เซลล์ที่มีการเชื่อมโยง 2" xfId="40752" hidden="1" xr:uid="{00000000-0005-0000-0000-00009A9E0000}"/>
    <cellStyle name="เซลล์ที่มีการเชื่อมโยง 2" xfId="40753" hidden="1" xr:uid="{00000000-0005-0000-0000-00009B9E0000}"/>
    <cellStyle name="เซลล์ที่มีการเชื่อมโยง 2" xfId="40809" hidden="1" xr:uid="{00000000-0005-0000-0000-00009C9E0000}"/>
    <cellStyle name="เซลล์ที่มีการเชื่อมโยง 2" xfId="40810" hidden="1" xr:uid="{00000000-0005-0000-0000-00009D9E0000}"/>
    <cellStyle name="เซลล์ที่มีการเชื่อมโยง 2" xfId="40811" hidden="1" xr:uid="{00000000-0005-0000-0000-00009E9E0000}"/>
    <cellStyle name="เซลล์ที่มีการเชื่อมโยง 2" xfId="40812" hidden="1" xr:uid="{00000000-0005-0000-0000-00009F9E0000}"/>
    <cellStyle name="เซลล์ที่มีการเชื่อมโยง 2" xfId="39618" hidden="1" xr:uid="{00000000-0005-0000-0000-0000A09E0000}"/>
    <cellStyle name="เซลล์ที่มีการเชื่อมโยง 2" xfId="39622" hidden="1" xr:uid="{00000000-0005-0000-0000-0000A19E0000}"/>
    <cellStyle name="เซลล์ที่มีการเชื่อมโยง 2" xfId="38941" hidden="1" xr:uid="{00000000-0005-0000-0000-0000A29E0000}"/>
    <cellStyle name="เซลล์ที่มีการเชื่อมโยง 2" xfId="39890" hidden="1" xr:uid="{00000000-0005-0000-0000-0000A39E0000}"/>
    <cellStyle name="เซลล์ที่มีการเชื่อมโยง 2" xfId="39994" hidden="1" xr:uid="{00000000-0005-0000-0000-0000A49E0000}"/>
    <cellStyle name="เซลล์ที่มีการเชื่อมโยง 2" xfId="39825" hidden="1" xr:uid="{00000000-0005-0000-0000-0000A59E0000}"/>
    <cellStyle name="เซลล์ที่มีการเชื่อมโยง 2" xfId="40309" hidden="1" xr:uid="{00000000-0005-0000-0000-0000A69E0000}"/>
    <cellStyle name="เซลล์ที่มีการเชื่อมโยง 2" xfId="40495" hidden="1" xr:uid="{00000000-0005-0000-0000-0000A79E0000}"/>
    <cellStyle name="เซลล์ที่มีการเชื่อมโยง 2" xfId="38946" hidden="1" xr:uid="{00000000-0005-0000-0000-0000A89E0000}"/>
    <cellStyle name="เซลล์ที่มีการเชื่อมโยง 2" xfId="39644" hidden="1" xr:uid="{00000000-0005-0000-0000-0000A99E0000}"/>
    <cellStyle name="เซลล์ที่มีการเชื่อมโยง 2" xfId="39704" hidden="1" xr:uid="{00000000-0005-0000-0000-0000AA9E0000}"/>
    <cellStyle name="เซลล์ที่มีการเชื่อมโยง 2" xfId="39927" hidden="1" xr:uid="{00000000-0005-0000-0000-0000AB9E0000}"/>
    <cellStyle name="เซลล์ที่มีการเชื่อมโยง 2" xfId="40469" hidden="1" xr:uid="{00000000-0005-0000-0000-0000AC9E0000}"/>
    <cellStyle name="เซลล์ที่มีการเชื่อมโยง 2" xfId="39527" hidden="1" xr:uid="{00000000-0005-0000-0000-0000AD9E0000}"/>
    <cellStyle name="เซลล์ที่มีการเชื่อมโยง 2" xfId="40186" hidden="1" xr:uid="{00000000-0005-0000-0000-0000AE9E0000}"/>
    <cellStyle name="เซลล์ที่มีการเชื่อมโยง 2" xfId="35986" hidden="1" xr:uid="{00000000-0005-0000-0000-0000AF9E0000}"/>
    <cellStyle name="เซลล์ที่มีการเชื่อมโยง 2" xfId="39959" hidden="1" xr:uid="{00000000-0005-0000-0000-0000B09E0000}"/>
    <cellStyle name="เซลล์ที่มีการเชื่อมโยง 2" xfId="40016" hidden="1" xr:uid="{00000000-0005-0000-0000-0000B19E0000}"/>
    <cellStyle name="เซลล์ที่มีการเชื่อมโยง 2" xfId="40537" hidden="1" xr:uid="{00000000-0005-0000-0000-0000B29E0000}"/>
    <cellStyle name="เซลล์ที่มีการเชื่อมโยง 2" xfId="39835" hidden="1" xr:uid="{00000000-0005-0000-0000-0000B39E0000}"/>
    <cellStyle name="เซลล์ที่มีการเชื่อมโยง 2" xfId="39469" hidden="1" xr:uid="{00000000-0005-0000-0000-0000B49E0000}"/>
    <cellStyle name="เซลล์ที่มีการเชื่อมโยง 2" xfId="40414" hidden="1" xr:uid="{00000000-0005-0000-0000-0000B59E0000}"/>
    <cellStyle name="เซลล์ที่มีการเชื่อมโยง 2" xfId="39624" hidden="1" xr:uid="{00000000-0005-0000-0000-0000B69E0000}"/>
    <cellStyle name="เซลล์ที่มีการเชื่อมโยง 2" xfId="39112" hidden="1" xr:uid="{00000000-0005-0000-0000-0000B79E0000}"/>
    <cellStyle name="เซลล์ที่มีการเชื่อมโยง 2" xfId="39494" hidden="1" xr:uid="{00000000-0005-0000-0000-0000B89E0000}"/>
    <cellStyle name="เซลล์ที่มีการเชื่อมโยง 2" xfId="39875" hidden="1" xr:uid="{00000000-0005-0000-0000-0000B99E0000}"/>
    <cellStyle name="เซลล์ที่มีการเชื่อมโยง 2" xfId="39833" hidden="1" xr:uid="{00000000-0005-0000-0000-0000BA9E0000}"/>
    <cellStyle name="เซลล์ที่มีการเชื่อมโยง 2" xfId="39294" hidden="1" xr:uid="{00000000-0005-0000-0000-0000BB9E0000}"/>
    <cellStyle name="เซลล์ที่มีการเชื่อมโยง 2" xfId="39567" hidden="1" xr:uid="{00000000-0005-0000-0000-0000BC9E0000}"/>
    <cellStyle name="เซลล์ที่มีการเชื่อมโยง 2" xfId="39033" hidden="1" xr:uid="{00000000-0005-0000-0000-0000BD9E0000}"/>
    <cellStyle name="เซลล์ที่มีการเชื่อมโยง 2" xfId="39270" hidden="1" xr:uid="{00000000-0005-0000-0000-0000BE9E0000}"/>
    <cellStyle name="เซลล์ที่มีการเชื่อมโยง 2" xfId="39682" hidden="1" xr:uid="{00000000-0005-0000-0000-0000BF9E0000}"/>
    <cellStyle name="เซลล์ที่มีการเชื่อมโยง 2" xfId="39952" hidden="1" xr:uid="{00000000-0005-0000-0000-0000C09E0000}"/>
    <cellStyle name="เซลล์ที่มีการเชื่อมโยง 2" xfId="39891" hidden="1" xr:uid="{00000000-0005-0000-0000-0000C19E0000}"/>
    <cellStyle name="เซลล์ที่มีการเชื่อมโยง 2" xfId="39993" hidden="1" xr:uid="{00000000-0005-0000-0000-0000C29E0000}"/>
    <cellStyle name="เซลล์ที่มีการเชื่อมโยง 2" xfId="39328" hidden="1" xr:uid="{00000000-0005-0000-0000-0000C39E0000}"/>
    <cellStyle name="เซลล์ที่มีการเชื่อมโยง 2" xfId="40331" hidden="1" xr:uid="{00000000-0005-0000-0000-0000C49E0000}"/>
    <cellStyle name="เซลล์ที่มีการเชื่อมโยง 2" xfId="39334" hidden="1" xr:uid="{00000000-0005-0000-0000-0000C59E0000}"/>
    <cellStyle name="เซลล์ที่มีการเชื่อมโยง 2" xfId="40232" hidden="1" xr:uid="{00000000-0005-0000-0000-0000C69E0000}"/>
    <cellStyle name="เซลล์ที่มีการเชื่อมโยง 2" xfId="39965" hidden="1" xr:uid="{00000000-0005-0000-0000-0000C79E0000}"/>
    <cellStyle name="เซลล์ที่มีการเชื่อมโยง 2" xfId="39007" hidden="1" xr:uid="{00000000-0005-0000-0000-0000C89E0000}"/>
    <cellStyle name="เซลล์ที่มีการเชื่อมโยง 2" xfId="39918" hidden="1" xr:uid="{00000000-0005-0000-0000-0000C99E0000}"/>
    <cellStyle name="เซลล์ที่มีการเชื่อมโยง 2" xfId="40191" hidden="1" xr:uid="{00000000-0005-0000-0000-0000CA9E0000}"/>
    <cellStyle name="เซลล์ที่มีการเชื่อมโยง 2" xfId="39157" hidden="1" xr:uid="{00000000-0005-0000-0000-0000CB9E0000}"/>
    <cellStyle name="เซลล์ที่มีการเชื่อมโยง 2" xfId="38979" hidden="1" xr:uid="{00000000-0005-0000-0000-0000CC9E0000}"/>
    <cellStyle name="เซลล์ที่มีการเชื่อมโยง 2" xfId="40327" hidden="1" xr:uid="{00000000-0005-0000-0000-0000CD9E0000}"/>
    <cellStyle name="เซลล์ที่มีการเชื่อมโยง 2" xfId="40017" hidden="1" xr:uid="{00000000-0005-0000-0000-0000CE9E0000}"/>
    <cellStyle name="เซลล์ที่มีการเชื่อมโยง 2" xfId="40147" hidden="1" xr:uid="{00000000-0005-0000-0000-0000CF9E0000}"/>
    <cellStyle name="เซลล์ที่มีการเชื่อมโยง 2" xfId="39086" hidden="1" xr:uid="{00000000-0005-0000-0000-0000D09E0000}"/>
    <cellStyle name="เซลล์ที่มีการเชื่อมโยง 2" xfId="40038" hidden="1" xr:uid="{00000000-0005-0000-0000-0000D19E0000}"/>
    <cellStyle name="เซลล์ที่มีการเชื่อมโยง 2" xfId="40354" hidden="1" xr:uid="{00000000-0005-0000-0000-0000D29E0000}"/>
    <cellStyle name="เซลล์ที่มีการเชื่อมโยง 2" xfId="40014" hidden="1" xr:uid="{00000000-0005-0000-0000-0000D39E0000}"/>
    <cellStyle name="เซลล์ที่มีการเชื่อมโยง 2" xfId="39668" hidden="1" xr:uid="{00000000-0005-0000-0000-0000D49E0000}"/>
    <cellStyle name="เซลล์ที่มีการเชื่อมโยง 2" xfId="39354" hidden="1" xr:uid="{00000000-0005-0000-0000-0000D59E0000}"/>
    <cellStyle name="เซลล์ที่มีการเชื่อมโยง 2" xfId="39214" hidden="1" xr:uid="{00000000-0005-0000-0000-0000D69E0000}"/>
    <cellStyle name="เซลล์ที่มีการเชื่อมโยง 2" xfId="40544" hidden="1" xr:uid="{00000000-0005-0000-0000-0000D79E0000}"/>
    <cellStyle name="เซลล์ที่มีการเชื่อมโยง 2" xfId="40521" hidden="1" xr:uid="{00000000-0005-0000-0000-0000D89E0000}"/>
    <cellStyle name="เซลล์ที่มีการเชื่อมโยง 2" xfId="40146" hidden="1" xr:uid="{00000000-0005-0000-0000-0000D99E0000}"/>
    <cellStyle name="เซลล์ที่มีการเชื่อมโยง 2" xfId="40130" hidden="1" xr:uid="{00000000-0005-0000-0000-0000DA9E0000}"/>
    <cellStyle name="เซลล์ที่มีการเชื่อมโยง 2" xfId="39790" hidden="1" xr:uid="{00000000-0005-0000-0000-0000DB9E0000}"/>
    <cellStyle name="เซลล์ที่มีการเชื่อมโยง 2" xfId="38938" hidden="1" xr:uid="{00000000-0005-0000-0000-0000DC9E0000}"/>
    <cellStyle name="เซลล์ที่มีการเชื่อมโยง 2" xfId="40050" hidden="1" xr:uid="{00000000-0005-0000-0000-0000DD9E0000}"/>
    <cellStyle name="เซลล์ที่มีการเชื่อมโยง 2" xfId="39188" hidden="1" xr:uid="{00000000-0005-0000-0000-0000DE9E0000}"/>
    <cellStyle name="เซลล์ที่มีการเชื่อมโยง 2" xfId="39954" hidden="1" xr:uid="{00000000-0005-0000-0000-0000DF9E0000}"/>
    <cellStyle name="เซลล์ที่มีการเชื่อมโยง 2" xfId="40187" hidden="1" xr:uid="{00000000-0005-0000-0000-0000E09E0000}"/>
    <cellStyle name="เซลล์ที่มีการเชื่อมโยง 2" xfId="40143" hidden="1" xr:uid="{00000000-0005-0000-0000-0000E19E0000}"/>
    <cellStyle name="เซลล์ที่มีการเชื่อมโยง 2" xfId="39146" hidden="1" xr:uid="{00000000-0005-0000-0000-0000E29E0000}"/>
    <cellStyle name="เซลล์ที่มีการเชื่อมโยง 2" xfId="40127" hidden="1" xr:uid="{00000000-0005-0000-0000-0000E39E0000}"/>
    <cellStyle name="เซลล์ที่มีการเชื่อมโยง 2" xfId="40272" hidden="1" xr:uid="{00000000-0005-0000-0000-0000E49E0000}"/>
    <cellStyle name="เซลล์ที่มีการเชื่อมโยง 2" xfId="39283" hidden="1" xr:uid="{00000000-0005-0000-0000-0000E59E0000}"/>
    <cellStyle name="เซลล์ที่มีการเชื่อมโยง 2" xfId="39548" hidden="1" xr:uid="{00000000-0005-0000-0000-0000E69E0000}"/>
    <cellStyle name="เซลล์ที่มีการเชื่อมโยง 2" xfId="40313" hidden="1" xr:uid="{00000000-0005-0000-0000-0000E79E0000}"/>
    <cellStyle name="เซลล์ที่มีการเชื่อมโยง 2" xfId="40368" hidden="1" xr:uid="{00000000-0005-0000-0000-0000E89E0000}"/>
    <cellStyle name="เซลล์ที่มีการเชื่อมโยง 2" xfId="39559" hidden="1" xr:uid="{00000000-0005-0000-0000-0000E99E0000}"/>
    <cellStyle name="เซลล์ที่มีการเชื่อมโยง 2" xfId="39885" hidden="1" xr:uid="{00000000-0005-0000-0000-0000EA9E0000}"/>
    <cellStyle name="เซลล์ที่มีการเชื่อมโยง 2" xfId="39366" hidden="1" xr:uid="{00000000-0005-0000-0000-0000EB9E0000}"/>
    <cellStyle name="เซลล์ที่มีการเชื่อมโยง 2" xfId="40207" hidden="1" xr:uid="{00000000-0005-0000-0000-0000EC9E0000}"/>
    <cellStyle name="เซลล์ที่มีการเชื่อมโยง 2" xfId="39367" hidden="1" xr:uid="{00000000-0005-0000-0000-0000ED9E0000}"/>
    <cellStyle name="เซลล์ที่มีการเชื่อมโยง 2" xfId="38963" hidden="1" xr:uid="{00000000-0005-0000-0000-0000EE9E0000}"/>
    <cellStyle name="เซลล์ที่มีการเชื่อมโยง 2" xfId="39427" hidden="1" xr:uid="{00000000-0005-0000-0000-0000EF9E0000}"/>
    <cellStyle name="เซลล์ที่มีการเชื่อมโยง 2" xfId="39634" hidden="1" xr:uid="{00000000-0005-0000-0000-0000F09E0000}"/>
    <cellStyle name="เซลล์ที่มีการเชื่อมโยง 2" xfId="40509" hidden="1" xr:uid="{00000000-0005-0000-0000-0000F19E0000}"/>
    <cellStyle name="เซลล์ที่มีการเชื่อมโยง 2" xfId="39114" hidden="1" xr:uid="{00000000-0005-0000-0000-0000F29E0000}"/>
    <cellStyle name="เซลล์ที่มีการเชื่อมโยง 2" xfId="39299" hidden="1" xr:uid="{00000000-0005-0000-0000-0000F39E0000}"/>
    <cellStyle name="เซลล์ที่มีการเชื่อมโยง 2" xfId="40443" hidden="1" xr:uid="{00000000-0005-0000-0000-0000F49E0000}"/>
    <cellStyle name="เซลล์ที่มีการเชื่อมโยง 2" xfId="39227" hidden="1" xr:uid="{00000000-0005-0000-0000-0000F59E0000}"/>
    <cellStyle name="เซลล์ที่มีการเชื่อมโยง 2" xfId="40046" hidden="1" xr:uid="{00000000-0005-0000-0000-0000F69E0000}"/>
    <cellStyle name="เซลล์ที่มีการเชื่อมโยง 2" xfId="39368" hidden="1" xr:uid="{00000000-0005-0000-0000-0000F79E0000}"/>
    <cellStyle name="เซลล์ที่มีการเชื่อมโยง 2" xfId="40562" hidden="1" xr:uid="{00000000-0005-0000-0000-0000F89E0000}"/>
    <cellStyle name="เซลล์ที่มีการเชื่อมโยง 2" xfId="39155" hidden="1" xr:uid="{00000000-0005-0000-0000-0000F99E0000}"/>
    <cellStyle name="เซลล์ที่มีการเชื่อมโยง 2" xfId="39083" hidden="1" xr:uid="{00000000-0005-0000-0000-0000FA9E0000}"/>
    <cellStyle name="เซลล์ที่มีการเชื่อมโยง 2" xfId="39863" hidden="1" xr:uid="{00000000-0005-0000-0000-0000FB9E0000}"/>
    <cellStyle name="เซลล์ที่มีการเชื่อมโยง 2" xfId="40383" hidden="1" xr:uid="{00000000-0005-0000-0000-0000FC9E0000}"/>
    <cellStyle name="เซลล์ที่มีการเชื่อมโยง 2" xfId="39378" hidden="1" xr:uid="{00000000-0005-0000-0000-0000FD9E0000}"/>
    <cellStyle name="เซลล์ที่มีการเชื่อมโยง 2" xfId="40438" hidden="1" xr:uid="{00000000-0005-0000-0000-0000FE9E0000}"/>
    <cellStyle name="เซลล์ที่มีการเชื่อมโยง 2" xfId="39314" hidden="1" xr:uid="{00000000-0005-0000-0000-0000FF9E0000}"/>
    <cellStyle name="เซลล์ที่มีการเชื่อมโยง 2" xfId="39419" hidden="1" xr:uid="{00000000-0005-0000-0000-0000009F0000}"/>
    <cellStyle name="เซลล์ที่มีการเชื่อมโยง 2" xfId="39206" hidden="1" xr:uid="{00000000-0005-0000-0000-0000019F0000}"/>
    <cellStyle name="เซลล์ที่มีการเชื่อมโยง 2" xfId="39131" hidden="1" xr:uid="{00000000-0005-0000-0000-0000029F0000}"/>
    <cellStyle name="เซลล์ที่มีการเชื่อมโยง 2" xfId="39888" hidden="1" xr:uid="{00000000-0005-0000-0000-0000039F0000}"/>
    <cellStyle name="เซลล์ที่มีการเชื่อมโยง 2" xfId="39501" hidden="1" xr:uid="{00000000-0005-0000-0000-0000049F0000}"/>
    <cellStyle name="เซลล์ที่มีการเชื่อมโยง 2" xfId="39721" hidden="1" xr:uid="{00000000-0005-0000-0000-0000059F0000}"/>
    <cellStyle name="เซลล์ที่มีการเชื่อมโยง 2" xfId="40255" hidden="1" xr:uid="{00000000-0005-0000-0000-0000069F0000}"/>
    <cellStyle name="เซลล์ที่มีการเชื่อมโยง 2" xfId="39282" hidden="1" xr:uid="{00000000-0005-0000-0000-0000079F0000}"/>
    <cellStyle name="เซลล์ที่มีการเชื่อมโยง 2" xfId="40118" hidden="1" xr:uid="{00000000-0005-0000-0000-0000089F0000}"/>
    <cellStyle name="เซลล์ที่มีการเชื่อมโยง 2" xfId="39175" hidden="1" xr:uid="{00000000-0005-0000-0000-0000099F0000}"/>
    <cellStyle name="เซลล์ที่มีการเชื่อมโยง 2" xfId="40402" hidden="1" xr:uid="{00000000-0005-0000-0000-00000A9F0000}"/>
    <cellStyle name="เซลล์ที่มีการเชื่อมโยง 2" xfId="38928" hidden="1" xr:uid="{00000000-0005-0000-0000-00000B9F0000}"/>
    <cellStyle name="เซลล์ที่มีการเชื่อมโยง 2" xfId="39876" hidden="1" xr:uid="{00000000-0005-0000-0000-00000C9F0000}"/>
    <cellStyle name="เซลล์ที่มีการเชื่อมโยง 2" xfId="39388" hidden="1" xr:uid="{00000000-0005-0000-0000-00000D9F0000}"/>
    <cellStyle name="เซลล์ที่มีการเชื่อมโยง 2" xfId="39409" hidden="1" xr:uid="{00000000-0005-0000-0000-00000E9F0000}"/>
    <cellStyle name="เซลล์ที่มีการเชื่อมโยง 2" xfId="39908" hidden="1" xr:uid="{00000000-0005-0000-0000-00000F9F0000}"/>
    <cellStyle name="เซลล์ที่มีการเชื่อมโยง 2" xfId="36362" hidden="1" xr:uid="{00000000-0005-0000-0000-0000109F0000}"/>
    <cellStyle name="เซลล์ที่มีการเชื่อมโยง 2" xfId="39237" hidden="1" xr:uid="{00000000-0005-0000-0000-0000119F0000}"/>
    <cellStyle name="เซลล์ที่มีการเชื่อมโยง 2" xfId="40131" hidden="1" xr:uid="{00000000-0005-0000-0000-0000129F0000}"/>
    <cellStyle name="เซลล์ที่มีการเชื่อมโยง 2" xfId="39200" hidden="1" xr:uid="{00000000-0005-0000-0000-0000139F0000}"/>
    <cellStyle name="เซลล์ที่มีการเชื่อมโยง 2" xfId="39473" hidden="1" xr:uid="{00000000-0005-0000-0000-0000149F0000}"/>
    <cellStyle name="เซลล์ที่มีการเชื่อมโยง 2" xfId="39482" hidden="1" xr:uid="{00000000-0005-0000-0000-0000159F0000}"/>
    <cellStyle name="เซลล์ที่มีการเชื่อมโยง 2" xfId="39304" hidden="1" xr:uid="{00000000-0005-0000-0000-0000169F0000}"/>
    <cellStyle name="เซลล์ที่มีการเชื่อมโยง 2" xfId="39426" hidden="1" xr:uid="{00000000-0005-0000-0000-0000179F0000}"/>
    <cellStyle name="เซลล์ที่มีการเชื่อมโยง 2" xfId="40487" hidden="1" xr:uid="{00000000-0005-0000-0000-0000189F0000}"/>
    <cellStyle name="เซลล์ที่มีการเชื่อมโยง 2" xfId="39130" hidden="1" xr:uid="{00000000-0005-0000-0000-0000199F0000}"/>
    <cellStyle name="เซลล์ที่มีการเชื่อมโยง 2" xfId="39858" hidden="1" xr:uid="{00000000-0005-0000-0000-00001A9F0000}"/>
    <cellStyle name="เซลล์ที่มีการเชื่อมโยง 2" xfId="40202" hidden="1" xr:uid="{00000000-0005-0000-0000-00001B9F0000}"/>
    <cellStyle name="เซลล์ที่มีการเชื่อมโยง 2" xfId="40310" hidden="1" xr:uid="{00000000-0005-0000-0000-00001C9F0000}"/>
    <cellStyle name="เซลล์ที่มีการเชื่อมโยง 2" xfId="39091" hidden="1" xr:uid="{00000000-0005-0000-0000-00001D9F0000}"/>
    <cellStyle name="เซลล์ที่มีการเชื่อมโยง 2" xfId="40258" hidden="1" xr:uid="{00000000-0005-0000-0000-00001E9F0000}"/>
    <cellStyle name="เซลล์ที่มีการเชื่อมโยง 2" xfId="39161" hidden="1" xr:uid="{00000000-0005-0000-0000-00001F9F0000}"/>
    <cellStyle name="เซลล์ที่มีการเชื่อมโยง 2" xfId="39345" hidden="1" xr:uid="{00000000-0005-0000-0000-0000209F0000}"/>
    <cellStyle name="เซลล์ที่มีการเชื่อมโยง 2" xfId="39089" hidden="1" xr:uid="{00000000-0005-0000-0000-0000219F0000}"/>
    <cellStyle name="เซลล์ที่มีการเชื่อมโยง 2" xfId="39223" hidden="1" xr:uid="{00000000-0005-0000-0000-0000229F0000}"/>
    <cellStyle name="เซลล์ที่มีการเชื่อมโยง 2" xfId="39797" hidden="1" xr:uid="{00000000-0005-0000-0000-0000239F0000}"/>
    <cellStyle name="เซลล์ที่มีการเชื่อมโยง 2" xfId="39693" hidden="1" xr:uid="{00000000-0005-0000-0000-0000249F0000}"/>
    <cellStyle name="เซลล์ที่มีการเชื่อมโยง 2" xfId="39679" hidden="1" xr:uid="{00000000-0005-0000-0000-0000259F0000}"/>
    <cellStyle name="เซลล์ที่มีการเชื่อมโยง 2" xfId="39087" hidden="1" xr:uid="{00000000-0005-0000-0000-0000269F0000}"/>
    <cellStyle name="เซลล์ที่มีการเชื่อมโยง 2" xfId="39185" hidden="1" xr:uid="{00000000-0005-0000-0000-0000279F0000}"/>
    <cellStyle name="เซลล์ที่มีการเชื่อมโยง 2" xfId="40330" hidden="1" xr:uid="{00000000-0005-0000-0000-0000289F0000}"/>
    <cellStyle name="เซลล์ที่มีการเชื่อมโยง 2" xfId="38988" hidden="1" xr:uid="{00000000-0005-0000-0000-0000299F0000}"/>
    <cellStyle name="เซลล์ที่มีการเชื่อมโยง 2" xfId="39447" hidden="1" xr:uid="{00000000-0005-0000-0000-00002A9F0000}"/>
    <cellStyle name="เซลล์ที่มีการเชื่อมโยง 2" xfId="39113" hidden="1" xr:uid="{00000000-0005-0000-0000-00002B9F0000}"/>
    <cellStyle name="เซลล์ที่มีการเชื่อมโยง 2" xfId="40294" hidden="1" xr:uid="{00000000-0005-0000-0000-00002C9F0000}"/>
    <cellStyle name="เซลล์ที่มีการเชื่อมโยง 2" xfId="39776" hidden="1" xr:uid="{00000000-0005-0000-0000-00002D9F0000}"/>
    <cellStyle name="เซลล์ที่มีการเชื่อมโยง 2" xfId="39416" hidden="1" xr:uid="{00000000-0005-0000-0000-00002E9F0000}"/>
    <cellStyle name="เซลล์ที่มีการเชื่อมโยง 2" xfId="39724" hidden="1" xr:uid="{00000000-0005-0000-0000-00002F9F0000}"/>
    <cellStyle name="เซลล์ที่มีการเชื่อมโยง 2" xfId="40833" hidden="1" xr:uid="{00000000-0005-0000-0000-0000309F0000}"/>
    <cellStyle name="เซลล์ที่มีการเชื่อมโยง 2" xfId="40836" hidden="1" xr:uid="{00000000-0005-0000-0000-0000319F0000}"/>
    <cellStyle name="เซลล์ที่มีการเชื่อมโยง 2" xfId="40837" hidden="1" xr:uid="{00000000-0005-0000-0000-0000329F0000}"/>
    <cellStyle name="เซลล์ที่มีการเชื่อมโยง 2" xfId="40838" hidden="1" xr:uid="{00000000-0005-0000-0000-0000339F0000}"/>
    <cellStyle name="เซลล์ที่มีการเชื่อมโยง 2" xfId="40846" hidden="1" xr:uid="{00000000-0005-0000-0000-0000349F0000}"/>
    <cellStyle name="เซลล์ที่มีการเชื่อมโยง 2" xfId="40847" hidden="1" xr:uid="{00000000-0005-0000-0000-0000359F0000}"/>
    <cellStyle name="เซลล์ที่มีการเชื่อมโยง 2" xfId="40848" hidden="1" xr:uid="{00000000-0005-0000-0000-0000369F0000}"/>
    <cellStyle name="เซลล์ที่มีการเชื่อมโยง 2" xfId="40849" hidden="1" xr:uid="{00000000-0005-0000-0000-0000379F0000}"/>
    <cellStyle name="เซลล์ที่มีการเชื่อมโยง 2" xfId="40851" hidden="1" xr:uid="{00000000-0005-0000-0000-0000389F0000}"/>
    <cellStyle name="เซลล์ที่มีการเชื่อมโยง 2" xfId="40852" hidden="1" xr:uid="{00000000-0005-0000-0000-0000399F0000}"/>
    <cellStyle name="เซลล์ที่มีการเชื่อมโยง 2" xfId="40853" hidden="1" xr:uid="{00000000-0005-0000-0000-00003A9F0000}"/>
    <cellStyle name="เซลล์ที่มีการเชื่อมโยง 2" xfId="40854" hidden="1" xr:uid="{00000000-0005-0000-0000-00003B9F0000}"/>
    <cellStyle name="เซลล์ที่มีการเชื่อมโยง 2" xfId="40857" hidden="1" xr:uid="{00000000-0005-0000-0000-00003C9F0000}"/>
    <cellStyle name="เซลล์ที่มีการเชื่อมโยง 2" xfId="40858" hidden="1" xr:uid="{00000000-0005-0000-0000-00003D9F0000}"/>
    <cellStyle name="เซลล์ที่มีการเชื่อมโยง 2" xfId="40859" hidden="1" xr:uid="{00000000-0005-0000-0000-00003E9F0000}"/>
    <cellStyle name="เซลล์ที่มีการเชื่อมโยง 2" xfId="40860" hidden="1" xr:uid="{00000000-0005-0000-0000-00003F9F0000}"/>
    <cellStyle name="เซลล์ที่มีการเชื่อมโยง 2" xfId="40910" hidden="1" xr:uid="{00000000-0005-0000-0000-0000409F0000}"/>
    <cellStyle name="เซลล์ที่มีการเชื่อมโยง 2" xfId="40911" hidden="1" xr:uid="{00000000-0005-0000-0000-0000419F0000}"/>
    <cellStyle name="เซลล์ที่มีการเชื่อมโยง 2" xfId="40913" hidden="1" xr:uid="{00000000-0005-0000-0000-0000429F0000}"/>
    <cellStyle name="เซลล์ที่มีการเชื่อมโยง 2" xfId="40914" hidden="1" xr:uid="{00000000-0005-0000-0000-0000439F0000}"/>
    <cellStyle name="เซลล์ที่มีการเชื่อมโยง 2" xfId="40939" hidden="1" xr:uid="{00000000-0005-0000-0000-0000449F0000}"/>
    <cellStyle name="เซลล์ที่มีการเชื่อมโยง 2" xfId="40940" hidden="1" xr:uid="{00000000-0005-0000-0000-0000459F0000}"/>
    <cellStyle name="เซลล์ที่มีการเชื่อมโยง 2" xfId="40941" hidden="1" xr:uid="{00000000-0005-0000-0000-0000469F0000}"/>
    <cellStyle name="เซลล์ที่มีการเชื่อมโยง 2" xfId="40942" hidden="1" xr:uid="{00000000-0005-0000-0000-0000479F0000}"/>
    <cellStyle name="เซลล์ที่มีการเชื่อมโยง 2" xfId="40946" hidden="1" xr:uid="{00000000-0005-0000-0000-0000489F0000}"/>
    <cellStyle name="เซลล์ที่มีการเชื่อมโยง 2" xfId="40947" hidden="1" xr:uid="{00000000-0005-0000-0000-0000499F0000}"/>
    <cellStyle name="เซลล์ที่มีการเชื่อมโยง 2" xfId="40948" hidden="1" xr:uid="{00000000-0005-0000-0000-00004A9F0000}"/>
    <cellStyle name="เซลล์ที่มีการเชื่อมโยง 2" xfId="40949" hidden="1" xr:uid="{00000000-0005-0000-0000-00004B9F0000}"/>
    <cellStyle name="เซลล์ที่มีการเชื่อมโยง 2" xfId="40961" hidden="1" xr:uid="{00000000-0005-0000-0000-00004C9F0000}"/>
    <cellStyle name="เซลล์ที่มีการเชื่อมโยง 2" xfId="40962" hidden="1" xr:uid="{00000000-0005-0000-0000-00004D9F0000}"/>
    <cellStyle name="เซลล์ที่มีการเชื่อมโยง 2" xfId="40964" hidden="1" xr:uid="{00000000-0005-0000-0000-00004E9F0000}"/>
    <cellStyle name="เซลล์ที่มีการเชื่อมโยง 2" xfId="40965" hidden="1" xr:uid="{00000000-0005-0000-0000-00004F9F0000}"/>
    <cellStyle name="เซลล์ที่มีการเชื่อมโยง 2" xfId="39070" hidden="1" xr:uid="{00000000-0005-0000-0000-0000509F0000}"/>
    <cellStyle name="เซลล์ที่มีการเชื่อมโยง 2" xfId="40104" hidden="1" xr:uid="{00000000-0005-0000-0000-0000519F0000}"/>
    <cellStyle name="เซลล์ที่มีการเชื่อมโยง 2" xfId="39933" hidden="1" xr:uid="{00000000-0005-0000-0000-0000529F0000}"/>
    <cellStyle name="เซลล์ที่มีการเชื่อมโยง 2" xfId="38935" hidden="1" xr:uid="{00000000-0005-0000-0000-0000539F0000}"/>
    <cellStyle name="เซลล์ที่มีการเชื่อมโยง 2" xfId="40201" hidden="1" xr:uid="{00000000-0005-0000-0000-0000549F0000}"/>
    <cellStyle name="เซลล์ที่มีการเชื่อมโยง 2" xfId="39331" hidden="1" xr:uid="{00000000-0005-0000-0000-0000559F0000}"/>
    <cellStyle name="เซลล์ที่มีการเชื่อมโยง 2" xfId="39201" hidden="1" xr:uid="{00000000-0005-0000-0000-0000569F0000}"/>
    <cellStyle name="เซลล์ที่มีการเชื่อมโยง 2" xfId="39816" hidden="1" xr:uid="{00000000-0005-0000-0000-0000579F0000}"/>
    <cellStyle name="เซลล์ที่มีการเชื่อมโยง 2" xfId="40864" hidden="1" xr:uid="{00000000-0005-0000-0000-0000589F0000}"/>
    <cellStyle name="เซลล์ที่มีการเชื่อมโยง 2" xfId="40315" hidden="1" xr:uid="{00000000-0005-0000-0000-0000599F0000}"/>
    <cellStyle name="เซลล์ที่มีการเชื่อมโยง 2" xfId="39759" hidden="1" xr:uid="{00000000-0005-0000-0000-00005A9F0000}"/>
    <cellStyle name="เซลล์ที่มีการเชื่อมโยง 2" xfId="40176" hidden="1" xr:uid="{00000000-0005-0000-0000-00005B9F0000}"/>
    <cellStyle name="เซลล์ที่มีการเชื่อมโยง 2" xfId="35577" hidden="1" xr:uid="{00000000-0005-0000-0000-00005C9F0000}"/>
    <cellStyle name="เซลล์ที่มีการเชื่อมโยง 2" xfId="40471" hidden="1" xr:uid="{00000000-0005-0000-0000-00005D9F0000}"/>
    <cellStyle name="เซลล์ที่มีการเชื่อมโยง 2" xfId="39159" hidden="1" xr:uid="{00000000-0005-0000-0000-00005E9F0000}"/>
    <cellStyle name="เซลล์ที่มีการเชื่อมโยง 2" xfId="40269" hidden="1" xr:uid="{00000000-0005-0000-0000-00005F9F0000}"/>
    <cellStyle name="เซลล์ที่มีการเชื่อมโยง 2" xfId="39958" hidden="1" xr:uid="{00000000-0005-0000-0000-0000609F0000}"/>
    <cellStyle name="เซลล์ที่มีการเชื่อมโยง 2" xfId="39042" hidden="1" xr:uid="{00000000-0005-0000-0000-0000619F0000}"/>
    <cellStyle name="เซลล์ที่มีการเชื่อมโยง 2" xfId="40115" hidden="1" xr:uid="{00000000-0005-0000-0000-0000629F0000}"/>
    <cellStyle name="เซลล์ที่มีการเชื่อมโยง 2" xfId="39288" hidden="1" xr:uid="{00000000-0005-0000-0000-0000639F0000}"/>
    <cellStyle name="เซลล์ที่มีการเชื่อมโยง 2" xfId="39148" hidden="1" xr:uid="{00000000-0005-0000-0000-0000649F0000}"/>
    <cellStyle name="เซลล์ที่มีการเชื่อมโยง 2" xfId="40227" hidden="1" xr:uid="{00000000-0005-0000-0000-0000659F0000}"/>
    <cellStyle name="เซลล์ที่มีการเชื่อมโยง 2" xfId="40560" hidden="1" xr:uid="{00000000-0005-0000-0000-0000669F0000}"/>
    <cellStyle name="เซลล์ที่มีการเชื่อมโยง 2" xfId="40037" hidden="1" xr:uid="{00000000-0005-0000-0000-0000679F0000}"/>
    <cellStyle name="เซลล์ที่มีการเชื่อมโยง 2" xfId="40530" hidden="1" xr:uid="{00000000-0005-0000-0000-0000689F0000}"/>
    <cellStyle name="เซลล์ที่มีการเชื่อมโยง 2" xfId="40871" hidden="1" xr:uid="{00000000-0005-0000-0000-0000699F0000}"/>
    <cellStyle name="เซลล์ที่มีการเชื่อมโยง 2" xfId="39239" hidden="1" xr:uid="{00000000-0005-0000-0000-00006A9F0000}"/>
    <cellStyle name="เซลล์ที่มีการเชื่อมโยง 2" xfId="39852" hidden="1" xr:uid="{00000000-0005-0000-0000-00006B9F0000}"/>
    <cellStyle name="เซลล์ที่มีการเชื่อมโยง 2" xfId="40548" hidden="1" xr:uid="{00000000-0005-0000-0000-00006C9F0000}"/>
    <cellStyle name="เซลล์ที่มีการเชื่อมโยง 2" xfId="40950" hidden="1" xr:uid="{00000000-0005-0000-0000-00006D9F0000}"/>
    <cellStyle name="เซลล์ที่มีการเชื่อมโยง 2" xfId="40901" hidden="1" xr:uid="{00000000-0005-0000-0000-00006E9F0000}"/>
    <cellStyle name="เซลล์ที่มีการเชื่อมโยง 2" xfId="40867" hidden="1" xr:uid="{00000000-0005-0000-0000-00006F9F0000}"/>
    <cellStyle name="เซลล์ที่มีการเชื่อมโยง 2" xfId="40828" hidden="1" xr:uid="{00000000-0005-0000-0000-0000709F0000}"/>
    <cellStyle name="เซลล์ที่มีการเชื่อมโยง 2" xfId="39627" hidden="1" xr:uid="{00000000-0005-0000-0000-0000719F0000}"/>
    <cellStyle name="เซลล์ที่มีการเชื่อมโยง 2" xfId="40334" hidden="1" xr:uid="{00000000-0005-0000-0000-0000729F0000}"/>
    <cellStyle name="เซลล์ที่มีการเชื่อมโยง 2" xfId="39768" hidden="1" xr:uid="{00000000-0005-0000-0000-0000739F0000}"/>
    <cellStyle name="เซลล์ที่มีการเชื่อมโยง 2" xfId="40338" hidden="1" xr:uid="{00000000-0005-0000-0000-0000749F0000}"/>
    <cellStyle name="เซลล์ที่มีการเชื่อมโยง 2" xfId="39848" hidden="1" xr:uid="{00000000-0005-0000-0000-0000759F0000}"/>
    <cellStyle name="เซลล์ที่มีการเชื่อมโยง 2" xfId="40045" hidden="1" xr:uid="{00000000-0005-0000-0000-0000769F0000}"/>
    <cellStyle name="เซลล์ที่มีการเชื่อมโยง 2" xfId="40027" hidden="1" xr:uid="{00000000-0005-0000-0000-0000779F0000}"/>
    <cellStyle name="เซลล์ที่มีการเชื่อมโยง 2" xfId="39324" hidden="1" xr:uid="{00000000-0005-0000-0000-0000789F0000}"/>
    <cellStyle name="เซลล์ที่มีการเชื่อมโยง 2" xfId="40034" hidden="1" xr:uid="{00000000-0005-0000-0000-0000799F0000}"/>
    <cellStyle name="เซลล์ที่มีการเชื่อมโยง 2" xfId="39002" hidden="1" xr:uid="{00000000-0005-0000-0000-00007A9F0000}"/>
    <cellStyle name="เซลล์ที่มีการเชื่อมโยง 2" xfId="38967" hidden="1" xr:uid="{00000000-0005-0000-0000-00007B9F0000}"/>
    <cellStyle name="เซลล์ที่มีการเชื่อมโยง 2" xfId="38961" hidden="1" xr:uid="{00000000-0005-0000-0000-00007C9F0000}"/>
    <cellStyle name="เซลล์ที่มีการเชื่อมโยง 2" xfId="39984" hidden="1" xr:uid="{00000000-0005-0000-0000-00007D9F0000}"/>
    <cellStyle name="เซลล์ที่มีการเชื่อมโยง 2" xfId="39127" hidden="1" xr:uid="{00000000-0005-0000-0000-00007E9F0000}"/>
    <cellStyle name="เซลล์ที่มีการเชื่อมโยง 2" xfId="39896" hidden="1" xr:uid="{00000000-0005-0000-0000-00007F9F0000}"/>
    <cellStyle name="เซลล์ที่มีการเชื่อมโยง 2" xfId="39281" hidden="1" xr:uid="{00000000-0005-0000-0000-0000809F0000}"/>
    <cellStyle name="เซลล์ที่มีการเชื่อมโยง 2" xfId="40908" hidden="1" xr:uid="{00000000-0005-0000-0000-0000819F0000}"/>
    <cellStyle name="เซลล์ที่มีการเชื่อมโยง 2" xfId="39979" hidden="1" xr:uid="{00000000-0005-0000-0000-0000829F0000}"/>
    <cellStyle name="เซลล์ที่มีการเชื่อมโยง 2" xfId="39382" hidden="1" xr:uid="{00000000-0005-0000-0000-0000839F0000}"/>
    <cellStyle name="เซลล์ที่มีการเชื่อมโยง 2" xfId="40890" hidden="1" xr:uid="{00000000-0005-0000-0000-0000849F0000}"/>
    <cellStyle name="เซลล์ที่มีการเชื่อมโยง 2" xfId="39654" hidden="1" xr:uid="{00000000-0005-0000-0000-0000859F0000}"/>
    <cellStyle name="เซลล์ที่มีการเชื่อมโยง 2" xfId="40249" hidden="1" xr:uid="{00000000-0005-0000-0000-0000869F0000}"/>
    <cellStyle name="เซลล์ที่มีการเชื่อมโยง 2" xfId="40071" hidden="1" xr:uid="{00000000-0005-0000-0000-0000879F0000}"/>
    <cellStyle name="เซลล์ที่มีการเชื่อมโยง 2" xfId="39291" hidden="1" xr:uid="{00000000-0005-0000-0000-0000889F0000}"/>
    <cellStyle name="เซลล์ที่มีการเชื่อมโยง 2" xfId="39842" hidden="1" xr:uid="{00000000-0005-0000-0000-0000899F0000}"/>
    <cellStyle name="เซลล์ที่มีการเชื่อมโยง 2" xfId="40262" hidden="1" xr:uid="{00000000-0005-0000-0000-00008A9F0000}"/>
    <cellStyle name="เซลล์ที่มีการเชื่อมโยง 2" xfId="39652" hidden="1" xr:uid="{00000000-0005-0000-0000-00008B9F0000}"/>
    <cellStyle name="เซลล์ที่มีการเชื่อมโยง 2" xfId="40238" hidden="1" xr:uid="{00000000-0005-0000-0000-00008C9F0000}"/>
    <cellStyle name="เซลล์ที่มีการเชื่อมโยง 2" xfId="40412" hidden="1" xr:uid="{00000000-0005-0000-0000-00008D9F0000}"/>
    <cellStyle name="เซลล์ที่มีการเชื่อมโยง 2" xfId="40920" hidden="1" xr:uid="{00000000-0005-0000-0000-00008E9F0000}"/>
    <cellStyle name="เซลล์ที่มีการเชื่อมโยง 2" xfId="39428" hidden="1" xr:uid="{00000000-0005-0000-0000-00008F9F0000}"/>
    <cellStyle name="เซลล์ที่มีการเชื่อมโยง 2" xfId="39198" hidden="1" xr:uid="{00000000-0005-0000-0000-0000909F0000}"/>
    <cellStyle name="เซลล์ที่มีการเชื่อมโยง 2" xfId="39694" hidden="1" xr:uid="{00000000-0005-0000-0000-0000919F0000}"/>
    <cellStyle name="เซลล์ที่มีการเชื่อมโยง 2" xfId="40558" hidden="1" xr:uid="{00000000-0005-0000-0000-0000929F0000}"/>
    <cellStyle name="เซลล์ที่มีการเชื่อมโยง 2" xfId="39717" hidden="1" xr:uid="{00000000-0005-0000-0000-0000939F0000}"/>
    <cellStyle name="เซลล์ที่มีการเชื่อมโยง 2" xfId="40923" hidden="1" xr:uid="{00000000-0005-0000-0000-0000949F0000}"/>
    <cellStyle name="เซลล์ที่มีการเชื่อมโยง 2" xfId="39882" hidden="1" xr:uid="{00000000-0005-0000-0000-0000959F0000}"/>
    <cellStyle name="เซลล์ที่มีการเชื่อมโยง 2" xfId="40496" hidden="1" xr:uid="{00000000-0005-0000-0000-0000969F0000}"/>
    <cellStyle name="เซลล์ที่มีการเชื่อมโยง 2" xfId="39851" hidden="1" xr:uid="{00000000-0005-0000-0000-0000979F0000}"/>
    <cellStyle name="เซลล์ที่มีการเชื่อมโยง 2" xfId="40132" hidden="1" xr:uid="{00000000-0005-0000-0000-0000989F0000}"/>
    <cellStyle name="เซลล์ที่มีการเชื่อมโยง 2" xfId="40266" hidden="1" xr:uid="{00000000-0005-0000-0000-0000999F0000}"/>
    <cellStyle name="เซลล์ที่มีการเชื่อมโยง 2" xfId="40815" hidden="1" xr:uid="{00000000-0005-0000-0000-00009A9F0000}"/>
    <cellStyle name="เซลล์ที่มีการเชื่อมโยง 2" xfId="39044" hidden="1" xr:uid="{00000000-0005-0000-0000-00009B9F0000}"/>
    <cellStyle name="เซลล์ที่มีการเชื่อมโยง 2" xfId="38947" hidden="1" xr:uid="{00000000-0005-0000-0000-00009C9F0000}"/>
    <cellStyle name="เซลล์ที่มีการเชื่อมโยง 2" xfId="38930" hidden="1" xr:uid="{00000000-0005-0000-0000-00009D9F0000}"/>
    <cellStyle name="เซลล์ที่มีการเชื่อมโยง 2" xfId="39298" hidden="1" xr:uid="{00000000-0005-0000-0000-00009E9F0000}"/>
    <cellStyle name="เซลล์ที่มีการเชื่อมโยง 2" xfId="39076" hidden="1" xr:uid="{00000000-0005-0000-0000-00009F9F0000}"/>
    <cellStyle name="เซลล์ที่มีการเชื่อมโยง 2" xfId="40321" hidden="1" xr:uid="{00000000-0005-0000-0000-0000A09F0000}"/>
    <cellStyle name="เซลล์ที่มีการเชื่อมโยง 2" xfId="40239" hidden="1" xr:uid="{00000000-0005-0000-0000-0000A19F0000}"/>
    <cellStyle name="เซลล์ที่มีการเชื่อมโยง 2" xfId="39369" hidden="1" xr:uid="{00000000-0005-0000-0000-0000A29F0000}"/>
    <cellStyle name="เซลล์ที่มีการเชื่อมโยง 2" xfId="39805" hidden="1" xr:uid="{00000000-0005-0000-0000-0000A39F0000}"/>
    <cellStyle name="เซลล์ที่มีการเชื่อมโยง 2" xfId="39967" hidden="1" xr:uid="{00000000-0005-0000-0000-0000A49F0000}"/>
    <cellStyle name="เซลล์ที่มีการเชื่อมโยง 2" xfId="39027" hidden="1" xr:uid="{00000000-0005-0000-0000-0000A59F0000}"/>
    <cellStyle name="เซลล์ที่มีการเชื่อมโยง 2" xfId="40945" hidden="1" xr:uid="{00000000-0005-0000-0000-0000A69F0000}"/>
    <cellStyle name="เซลล์ที่มีการเชื่อมโยง 2" xfId="39145" hidden="1" xr:uid="{00000000-0005-0000-0000-0000A79F0000}"/>
    <cellStyle name="เซลล์ที่มีการเชื่อมโยง 2" xfId="39258" hidden="1" xr:uid="{00000000-0005-0000-0000-0000A89F0000}"/>
    <cellStyle name="เซลล์ที่มีการเชื่อมโยง 2" xfId="40955" hidden="1" xr:uid="{00000000-0005-0000-0000-0000A99F0000}"/>
    <cellStyle name="เซลล์ที่มีการเชื่อมโยง 2" xfId="40872" hidden="1" xr:uid="{00000000-0005-0000-0000-0000AA9F0000}"/>
    <cellStyle name="เซลล์ที่มีการเชื่อมโยง 2" xfId="40884" hidden="1" xr:uid="{00000000-0005-0000-0000-0000AB9F0000}"/>
    <cellStyle name="เซลล์ที่มีการเชื่อมโยง 2" xfId="39173" hidden="1" xr:uid="{00000000-0005-0000-0000-0000AC9F0000}"/>
    <cellStyle name="เซลล์ที่มีการเชื่อมโยง 2" xfId="39502" hidden="1" xr:uid="{00000000-0005-0000-0000-0000AD9F0000}"/>
    <cellStyle name="เซลล์ที่มีการเชื่อมโยง 2" xfId="39220" hidden="1" xr:uid="{00000000-0005-0000-0000-0000AE9F0000}"/>
    <cellStyle name="เซลล์ที่มีการเชื่อมโยง 2" xfId="39182" hidden="1" xr:uid="{00000000-0005-0000-0000-0000AF9F0000}"/>
    <cellStyle name="เซลล์ที่มีการเชื่อมโยง 2" xfId="40924" hidden="1" xr:uid="{00000000-0005-0000-0000-0000B09F0000}"/>
    <cellStyle name="เซลล์ที่มีการเชื่อมโยง 2" xfId="39446" hidden="1" xr:uid="{00000000-0005-0000-0000-0000B19F0000}"/>
    <cellStyle name="เซลล์ที่มีการเชื่อมโยง 2" xfId="39799" hidden="1" xr:uid="{00000000-0005-0000-0000-0000B29F0000}"/>
    <cellStyle name="เซลล์ที่มีการเชื่อมโยง 2" xfId="39663" hidden="1" xr:uid="{00000000-0005-0000-0000-0000B39F0000}"/>
    <cellStyle name="เซลล์ที่มีการเชื่อมโยง 2" xfId="40332" hidden="1" xr:uid="{00000000-0005-0000-0000-0000B49F0000}"/>
    <cellStyle name="เซลล์ที่มีการเชื่อมโยง 2" xfId="40536" hidden="1" xr:uid="{00000000-0005-0000-0000-0000B59F0000}"/>
    <cellStyle name="เซลล์ที่มีการเชื่อมโยง 2" xfId="40042" hidden="1" xr:uid="{00000000-0005-0000-0000-0000B69F0000}"/>
    <cellStyle name="เซลล์ที่มีการเชื่อมโยง 2" xfId="39212" hidden="1" xr:uid="{00000000-0005-0000-0000-0000B79F0000}"/>
    <cellStyle name="เซลล์ที่มีการเชื่อมโยง 2" xfId="39538" hidden="1" xr:uid="{00000000-0005-0000-0000-0000B89F0000}"/>
    <cellStyle name="เซลล์ที่มีการเชื่อมโยง 2" xfId="40933" hidden="1" xr:uid="{00000000-0005-0000-0000-0000B99F0000}"/>
    <cellStyle name="เซลล์ที่มีการเชื่อมโยง 2" xfId="40863" hidden="1" xr:uid="{00000000-0005-0000-0000-0000BA9F0000}"/>
    <cellStyle name="เซลล์ที่มีการเชื่อมโยง 2" xfId="40895" hidden="1" xr:uid="{00000000-0005-0000-0000-0000BB9F0000}"/>
    <cellStyle name="เซลล์ที่มีการเชื่อมโยง 2" xfId="39209" hidden="1" xr:uid="{00000000-0005-0000-0000-0000BC9F0000}"/>
    <cellStyle name="เซลล์ที่มีการเชื่อมโยง 2" xfId="39496" hidden="1" xr:uid="{00000000-0005-0000-0000-0000BD9F0000}"/>
    <cellStyle name="เซลล์ที่มีการเชื่อมโยง 2" xfId="39621" hidden="1" xr:uid="{00000000-0005-0000-0000-0000BE9F0000}"/>
    <cellStyle name="เซลล์ที่มีการเชื่อมโยง 2" xfId="40528" hidden="1" xr:uid="{00000000-0005-0000-0000-0000BF9F0000}"/>
    <cellStyle name="เซลล์ที่มีการเชื่อมโยง 2" xfId="39684" hidden="1" xr:uid="{00000000-0005-0000-0000-0000C09F0000}"/>
    <cellStyle name="เซลล์ที่มีการเชื่อมโยง 2" xfId="40524" hidden="1" xr:uid="{00000000-0005-0000-0000-0000C19F0000}"/>
    <cellStyle name="เซลล์ที่มีการเชื่อมโยง 2" xfId="40121" hidden="1" xr:uid="{00000000-0005-0000-0000-0000C29F0000}"/>
    <cellStyle name="เซลล์ที่มีการเชื่อมโยง 2" xfId="40956" hidden="1" xr:uid="{00000000-0005-0000-0000-0000C39F0000}"/>
    <cellStyle name="เซลล์ที่มีการเชื่อมโยง 2" xfId="39604" hidden="1" xr:uid="{00000000-0005-0000-0000-0000C49F0000}"/>
    <cellStyle name="เซลล์ที่มีการเชื่อมโยง 2" xfId="39536" hidden="1" xr:uid="{00000000-0005-0000-0000-0000C59F0000}"/>
    <cellStyle name="เซลล์ที่มีการเชื่อมโยง 2" xfId="38934" hidden="1" xr:uid="{00000000-0005-0000-0000-0000C69F0000}"/>
    <cellStyle name="เซลล์ที่มีการเชื่อมโยง 2" xfId="40133" hidden="1" xr:uid="{00000000-0005-0000-0000-0000C79F0000}"/>
    <cellStyle name="เซลล์ที่มีการเชื่อมโยง 2" xfId="39569" hidden="1" xr:uid="{00000000-0005-0000-0000-0000C89F0000}"/>
    <cellStyle name="เซลล์ที่มีการเชื่อมโยง 2" xfId="38962" hidden="1" xr:uid="{00000000-0005-0000-0000-0000C99F0000}"/>
    <cellStyle name="เซลล์ที่มีการเชื่อมโยง 2" xfId="39680" hidden="1" xr:uid="{00000000-0005-0000-0000-0000CA9F0000}"/>
    <cellStyle name="เซลล์ที่มีการเชื่อมโยง 2" xfId="40444" hidden="1" xr:uid="{00000000-0005-0000-0000-0000CB9F0000}"/>
    <cellStyle name="เซลล์ที่มีการเชื่อมโยง 2" xfId="39500" hidden="1" xr:uid="{00000000-0005-0000-0000-0000CC9F0000}"/>
    <cellStyle name="เซลล์ที่มีการเชื่อมโยง 2" xfId="39982" hidden="1" xr:uid="{00000000-0005-0000-0000-0000CD9F0000}"/>
    <cellStyle name="เซลล์ที่มีการเชื่อมโยง 2" xfId="40417" hidden="1" xr:uid="{00000000-0005-0000-0000-0000CE9F0000}"/>
    <cellStyle name="เซลล์ที่มีการเชื่อมโยง 2" xfId="39377" hidden="1" xr:uid="{00000000-0005-0000-0000-0000CF9F0000}"/>
    <cellStyle name="เซลล์ที่มีการเชื่อมโยง 2" xfId="39636" hidden="1" xr:uid="{00000000-0005-0000-0000-0000D09F0000}"/>
    <cellStyle name="เซลล์ที่มีการเชื่อมโยง 2" xfId="39557" hidden="1" xr:uid="{00000000-0005-0000-0000-0000D19F0000}"/>
    <cellStyle name="เซลล์ที่มีการเชื่อมโยง 2" xfId="39395" hidden="1" xr:uid="{00000000-0005-0000-0000-0000D29F0000}"/>
    <cellStyle name="เซลล์ที่มีการเชื่อมโยง 2" xfId="39989" hidden="1" xr:uid="{00000000-0005-0000-0000-0000D39F0000}"/>
    <cellStyle name="เซลล์ที่มีการเชื่อมโยง 2" xfId="39021" hidden="1" xr:uid="{00000000-0005-0000-0000-0000D49F0000}"/>
    <cellStyle name="เซลล์ที่มีการเชื่อมโยง 2" xfId="39946" hidden="1" xr:uid="{00000000-0005-0000-0000-0000D59F0000}"/>
    <cellStyle name="เซลล์ที่มีการเชื่อมโยง 2" xfId="40263" hidden="1" xr:uid="{00000000-0005-0000-0000-0000D69F0000}"/>
    <cellStyle name="เซลล์ที่มีการเชื่อมโยง 2" xfId="35630" hidden="1" xr:uid="{00000000-0005-0000-0000-0000D79F0000}"/>
    <cellStyle name="เซลล์ที่มีการเชื่อมโยง 2" xfId="39755" hidden="1" xr:uid="{00000000-0005-0000-0000-0000D89F0000}"/>
    <cellStyle name="เซลล์ที่มีการเชื่อมโยง 2" xfId="38958" hidden="1" xr:uid="{00000000-0005-0000-0000-0000D99F0000}"/>
    <cellStyle name="เซลล์ที่มีการเชื่อมโยง 2" xfId="40329" hidden="1" xr:uid="{00000000-0005-0000-0000-0000DA9F0000}"/>
    <cellStyle name="เซลล์ที่มีการเชื่อมโยง 2" xfId="39432" hidden="1" xr:uid="{00000000-0005-0000-0000-0000DB9F0000}"/>
    <cellStyle name="เซลล์ที่มีการเชื่อมโยง 2" xfId="40541" hidden="1" xr:uid="{00000000-0005-0000-0000-0000DC9F0000}"/>
    <cellStyle name="เซลล์ที่มีการเชื่อมโยง 2" xfId="39906" hidden="1" xr:uid="{00000000-0005-0000-0000-0000DD9F0000}"/>
    <cellStyle name="เซลล์ที่มีการเชื่อมโยง 2" xfId="38998" hidden="1" xr:uid="{00000000-0005-0000-0000-0000DE9F0000}"/>
    <cellStyle name="เซลล์ที่มีการเชื่อมโยง 2" xfId="39085" hidden="1" xr:uid="{00000000-0005-0000-0000-0000DF9F0000}"/>
    <cellStyle name="เซลล์ที่มีการเชื่อมโยง 2" xfId="39474" hidden="1" xr:uid="{00000000-0005-0000-0000-0000E09F0000}"/>
    <cellStyle name="เซลล์ที่มีการเชื่อมโยง 2" xfId="40318" hidden="1" xr:uid="{00000000-0005-0000-0000-0000E19F0000}"/>
    <cellStyle name="เซลล์ที่มีการเชื่อมโยง 2" xfId="40549" hidden="1" xr:uid="{00000000-0005-0000-0000-0000E29F0000}"/>
    <cellStyle name="เซลล์ที่มีการเชื่อมโยง 2" xfId="40384" hidden="1" xr:uid="{00000000-0005-0000-0000-0000E39F0000}"/>
    <cellStyle name="เซลล์ที่มีการเชื่อมโยง 2" xfId="40818" hidden="1" xr:uid="{00000000-0005-0000-0000-0000E49F0000}"/>
    <cellStyle name="เซลล์ที่มีการเชื่อมโยง 2" xfId="39498" hidden="1" xr:uid="{00000000-0005-0000-0000-0000E59F0000}"/>
    <cellStyle name="เซลล์ที่มีการเชื่อมโยง 2" xfId="40885" hidden="1" xr:uid="{00000000-0005-0000-0000-0000E69F0000}"/>
    <cellStyle name="เซลล์ที่มีการเชื่อมโยง 2" xfId="40898" hidden="1" xr:uid="{00000000-0005-0000-0000-0000E79F0000}"/>
    <cellStyle name="เซลล์ที่มีการเชื่อมโยง 2" xfId="40556" hidden="1" xr:uid="{00000000-0005-0000-0000-0000E89F0000}"/>
    <cellStyle name="เซลล์ที่มีการเชื่อมโยง 2" xfId="39821" hidden="1" xr:uid="{00000000-0005-0000-0000-0000E99F0000}"/>
    <cellStyle name="เซลล์ที่มีการเชื่อมโยง 2" xfId="39831" hidden="1" xr:uid="{00000000-0005-0000-0000-0000EA9F0000}"/>
    <cellStyle name="เซลล์ที่มีการเชื่อมโยง 2" xfId="38994" hidden="1" xr:uid="{00000000-0005-0000-0000-0000EB9F0000}"/>
    <cellStyle name="เซลล์ที่มีการเชื่อมโยง 2" xfId="39407" hidden="1" xr:uid="{00000000-0005-0000-0000-0000EC9F0000}"/>
    <cellStyle name="เซลล์ที่มีการเชื่อมโยง 2" xfId="40088" hidden="1" xr:uid="{00000000-0005-0000-0000-0000ED9F0000}"/>
    <cellStyle name="เซลล์ที่มีการเชื่อมโยง 2" xfId="39600" hidden="1" xr:uid="{00000000-0005-0000-0000-0000EE9F0000}"/>
    <cellStyle name="เซลล์ที่มีการเชื่อมโยง 2" xfId="39541" hidden="1" xr:uid="{00000000-0005-0000-0000-0000EF9F0000}"/>
    <cellStyle name="เซลล์ที่มีการเชื่อมโยง 2" xfId="36065" hidden="1" xr:uid="{00000000-0005-0000-0000-0000F09F0000}"/>
    <cellStyle name="เซลล์ที่มีการเชื่อมโยง 2" xfId="40265" hidden="1" xr:uid="{00000000-0005-0000-0000-0000F19F0000}"/>
    <cellStyle name="เซลล์ที่มีการเชื่อมโยง 2" xfId="40267" hidden="1" xr:uid="{00000000-0005-0000-0000-0000F29F0000}"/>
    <cellStyle name="เซลล์ที่มีการเชื่อมโยง 2" xfId="39444" hidden="1" xr:uid="{00000000-0005-0000-0000-0000F39F0000}"/>
    <cellStyle name="เซลล์ที่มีการเชื่อมโยง 2" xfId="40979" hidden="1" xr:uid="{00000000-0005-0000-0000-0000F49F0000}"/>
    <cellStyle name="เซลล์ที่มีการเชื่อมโยง 2" xfId="40980" hidden="1" xr:uid="{00000000-0005-0000-0000-0000F59F0000}"/>
    <cellStyle name="เซลล์ที่มีการเชื่อมโยง 2" xfId="40981" hidden="1" xr:uid="{00000000-0005-0000-0000-0000F69F0000}"/>
    <cellStyle name="เซลล์ที่มีการเชื่อมโยง 2" xfId="40982" hidden="1" xr:uid="{00000000-0005-0000-0000-0000F79F0000}"/>
    <cellStyle name="เซลล์ที่มีการเชื่อมโยง 2" xfId="40985" hidden="1" xr:uid="{00000000-0005-0000-0000-0000F89F0000}"/>
    <cellStyle name="เซลล์ที่มีการเชื่อมโยง 2" xfId="40986" hidden="1" xr:uid="{00000000-0005-0000-0000-0000F99F0000}"/>
    <cellStyle name="เซลล์ที่มีการเชื่อมโยง 2" xfId="40987" hidden="1" xr:uid="{00000000-0005-0000-0000-0000FA9F0000}"/>
    <cellStyle name="เซลล์ที่มีการเชื่อมโยง 2" xfId="40988" hidden="1" xr:uid="{00000000-0005-0000-0000-0000FB9F0000}"/>
    <cellStyle name="เซลล์ที่มีการเชื่อมโยง 2" xfId="41006" hidden="1" xr:uid="{00000000-0005-0000-0000-0000FC9F0000}"/>
    <cellStyle name="เซลล์ที่มีการเชื่อมโยง 2" xfId="41007" hidden="1" xr:uid="{00000000-0005-0000-0000-0000FD9F0000}"/>
    <cellStyle name="เซลล์ที่มีการเชื่อมโยง 2" xfId="41009" hidden="1" xr:uid="{00000000-0005-0000-0000-0000FE9F0000}"/>
    <cellStyle name="เซลล์ที่มีการเชื่อมโยง 2" xfId="41010" hidden="1" xr:uid="{00000000-0005-0000-0000-0000FF9F0000}"/>
    <cellStyle name="เซลล์ที่มีการเชื่อมโยง 2" xfId="39392" hidden="1" xr:uid="{00000000-0005-0000-0000-000000A00000}"/>
    <cellStyle name="เซลล์ที่มีการเชื่อมโยง 2" xfId="40401" hidden="1" xr:uid="{00000000-0005-0000-0000-000001A00000}"/>
    <cellStyle name="เซลล์ที่มีการเชื่อมโยง 2" xfId="39605" hidden="1" xr:uid="{00000000-0005-0000-0000-000002A00000}"/>
    <cellStyle name="เซลล์ที่มีการเชื่อมโยง 2" xfId="39930" hidden="1" xr:uid="{00000000-0005-0000-0000-000003A00000}"/>
    <cellStyle name="เซลล์ที่มีการเชื่อมโยง 2" xfId="40894" hidden="1" xr:uid="{00000000-0005-0000-0000-000004A00000}"/>
    <cellStyle name="เซลล์ที่มีการเชื่อมโยง 2" xfId="39460" hidden="1" xr:uid="{00000000-0005-0000-0000-000005A00000}"/>
    <cellStyle name="เซลล์ที่มีการเชื่อมโยง 2" xfId="39424" hidden="1" xr:uid="{00000000-0005-0000-0000-000006A00000}"/>
    <cellStyle name="เซลล์ที่มีการเชื่อมโยง 2" xfId="40351" hidden="1" xr:uid="{00000000-0005-0000-0000-000007A00000}"/>
    <cellStyle name="เซลล์ที่มีการเชื่อมโยง 2" xfId="40463" hidden="1" xr:uid="{00000000-0005-0000-0000-000008A00000}"/>
    <cellStyle name="เซลล์ที่มีการเชื่อมโยง 2" xfId="38984" hidden="1" xr:uid="{00000000-0005-0000-0000-000009A00000}"/>
    <cellStyle name="เซลล์ที่มีการเชื่อมโยง 2" xfId="40178" hidden="1" xr:uid="{00000000-0005-0000-0000-00000AA00000}"/>
    <cellStyle name="เซลล์ที่มีการเชื่อมโยง 2" xfId="40306" hidden="1" xr:uid="{00000000-0005-0000-0000-00000BA00000}"/>
    <cellStyle name="เซลล์ที่มีการเชื่อมโยง 2" xfId="39302" hidden="1" xr:uid="{00000000-0005-0000-0000-00000CA00000}"/>
    <cellStyle name="เซลล์ที่มีการเชื่อมโยง 2" xfId="36039" hidden="1" xr:uid="{00000000-0005-0000-0000-00000DA00000}"/>
    <cellStyle name="เซลล์ที่มีการเชื่อมโยง 2" xfId="39233" hidden="1" xr:uid="{00000000-0005-0000-0000-00000EA00000}"/>
    <cellStyle name="เซลล์ที่มีการเชื่อมโยง 2" xfId="40486" hidden="1" xr:uid="{00000000-0005-0000-0000-00000FA00000}"/>
    <cellStyle name="เซลล์ที่มีการเชื่อมโยง 2" xfId="40162" hidden="1" xr:uid="{00000000-0005-0000-0000-000010A00000}"/>
    <cellStyle name="เซลล์ที่มีการเชื่อมโยง 2" xfId="39156" hidden="1" xr:uid="{00000000-0005-0000-0000-000011A00000}"/>
    <cellStyle name="เซลล์ที่มีการเชื่อมโยง 2" xfId="39938" hidden="1" xr:uid="{00000000-0005-0000-0000-000012A00000}"/>
    <cellStyle name="เซลล์ที่มีการเชื่อมโยง 2" xfId="40076" hidden="1" xr:uid="{00000000-0005-0000-0000-000013A00000}"/>
    <cellStyle name="เซลล์ที่มีการเชื่อมโยง 2" xfId="40523" hidden="1" xr:uid="{00000000-0005-0000-0000-000014A00000}"/>
    <cellStyle name="เซลล์ที่มีการเชื่อมโยง 2" xfId="39642" hidden="1" xr:uid="{00000000-0005-0000-0000-000015A00000}"/>
    <cellStyle name="เซลล์ที่มีการเชื่อมโยง 2" xfId="40903" hidden="1" xr:uid="{00000000-0005-0000-0000-000016A00000}"/>
    <cellStyle name="เซลล์ที่มีการเชื่อมโยง 2" xfId="40460" hidden="1" xr:uid="{00000000-0005-0000-0000-000017A00000}"/>
    <cellStyle name="เซลล์ที่มีการเชื่อมโยง 2" xfId="39580" hidden="1" xr:uid="{00000000-0005-0000-0000-000018A00000}"/>
    <cellStyle name="เซลล์ที่มีการเชื่อมโยง 2" xfId="39514" hidden="1" xr:uid="{00000000-0005-0000-0000-000019A00000}"/>
    <cellStyle name="เซลล์ที่มีการเชื่อมโยง 2" xfId="39866" hidden="1" xr:uid="{00000000-0005-0000-0000-00001AA00000}"/>
    <cellStyle name="เซลล์ที่มีการเชื่อมโยง 2" xfId="39807" hidden="1" xr:uid="{00000000-0005-0000-0000-00001BA00000}"/>
    <cellStyle name="เซลล์ที่มีการเชื่อมโยง 2" xfId="39463" hidden="1" xr:uid="{00000000-0005-0000-0000-00001CA00000}"/>
    <cellStyle name="เซลล์ที่มีการเชื่อมโยง 2" xfId="39674" hidden="1" xr:uid="{00000000-0005-0000-0000-00001DA00000}"/>
    <cellStyle name="เซลล์ที่มีการเชื่อมโยง 2" xfId="40252" hidden="1" xr:uid="{00000000-0005-0000-0000-00001EA00000}"/>
    <cellStyle name="เซลล์ที่มีการเชื่อมโยง 2" xfId="40445" hidden="1" xr:uid="{00000000-0005-0000-0000-00001FA00000}"/>
    <cellStyle name="เซลล์ที่มีการเชื่อมโยง 2" xfId="40944" hidden="1" xr:uid="{00000000-0005-0000-0000-000020A00000}"/>
    <cellStyle name="เซลล์ที่มีการเชื่อมโยง 2" xfId="39910" hidden="1" xr:uid="{00000000-0005-0000-0000-000021A00000}"/>
    <cellStyle name="เซลล์ที่มีการเชื่อมโยง 2" xfId="40299" hidden="1" xr:uid="{00000000-0005-0000-0000-000022A00000}"/>
    <cellStyle name="เซลล์ที่มีการเชื่อมโยง 2" xfId="39261" hidden="1" xr:uid="{00000000-0005-0000-0000-000023A00000}"/>
    <cellStyle name="เซลล์ที่มีการเชื่อมโยง 2" xfId="40386" hidden="1" xr:uid="{00000000-0005-0000-0000-000024A00000}"/>
    <cellStyle name="เซลล์ที่มีการเชื่อมโยง 2" xfId="39722" hidden="1" xr:uid="{00000000-0005-0000-0000-000025A00000}"/>
    <cellStyle name="เซลล์ที่มีการเชื่อมโยง 2" xfId="39871" hidden="1" xr:uid="{00000000-0005-0000-0000-000026A00000}"/>
    <cellStyle name="เซลล์ที่มีการเชื่อมโยง 2" xfId="40464" hidden="1" xr:uid="{00000000-0005-0000-0000-000027A00000}"/>
    <cellStyle name="เซลล์ที่มีการเชื่อมโยง 2" xfId="39553" hidden="1" xr:uid="{00000000-0005-0000-0000-000028A00000}"/>
    <cellStyle name="เซลล์ที่มีการเชื่อมโยง 2" xfId="39953" hidden="1" xr:uid="{00000000-0005-0000-0000-000029A00000}"/>
    <cellStyle name="เซลล์ที่มีการเชื่อมโยง 2" xfId="39095" hidden="1" xr:uid="{00000000-0005-0000-0000-00002AA00000}"/>
    <cellStyle name="เซลล์ที่มีการเชื่อมโยง 2" xfId="39903" hidden="1" xr:uid="{00000000-0005-0000-0000-00002BA00000}"/>
    <cellStyle name="เซลล์ที่มีการเชื่อมโยง 2" xfId="40825" hidden="1" xr:uid="{00000000-0005-0000-0000-00002CA00000}"/>
    <cellStyle name="เซลล์ที่มีการเชื่อมโยง 2" xfId="39169" hidden="1" xr:uid="{00000000-0005-0000-0000-00002DA00000}"/>
    <cellStyle name="เซลล์ที่มีการเชื่อมโยง 2" xfId="39360" hidden="1" xr:uid="{00000000-0005-0000-0000-00002EA00000}"/>
    <cellStyle name="เซลล์ที่มีการเชื่อมโยง 2" xfId="39100" hidden="1" xr:uid="{00000000-0005-0000-0000-00002FA00000}"/>
    <cellStyle name="เซลล์ที่มีการเชื่อมโยง 2" xfId="39735" hidden="1" xr:uid="{00000000-0005-0000-0000-000030A00000}"/>
    <cellStyle name="เซลล์ที่มีการเชื่อมโยง 2" xfId="39222" hidden="1" xr:uid="{00000000-0005-0000-0000-000031A00000}"/>
    <cellStyle name="เซลล์ที่มีการเชื่อมโยง 2" xfId="39667" hidden="1" xr:uid="{00000000-0005-0000-0000-000032A00000}"/>
    <cellStyle name="เซลล์ที่มีการเชื่อมโยง 2" xfId="39819" hidden="1" xr:uid="{00000000-0005-0000-0000-000033A00000}"/>
    <cellStyle name="เซลล์ที่มีการเชื่อมโยง 2" xfId="40122" hidden="1" xr:uid="{00000000-0005-0000-0000-000034A00000}"/>
    <cellStyle name="เซลล์ที่มีการเชื่อมโยง 2" xfId="39486" hidden="1" xr:uid="{00000000-0005-0000-0000-000035A00000}"/>
    <cellStyle name="เซลล์ที่มีการเชื่อมโยง 2" xfId="39937" hidden="1" xr:uid="{00000000-0005-0000-0000-000036A00000}"/>
    <cellStyle name="เซลล์ที่มีการเชื่อมโยง 2" xfId="40378" hidden="1" xr:uid="{00000000-0005-0000-0000-000037A00000}"/>
    <cellStyle name="เซลล์ที่มีการเชื่อมโยง 2" xfId="40362" hidden="1" xr:uid="{00000000-0005-0000-0000-000038A00000}"/>
    <cellStyle name="เซลล์ที่มีการเชื่อมโยง 2" xfId="40823" hidden="1" xr:uid="{00000000-0005-0000-0000-000039A00000}"/>
    <cellStyle name="เซลล์ที่มีการเชื่อมโยง 2" xfId="40010" hidden="1" xr:uid="{00000000-0005-0000-0000-00003AA00000}"/>
    <cellStyle name="เซลล์ที่มีการเชื่อมโยง 2" xfId="17857" hidden="1" xr:uid="{00000000-0005-0000-0000-00003BA00000}"/>
    <cellStyle name="เซลล์ที่มีการเชื่อมโยง 2" xfId="40996" hidden="1" xr:uid="{00000000-0005-0000-0000-00003CA00000}"/>
    <cellStyle name="เซลล์ที่มีการเชื่อมโยง 2" xfId="40072" hidden="1" xr:uid="{00000000-0005-0000-0000-00003DA00000}"/>
    <cellStyle name="เซลล์ที่มีการเชื่อมโยง 2" xfId="39168" hidden="1" xr:uid="{00000000-0005-0000-0000-00003EA00000}"/>
    <cellStyle name="เซลล์ที่มีการเชื่อมโยง 2" xfId="39343" hidden="1" xr:uid="{00000000-0005-0000-0000-00003FA00000}"/>
    <cellStyle name="เซลล์ที่มีการเชื่อมโยง 2" xfId="39524" hidden="1" xr:uid="{00000000-0005-0000-0000-000040A00000}"/>
    <cellStyle name="เซลล์ที่มีการเชื่อมโยง 2" xfId="39013" hidden="1" xr:uid="{00000000-0005-0000-0000-000041A00000}"/>
    <cellStyle name="เซลล์ที่มีการเชื่อมโยง 2" xfId="40572" hidden="1" xr:uid="{00000000-0005-0000-0000-000042A00000}"/>
    <cellStyle name="เซลล์ที่มีการเชื่อมโยง 2" xfId="40951" hidden="1" xr:uid="{00000000-0005-0000-0000-000043A00000}"/>
    <cellStyle name="เซลล์ที่มีการเชื่อมโยง 2" xfId="39274" hidden="1" xr:uid="{00000000-0005-0000-0000-000044A00000}"/>
    <cellStyle name="เซลล์ที่มีการเชื่อมโยง 2" xfId="39400" hidden="1" xr:uid="{00000000-0005-0000-0000-000045A00000}"/>
    <cellStyle name="เซลล์ที่มีการเชื่อมโยง 2" xfId="39315" hidden="1" xr:uid="{00000000-0005-0000-0000-000046A00000}"/>
    <cellStyle name="เซลล์ที่มีการเชื่อมโยง 2" xfId="39037" hidden="1" xr:uid="{00000000-0005-0000-0000-000047A00000}"/>
    <cellStyle name="เซลล์ที่มีการเชื่อมโยง 2" xfId="39963" hidden="1" xr:uid="{00000000-0005-0000-0000-000048A00000}"/>
    <cellStyle name="เซลล์ที่มีการเชื่อมโยง 2" xfId="38972" hidden="1" xr:uid="{00000000-0005-0000-0000-000049A00000}"/>
    <cellStyle name="เซลล์ที่มีการเชื่อมโยง 2" xfId="39867" hidden="1" xr:uid="{00000000-0005-0000-0000-00004AA00000}"/>
    <cellStyle name="เซลล์ที่มีการเชื่อมโยง 2" xfId="39968" hidden="1" xr:uid="{00000000-0005-0000-0000-00004BA00000}"/>
    <cellStyle name="เซลล์ที่มีการเชื่อมโยง 2" xfId="39758" hidden="1" xr:uid="{00000000-0005-0000-0000-00004CA00000}"/>
    <cellStyle name="เซลล์ที่มีการเชื่อมโยง 2" xfId="40882" hidden="1" xr:uid="{00000000-0005-0000-0000-00004DA00000}"/>
    <cellStyle name="เซลล์ที่มีการเชื่อมโยง 2" xfId="39573" hidden="1" xr:uid="{00000000-0005-0000-0000-00004EA00000}"/>
    <cellStyle name="เซลล์ที่มีการเชื่อมโยง 2" xfId="39521" hidden="1" xr:uid="{00000000-0005-0000-0000-00004FA00000}"/>
    <cellStyle name="เซลล์ที่มีการเชื่อมโยง 2" xfId="40440" hidden="1" xr:uid="{00000000-0005-0000-0000-000050A00000}"/>
    <cellStyle name="เซลล์ที่มีการเชื่อมโยง 2" xfId="40233" hidden="1" xr:uid="{00000000-0005-0000-0000-000051A00000}"/>
    <cellStyle name="เซลล์ที่มีการเชื่อมโยง 2" xfId="40876" hidden="1" xr:uid="{00000000-0005-0000-0000-000052A00000}"/>
    <cellStyle name="เซลล์ที่มีการเชื่อมโยง 2" xfId="40878" hidden="1" xr:uid="{00000000-0005-0000-0000-000053A00000}"/>
    <cellStyle name="เซลล์ที่มีการเชื่อมโยง 2" xfId="39508" hidden="1" xr:uid="{00000000-0005-0000-0000-000054A00000}"/>
    <cellStyle name="เซลล์ที่มีการเชื่อมโยง 2" xfId="40899" hidden="1" xr:uid="{00000000-0005-0000-0000-000055A00000}"/>
    <cellStyle name="เซลล์ที่มีการเชื่อมโยง 2" xfId="40029" hidden="1" xr:uid="{00000000-0005-0000-0000-000056A00000}"/>
    <cellStyle name="เซลล์ที่มีการเชื่อมโยง 2" xfId="40929" hidden="1" xr:uid="{00000000-0005-0000-0000-000057A00000}"/>
    <cellStyle name="เซลล์ที่มีการเชื่อมโยง 2" xfId="40030" hidden="1" xr:uid="{00000000-0005-0000-0000-000058A00000}"/>
    <cellStyle name="เซลล์ที่มีการเชื่อมโยง 2" xfId="40970" hidden="1" xr:uid="{00000000-0005-0000-0000-000059A00000}"/>
    <cellStyle name="เซลล์ที่มีการเชื่อมโยง 2" xfId="40225" hidden="1" xr:uid="{00000000-0005-0000-0000-00005AA00000}"/>
    <cellStyle name="เซลล์ที่มีการเชื่อมโยง 2" xfId="39696" hidden="1" xr:uid="{00000000-0005-0000-0000-00005BA00000}"/>
    <cellStyle name="เซลล์ที่มีการเชื่อมโยง 2" xfId="39099" hidden="1" xr:uid="{00000000-0005-0000-0000-00005CA00000}"/>
    <cellStyle name="เซลล์ที่มีการเชื่อมโยง 2" xfId="39471" hidden="1" xr:uid="{00000000-0005-0000-0000-00005DA00000}"/>
    <cellStyle name="เซลล์ที่มีการเชื่อมโยง 2" xfId="39399" hidden="1" xr:uid="{00000000-0005-0000-0000-00005EA00000}"/>
    <cellStyle name="เซลล์ที่มีการเชื่อมโยง 2" xfId="39987" hidden="1" xr:uid="{00000000-0005-0000-0000-00005FA00000}"/>
    <cellStyle name="เซลล์ที่มีการเชื่อมโยง 2" xfId="40519" hidden="1" xr:uid="{00000000-0005-0000-0000-000060A00000}"/>
    <cellStyle name="เซลล์ที่มีการเชื่อมโยง 2" xfId="39778" hidden="1" xr:uid="{00000000-0005-0000-0000-000061A00000}"/>
    <cellStyle name="เซลล์ที่มีการเชื่อมโยง 2" xfId="39218" hidden="1" xr:uid="{00000000-0005-0000-0000-000062A00000}"/>
    <cellStyle name="เซลล์ที่มีการเชื่อมโยง 2" xfId="39664" hidden="1" xr:uid="{00000000-0005-0000-0000-000063A00000}"/>
    <cellStyle name="เซลล์ที่มีการเชื่อมโยง 2" xfId="39149" hidden="1" xr:uid="{00000000-0005-0000-0000-000064A00000}"/>
    <cellStyle name="เซลล์ที่มีการเชื่อมโยง 2" xfId="39732" hidden="1" xr:uid="{00000000-0005-0000-0000-000065A00000}"/>
    <cellStyle name="เซลล์ที่มีการเชื่อมโยง 2" xfId="39430" hidden="1" xr:uid="{00000000-0005-0000-0000-000066A00000}"/>
    <cellStyle name="เซลล์ที่มีการเชื่อมโยง 2" xfId="41001" hidden="1" xr:uid="{00000000-0005-0000-0000-000067A00000}"/>
    <cellStyle name="เซลล์ที่มีการเชื่อมโยง 2" xfId="39079" hidden="1" xr:uid="{00000000-0005-0000-0000-000068A00000}"/>
    <cellStyle name="เซลล์ที่มีการเชื่อมโยง 2" xfId="39578" hidden="1" xr:uid="{00000000-0005-0000-0000-000069A00000}"/>
    <cellStyle name="เซลล์ที่มีการเชื่อมโยง 2" xfId="39637" hidden="1" xr:uid="{00000000-0005-0000-0000-00006AA00000}"/>
    <cellStyle name="เซลล์ที่มีการเชื่อมโยง 2" xfId="40935" hidden="1" xr:uid="{00000000-0005-0000-0000-00006BA00000}"/>
    <cellStyle name="เซลล์ที่มีการเชื่อมโยง 2" xfId="39077" hidden="1" xr:uid="{00000000-0005-0000-0000-00006CA00000}"/>
    <cellStyle name="เซลล์ที่มีการเชื่อมโยง 2" xfId="39363" hidden="1" xr:uid="{00000000-0005-0000-0000-00006DA00000}"/>
    <cellStyle name="เซลล์ที่มีการเชื่อมโยง 2" xfId="39669" hidden="1" xr:uid="{00000000-0005-0000-0000-00006EA00000}"/>
    <cellStyle name="เซลล์ที่มีการเชื่อมโยง 2" xfId="39999" hidden="1" xr:uid="{00000000-0005-0000-0000-00006FA00000}"/>
    <cellStyle name="เซลล์ที่มีการเชื่อมโยง 2" xfId="40394" hidden="1" xr:uid="{00000000-0005-0000-0000-000070A00000}"/>
    <cellStyle name="เซลล์ที่มีการเชื่อมโยง 2" xfId="39129" hidden="1" xr:uid="{00000000-0005-0000-0000-000071A00000}"/>
    <cellStyle name="เซลล์ที่มีการเชื่อมโยง 2" xfId="39645" hidden="1" xr:uid="{00000000-0005-0000-0000-000072A00000}"/>
    <cellStyle name="เซลล์ที่มีการเชื่อมโยง 2" xfId="40897" hidden="1" xr:uid="{00000000-0005-0000-0000-000073A00000}"/>
    <cellStyle name="เซลล์ที่มีการเชื่อมโยง 2" xfId="38974" hidden="1" xr:uid="{00000000-0005-0000-0000-000074A00000}"/>
    <cellStyle name="เซลล์ที่มีการเชื่อมโยง 2" xfId="40109" hidden="1" xr:uid="{00000000-0005-0000-0000-000075A00000}"/>
    <cellStyle name="เซลล์ที่มีการเชื่อมโยง 2" xfId="38964" hidden="1" xr:uid="{00000000-0005-0000-0000-000076A00000}"/>
    <cellStyle name="เซลล์ที่มีการเชื่อมโยง 2" xfId="39337" hidden="1" xr:uid="{00000000-0005-0000-0000-000077A00000}"/>
    <cellStyle name="เซลล์ที่มีการเชื่อมโยง 2" xfId="39699" hidden="1" xr:uid="{00000000-0005-0000-0000-000078A00000}"/>
    <cellStyle name="เซลล์ที่มีการเชื่อมโยง 2" xfId="40103" hidden="1" xr:uid="{00000000-0005-0000-0000-000079A00000}"/>
    <cellStyle name="เซลล์ที่มีการเชื่อมโยง 2" xfId="39780" hidden="1" xr:uid="{00000000-0005-0000-0000-00007AA00000}"/>
    <cellStyle name="เซลล์ที่มีการเชื่อมโยง 2" xfId="39945" hidden="1" xr:uid="{00000000-0005-0000-0000-00007BA00000}"/>
    <cellStyle name="เซลล์ที่มีการเชื่อมโยง 2" xfId="40277" hidden="1" xr:uid="{00000000-0005-0000-0000-00007CA00000}"/>
    <cellStyle name="เซลล์ที่มีการเชื่อมโยง 2" xfId="39827" hidden="1" xr:uid="{00000000-0005-0000-0000-00007DA00000}"/>
    <cellStyle name="เซลล์ที่มีการเชื่อมโยง 2" xfId="39055" hidden="1" xr:uid="{00000000-0005-0000-0000-00007EA00000}"/>
    <cellStyle name="เซลล์ที่มีการเชื่อมโยง 2" xfId="40280" hidden="1" xr:uid="{00000000-0005-0000-0000-00007FA00000}"/>
    <cellStyle name="เซลล์ที่มีการเชื่อมโยง 2" xfId="39750" hidden="1" xr:uid="{00000000-0005-0000-0000-000080A00000}"/>
    <cellStyle name="เซลล์ที่มีการเชื่อมโยง 2" xfId="39408" hidden="1" xr:uid="{00000000-0005-0000-0000-000081A00000}"/>
    <cellStyle name="เซลล์ที่มีการเชื่อมโยง 2" xfId="39921" hidden="1" xr:uid="{00000000-0005-0000-0000-000082A00000}"/>
    <cellStyle name="เซลล์ที่มีการเชื่อมโยง 2" xfId="40919" hidden="1" xr:uid="{00000000-0005-0000-0000-000083A00000}"/>
    <cellStyle name="เซลล์ที่มีการเชื่อมโยง 2" xfId="39373" hidden="1" xr:uid="{00000000-0005-0000-0000-000084A00000}"/>
    <cellStyle name="เซลล์ที่มีการเชื่อมโยง 2" xfId="40093" hidden="1" xr:uid="{00000000-0005-0000-0000-000085A00000}"/>
    <cellStyle name="เซลล์ที่มีการเชื่อมโยง 2" xfId="39290" hidden="1" xr:uid="{00000000-0005-0000-0000-000086A00000}"/>
    <cellStyle name="เซลล์ที่มีการเชื่อมโยง 2" xfId="40389" hidden="1" xr:uid="{00000000-0005-0000-0000-000087A00000}"/>
    <cellStyle name="เซลล์ที่มีการเชื่อมโยง 2" xfId="40366" hidden="1" xr:uid="{00000000-0005-0000-0000-000088A00000}"/>
    <cellStyle name="เซลล์ที่มีการเชื่อมโยง 2" xfId="40116" hidden="1" xr:uid="{00000000-0005-0000-0000-000089A00000}"/>
    <cellStyle name="เซลล์ที่มีการเชื่อมโยง 2" xfId="39316" hidden="1" xr:uid="{00000000-0005-0000-0000-00008AA00000}"/>
    <cellStyle name="เซลล์ที่มีการเชื่อมโยง 2" xfId="39332" hidden="1" xr:uid="{00000000-0005-0000-0000-00008BA00000}"/>
    <cellStyle name="เซลล์ที่มีการเชื่อมโยง 2" xfId="39153" hidden="1" xr:uid="{00000000-0005-0000-0000-00008CA00000}"/>
    <cellStyle name="เซลล์ที่มีการเชื่อมโยง 2" xfId="39733" hidden="1" xr:uid="{00000000-0005-0000-0000-00008DA00000}"/>
    <cellStyle name="เซลล์ที่มีการเชื่อมโยง 2" xfId="40932" hidden="1" xr:uid="{00000000-0005-0000-0000-00008EA00000}"/>
    <cellStyle name="เซลล์ที่มีการเชื่อมโยง 2" xfId="40404" hidden="1" xr:uid="{00000000-0005-0000-0000-00008FA00000}"/>
    <cellStyle name="เซลล์ที่มีการเชื่อมโยง 2" xfId="39056" hidden="1" xr:uid="{00000000-0005-0000-0000-000090A00000}"/>
    <cellStyle name="เซลล์ที่มีการเชื่อมโยง 2" xfId="39030" hidden="1" xr:uid="{00000000-0005-0000-0000-000091A00000}"/>
    <cellStyle name="เซลล์ที่มีการเชื่อมโยง 2" xfId="40912" hidden="1" xr:uid="{00000000-0005-0000-0000-000092A00000}"/>
    <cellStyle name="เซลล์ที่มีการเชื่อมโยง 2" xfId="40381" hidden="1" xr:uid="{00000000-0005-0000-0000-000093A00000}"/>
    <cellStyle name="เซลล์ที่มีการเชื่อมโยง 2" xfId="40529" hidden="1" xr:uid="{00000000-0005-0000-0000-000094A00000}"/>
    <cellStyle name="เซลล์ที่มีการเชื่อมโยง 2" xfId="40432" hidden="1" xr:uid="{00000000-0005-0000-0000-000095A00000}"/>
    <cellStyle name="เซลล์ที่มีการเชื่อมโยง 2" xfId="39260" hidden="1" xr:uid="{00000000-0005-0000-0000-000096A00000}"/>
    <cellStyle name="เซลล์ที่มีการเชื่อมโยง 2" xfId="40531" hidden="1" xr:uid="{00000000-0005-0000-0000-000097A00000}"/>
    <cellStyle name="เซลล์ที่มีการเชื่อมโยง 2" xfId="39928" hidden="1" xr:uid="{00000000-0005-0000-0000-000098A00000}"/>
    <cellStyle name="เซลล์ที่มีการเชื่อมโยง 2" xfId="39744" hidden="1" xr:uid="{00000000-0005-0000-0000-000099A00000}"/>
    <cellStyle name="เซลล์ที่มีการเชื่อมโยง 2" xfId="39204" hidden="1" xr:uid="{00000000-0005-0000-0000-00009AA00000}"/>
    <cellStyle name="เซลล์ที่มีการเชื่อมโยง 2" xfId="39556" hidden="1" xr:uid="{00000000-0005-0000-0000-00009BA00000}"/>
    <cellStyle name="เซลล์ที่มีการเชื่อมโยง 2" xfId="40032" hidden="1" xr:uid="{00000000-0005-0000-0000-00009CA00000}"/>
    <cellStyle name="เซลล์ที่มีการเชื่อมโยง 2" xfId="40048" hidden="1" xr:uid="{00000000-0005-0000-0000-00009DA00000}"/>
    <cellStyle name="เซลล์ที่มีการเชื่อมโยง 2" xfId="39791" hidden="1" xr:uid="{00000000-0005-0000-0000-00009EA00000}"/>
    <cellStyle name="เซลล์ที่มีการเชื่อมโยง 2" xfId="38987" hidden="1" xr:uid="{00000000-0005-0000-0000-00009FA00000}"/>
    <cellStyle name="เซลล์ที่มีการเชื่อมโยง 2" xfId="39403" hidden="1" xr:uid="{00000000-0005-0000-0000-0000A0A00000}"/>
    <cellStyle name="เซลล์ที่มีการเชื่อมโยง 2" xfId="39754" hidden="1" xr:uid="{00000000-0005-0000-0000-0000A1A00000}"/>
    <cellStyle name="เซลล์ที่มีการเชื่อมโยง 2" xfId="39785" hidden="1" xr:uid="{00000000-0005-0000-0000-0000A2A00000}"/>
    <cellStyle name="เซลล์ที่มีการเชื่อมโยง 2" xfId="39401" hidden="1" xr:uid="{00000000-0005-0000-0000-0000A3A00000}"/>
    <cellStyle name="เซลล์ที่มีการเชื่อมโยง 2" xfId="41027" hidden="1" xr:uid="{00000000-0005-0000-0000-0000A4A00000}"/>
    <cellStyle name="เซลล์ที่มีการเชื่อมโยง 2" xfId="41028" hidden="1" xr:uid="{00000000-0005-0000-0000-0000A5A00000}"/>
    <cellStyle name="เซลล์ที่มีการเชื่อมโยง 2" xfId="41029" hidden="1" xr:uid="{00000000-0005-0000-0000-0000A6A00000}"/>
    <cellStyle name="เซลล์ที่มีการเชื่อมโยง 2" xfId="41030" hidden="1" xr:uid="{00000000-0005-0000-0000-0000A7A00000}"/>
    <cellStyle name="เซลล์ที่มีการเชื่อมโยง 2" xfId="41034" hidden="1" xr:uid="{00000000-0005-0000-0000-0000A8A00000}"/>
    <cellStyle name="เซลล์ที่มีการเชื่อมโยง 2" xfId="41035" hidden="1" xr:uid="{00000000-0005-0000-0000-0000A9A00000}"/>
    <cellStyle name="เซลล์ที่มีการเชื่อมโยง 2" xfId="41037" hidden="1" xr:uid="{00000000-0005-0000-0000-0000AAA00000}"/>
    <cellStyle name="เซลล์ที่มีการเชื่อมโยง 2" xfId="41038" hidden="1" xr:uid="{00000000-0005-0000-0000-0000ABA00000}"/>
    <cellStyle name="เซลล์ที่มีการเชื่อมโยง 2" xfId="41055" hidden="1" xr:uid="{00000000-0005-0000-0000-0000ACA00000}"/>
    <cellStyle name="เซลล์ที่มีการเชื่อมโยง 2" xfId="41056" hidden="1" xr:uid="{00000000-0005-0000-0000-0000ADA00000}"/>
    <cellStyle name="เซลล์ที่มีการเชื่อมโยง 2" xfId="41057" hidden="1" xr:uid="{00000000-0005-0000-0000-0000AEA00000}"/>
    <cellStyle name="เซลล์ที่มีการเชื่อมโยง 2" xfId="41058" hidden="1" xr:uid="{00000000-0005-0000-0000-0000AFA00000}"/>
    <cellStyle name="เซลล์ที่มีการเชื่อมโยง 2" xfId="39966" hidden="1" xr:uid="{00000000-0005-0000-0000-0000B0A00000}"/>
    <cellStyle name="เซลล์ที่มีการเชื่อมโยง 2" xfId="40906" hidden="1" xr:uid="{00000000-0005-0000-0000-0000B1A00000}"/>
    <cellStyle name="เซลล์ที่มีการเชื่อมโยง 2" xfId="40485" hidden="1" xr:uid="{00000000-0005-0000-0000-0000B2A00000}"/>
    <cellStyle name="เซลล์ที่มีการเชื่อมโยง 2" xfId="39279" hidden="1" xr:uid="{00000000-0005-0000-0000-0000B3A00000}"/>
    <cellStyle name="เซลล์ที่มีการเชื่อมโยง 2" xfId="40316" hidden="1" xr:uid="{00000000-0005-0000-0000-0000B4A00000}"/>
    <cellStyle name="เซลล์ที่มีการเชื่อมโยง 2" xfId="39285" hidden="1" xr:uid="{00000000-0005-0000-0000-0000B5A00000}"/>
    <cellStyle name="เซลล์ที่มีการเชื่อมโยง 2" xfId="40180" hidden="1" xr:uid="{00000000-0005-0000-0000-0000B6A00000}"/>
    <cellStyle name="เซลล์ที่มีการเชื่อมโยง 2" xfId="38944" hidden="1" xr:uid="{00000000-0005-0000-0000-0000B7A00000}"/>
    <cellStyle name="เซลล์ที่มีการเชื่อมโยง 2" xfId="39711" hidden="1" xr:uid="{00000000-0005-0000-0000-0000B8A00000}"/>
    <cellStyle name="เซลล์ที่มีการเชื่อมโยง 2" xfId="40270" hidden="1" xr:uid="{00000000-0005-0000-0000-0000B9A00000}"/>
    <cellStyle name="เซลล์ที่มีการเชื่อมโยง 2" xfId="40206" hidden="1" xr:uid="{00000000-0005-0000-0000-0000BAA00000}"/>
    <cellStyle name="เซลล์ที่มีการเชื่อมโยง 2" xfId="36796" hidden="1" xr:uid="{00000000-0005-0000-0000-0000BBA00000}"/>
    <cellStyle name="เซลล์ที่มีการเชื่อมโยง 2" xfId="40067" hidden="1" xr:uid="{00000000-0005-0000-0000-0000BCA00000}"/>
    <cellStyle name="เซลล์ที่มีการเชื่อมโยง 2" xfId="39941" hidden="1" xr:uid="{00000000-0005-0000-0000-0000BDA00000}"/>
    <cellStyle name="เซลล์ที่มีการเชื่อมโยง 2" xfId="39069" hidden="1" xr:uid="{00000000-0005-0000-0000-0000BEA00000}"/>
    <cellStyle name="เซลล์ที่มีการเชื่อมโยง 2" xfId="39916" hidden="1" xr:uid="{00000000-0005-0000-0000-0000BFA00000}"/>
    <cellStyle name="เซลล์ที่มีการเชื่อมโยง 2" xfId="38925" hidden="1" xr:uid="{00000000-0005-0000-0000-0000C0A00000}"/>
    <cellStyle name="เซลล์ที่มีการเชื่อมโยง 2" xfId="39815" hidden="1" xr:uid="{00000000-0005-0000-0000-0000C1A00000}"/>
    <cellStyle name="เซลล์ที่มีการเชื่อมโยง 2" xfId="39189" hidden="1" xr:uid="{00000000-0005-0000-0000-0000C2A00000}"/>
    <cellStyle name="เซลล์ที่มีการเชื่อมโยง 2" xfId="40367" hidden="1" xr:uid="{00000000-0005-0000-0000-0000C3A00000}"/>
    <cellStyle name="เซลล์ที่มีการเชื่อมโยง 2" xfId="40930" hidden="1" xr:uid="{00000000-0005-0000-0000-0000C4A00000}"/>
    <cellStyle name="เซลล์ที่มีการเชื่อมโยง 2" xfId="39944" hidden="1" xr:uid="{00000000-0005-0000-0000-0000C5A00000}"/>
    <cellStyle name="เซลล์ที่มีการเชื่อมโยง 2" xfId="40336" hidden="1" xr:uid="{00000000-0005-0000-0000-0000C6A00000}"/>
    <cellStyle name="เซลล์ที่มีการเชื่อมโยง 2" xfId="40520" hidden="1" xr:uid="{00000000-0005-0000-0000-0000C7A00000}"/>
    <cellStyle name="เซลล์ที่มีการเชื่อมโยง 2" xfId="40915" hidden="1" xr:uid="{00000000-0005-0000-0000-0000C8A00000}"/>
    <cellStyle name="เซลล์ที่มีการเชื่อมโยง 2" xfId="40350" hidden="1" xr:uid="{00000000-0005-0000-0000-0000C9A00000}"/>
    <cellStyle name="เซลล์ที่มีการเชื่อมโยง 2" xfId="40345" hidden="1" xr:uid="{00000000-0005-0000-0000-0000CAA00000}"/>
    <cellStyle name="เซลล์ที่มีการเชื่อมโยง 2" xfId="39455" hidden="1" xr:uid="{00000000-0005-0000-0000-0000CBA00000}"/>
    <cellStyle name="เซลล์ที่มีการเชื่อมโยง 2" xfId="40466" hidden="1" xr:uid="{00000000-0005-0000-0000-0000CCA00000}"/>
    <cellStyle name="เซลล์ที่มีการเชื่อมโยง 2" xfId="40488" hidden="1" xr:uid="{00000000-0005-0000-0000-0000CDA00000}"/>
    <cellStyle name="เซลล์ที่มีการเชื่อมโยง 2" xfId="39803" hidden="1" xr:uid="{00000000-0005-0000-0000-0000CEA00000}"/>
    <cellStyle name="เซลล์ที่มีการเชื่อมโยง 2" xfId="39139" hidden="1" xr:uid="{00000000-0005-0000-0000-0000CFA00000}"/>
    <cellStyle name="เซลล์ที่มีการเชื่อมโยง 2" xfId="39495" hidden="1" xr:uid="{00000000-0005-0000-0000-0000D0A00000}"/>
    <cellStyle name="เซลล์ที่มีการเชื่อมโยง 2" xfId="39174" hidden="1" xr:uid="{00000000-0005-0000-0000-0000D1A00000}"/>
    <cellStyle name="เซลล์ที่มีการเชื่อมโยง 2" xfId="40179" hidden="1" xr:uid="{00000000-0005-0000-0000-0000D2A00000}"/>
    <cellStyle name="เซลล์ที่มีการเชื่อมโยง 2" xfId="40856" hidden="1" xr:uid="{00000000-0005-0000-0000-0000D3A00000}"/>
    <cellStyle name="เซลล์ที่มีการเชื่อมโยง 2" xfId="40209" hidden="1" xr:uid="{00000000-0005-0000-0000-0000D4A00000}"/>
    <cellStyle name="เซลล์ที่มีการเชื่อมโยง 2" xfId="40990" hidden="1" xr:uid="{00000000-0005-0000-0000-0000D5A00000}"/>
    <cellStyle name="เซลล์ที่มีการเชื่อมโยง 2" xfId="39897" hidden="1" xr:uid="{00000000-0005-0000-0000-0000D6A00000}"/>
    <cellStyle name="เซลล์ที่มีการเชื่อมโยง 2" xfId="40937" hidden="1" xr:uid="{00000000-0005-0000-0000-0000D7A00000}"/>
    <cellStyle name="เซลล์ที่มีการเชื่อมโยง 2" xfId="39308" hidden="1" xr:uid="{00000000-0005-0000-0000-0000D8A00000}"/>
    <cellStyle name="เซลล์ที่มีการเชื่อมโยง 2" xfId="40013" hidden="1" xr:uid="{00000000-0005-0000-0000-0000D9A00000}"/>
    <cellStyle name="เซลล์ที่มีการเชื่อมโยง 2" xfId="39229" hidden="1" xr:uid="{00000000-0005-0000-0000-0000DAA00000}"/>
    <cellStyle name="เซลล์ที่มีการเชื่อมโยง 2" xfId="39449" hidden="1" xr:uid="{00000000-0005-0000-0000-0000DBA00000}"/>
    <cellStyle name="เซลล์ที่มีการเชื่อมโยง 2" xfId="40960" hidden="1" xr:uid="{00000000-0005-0000-0000-0000DCA00000}"/>
    <cellStyle name="เซลล์ที่มีการเชื่อมโยง 2" xfId="39607" hidden="1" xr:uid="{00000000-0005-0000-0000-0000DDA00000}"/>
    <cellStyle name="เซลล์ที่มีการเชื่อมโยง 2" xfId="39834" hidden="1" xr:uid="{00000000-0005-0000-0000-0000DEA00000}"/>
    <cellStyle name="เซลล์ที่มีการเชื่อมโยง 2" xfId="39102" hidden="1" xr:uid="{00000000-0005-0000-0000-0000DFA00000}"/>
    <cellStyle name="เซลล์ที่มีการเชื่อมโยง 2" xfId="40831" hidden="1" xr:uid="{00000000-0005-0000-0000-0000E0A00000}"/>
    <cellStyle name="เซลล์ที่มีการเชื่อมโยง 2" xfId="41016" hidden="1" xr:uid="{00000000-0005-0000-0000-0000E1A00000}"/>
    <cellStyle name="เซลล์ที่มีการเชื่อมโยง 2" xfId="39589" hidden="1" xr:uid="{00000000-0005-0000-0000-0000E2A00000}"/>
    <cellStyle name="เซลล์ที่มีการเชื่อมโยง 2" xfId="39873" hidden="1" xr:uid="{00000000-0005-0000-0000-0000E3A00000}"/>
    <cellStyle name="เซลล์ที่มีการเชื่อมโยง 2" xfId="40816" hidden="1" xr:uid="{00000000-0005-0000-0000-0000E4A00000}"/>
    <cellStyle name="เซลล์ที่มีการเชื่อมโยง 2" xfId="39489" hidden="1" xr:uid="{00000000-0005-0000-0000-0000E5A00000}"/>
    <cellStyle name="เซลล์ที่มีการเชื่อมโยง 2" xfId="39196" hidden="1" xr:uid="{00000000-0005-0000-0000-0000E6A00000}"/>
    <cellStyle name="เซลล์ที่มีการเชื่อมโยง 2" xfId="39499" hidden="1" xr:uid="{00000000-0005-0000-0000-0000E7A00000}"/>
    <cellStyle name="เซลล์ที่มีการเชื่อมโยง 2" xfId="40916" hidden="1" xr:uid="{00000000-0005-0000-0000-0000E8A00000}"/>
    <cellStyle name="เซลล์ที่มีการเชื่อมโยง 2" xfId="41052" hidden="1" xr:uid="{00000000-0005-0000-0000-0000E9A00000}"/>
    <cellStyle name="เซลล์ที่มีการเชื่อมโยง 2" xfId="39034" hidden="1" xr:uid="{00000000-0005-0000-0000-0000EAA00000}"/>
    <cellStyle name="เซลล์ที่มีการเชื่อมโยง 2" xfId="39666" hidden="1" xr:uid="{00000000-0005-0000-0000-0000EBA00000}"/>
    <cellStyle name="เซลล์ที่มีการเชื่อมโยง 2" xfId="39915" hidden="1" xr:uid="{00000000-0005-0000-0000-0000ECA00000}"/>
    <cellStyle name="เซลล์ที่มีการเชื่อมโยง 2" xfId="39372" hidden="1" xr:uid="{00000000-0005-0000-0000-0000EDA00000}"/>
    <cellStyle name="เซลล์ที่มีการเชื่อมโยง 2" xfId="39143" hidden="1" xr:uid="{00000000-0005-0000-0000-0000EEA00000}"/>
    <cellStyle name="เซลล์ที่มีการเชื่อมโยง 2" xfId="41043" hidden="1" xr:uid="{00000000-0005-0000-0000-0000EFA00000}"/>
    <cellStyle name="เซลล์ที่มีการเชื่อมโยง 2" xfId="40454" hidden="1" xr:uid="{00000000-0005-0000-0000-0000F0A00000}"/>
    <cellStyle name="เซลล์ที่มีการเชื่อมโยง 2" xfId="40527" hidden="1" xr:uid="{00000000-0005-0000-0000-0000F1A00000}"/>
    <cellStyle name="เซลล์ที่มีการเชื่อมโยง 2" xfId="41013" hidden="1" xr:uid="{00000000-0005-0000-0000-0000F2A00000}"/>
    <cellStyle name="เซลล์ที่มีการเชื่อมโยง 2" xfId="39701" hidden="1" xr:uid="{00000000-0005-0000-0000-0000F3A00000}"/>
    <cellStyle name="เซลล์ที่มีการเชื่อมโยง 2" xfId="40447" hidden="1" xr:uid="{00000000-0005-0000-0000-0000F4A00000}"/>
    <cellStyle name="เซลล์ที่มีการเชื่อมโยง 2" xfId="39583" hidden="1" xr:uid="{00000000-0005-0000-0000-0000F5A00000}"/>
    <cellStyle name="เซลล์ที่มีการเชื่อมโยง 2" xfId="39181" hidden="1" xr:uid="{00000000-0005-0000-0000-0000F6A00000}"/>
    <cellStyle name="เซลล์ที่มีการเชื่อมโยง 2" xfId="39648" hidden="1" xr:uid="{00000000-0005-0000-0000-0000F7A00000}"/>
    <cellStyle name="เซลล์ที่มีการเชื่อมโยง 2" xfId="39519" hidden="1" xr:uid="{00000000-0005-0000-0000-0000F8A00000}"/>
    <cellStyle name="เซลล์ที่มีการเชื่อมโยง 2" xfId="41046" hidden="1" xr:uid="{00000000-0005-0000-0000-0000F9A00000}"/>
    <cellStyle name="เซลล์ที่มีการเชื่อมโยง 2" xfId="39565" hidden="1" xr:uid="{00000000-0005-0000-0000-0000FAA00000}"/>
    <cellStyle name="เซลล์ที่มีการเชื่อมโยง 2" xfId="39064" hidden="1" xr:uid="{00000000-0005-0000-0000-0000FBA00000}"/>
    <cellStyle name="เซลล์ที่มีการเชื่อมโยง 2" xfId="40902" hidden="1" xr:uid="{00000000-0005-0000-0000-0000FCA00000}"/>
    <cellStyle name="เซลล์ที่มีการเชื่อมโยง 2" xfId="40199" hidden="1" xr:uid="{00000000-0005-0000-0000-0000FDA00000}"/>
    <cellStyle name="เซลล์ที่มีการเชื่อมโยง 2" xfId="39150" hidden="1" xr:uid="{00000000-0005-0000-0000-0000FEA00000}"/>
    <cellStyle name="เซลล์ที่มีการเชื่อมโยง 2" xfId="39412" hidden="1" xr:uid="{00000000-0005-0000-0000-0000FFA00000}"/>
    <cellStyle name="เซลล์ที่มีการเชื่อมโยง 2" xfId="39861" hidden="1" xr:uid="{00000000-0005-0000-0000-000000A10000}"/>
    <cellStyle name="เซลล์ที่มีการเชื่อมโยง 2" xfId="40189" hidden="1" xr:uid="{00000000-0005-0000-0000-000001A10000}"/>
    <cellStyle name="เซลล์ที่มีการเชื่อมโยง 2" xfId="40095" hidden="1" xr:uid="{00000000-0005-0000-0000-000002A10000}"/>
    <cellStyle name="เซลล์ที่มีการเชื่อมโยง 2" xfId="40292" hidden="1" xr:uid="{00000000-0005-0000-0000-000003A10000}"/>
    <cellStyle name="เซลล์ที่มีการเชื่อมโยง 2" xfId="40433" hidden="1" xr:uid="{00000000-0005-0000-0000-000004A10000}"/>
    <cellStyle name="เซลล์ที่มีการเชื่อมโยง 2" xfId="41042" hidden="1" xr:uid="{00000000-0005-0000-0000-000005A10000}"/>
    <cellStyle name="เซลล์ที่มีการเชื่อมโยง 2" xfId="39670" hidden="1" xr:uid="{00000000-0005-0000-0000-000006A10000}"/>
    <cellStyle name="เซลล์ที่มีการเชื่อมโยง 2" xfId="39084" hidden="1" xr:uid="{00000000-0005-0000-0000-000007A10000}"/>
    <cellStyle name="เซลล์ที่มีการเชื่อมโยง 2" xfId="40431" hidden="1" xr:uid="{00000000-0005-0000-0000-000008A10000}"/>
    <cellStyle name="เซลล์ที่มีการเชื่อมโยง 2" xfId="40289" hidden="1" xr:uid="{00000000-0005-0000-0000-000009A10000}"/>
    <cellStyle name="เซลล์ที่มีการเชื่อมโยง 2" xfId="41015" hidden="1" xr:uid="{00000000-0005-0000-0000-00000AA10000}"/>
    <cellStyle name="เซลล์ที่มีการเชื่อมโยง 2" xfId="40259" hidden="1" xr:uid="{00000000-0005-0000-0000-00000BA10000}"/>
    <cellStyle name="เซลล์ที่มีการเชื่อมโยง 2" xfId="39106" hidden="1" xr:uid="{00000000-0005-0000-0000-00000CA10000}"/>
    <cellStyle name="เซลล์ที่มีการเชื่อมโยง 2" xfId="39773" hidden="1" xr:uid="{00000000-0005-0000-0000-00000DA10000}"/>
    <cellStyle name="เซลล์ที่มีการเชื่อมโยง 2" xfId="40250" hidden="1" xr:uid="{00000000-0005-0000-0000-00000EA10000}"/>
    <cellStyle name="เซลล์ที่มีการเชื่อมโยง 2" xfId="40875" hidden="1" xr:uid="{00000000-0005-0000-0000-00000FA10000}"/>
    <cellStyle name="เซลล์ที่มีการเชื่อมโยง 2" xfId="40561" hidden="1" xr:uid="{00000000-0005-0000-0000-000010A10000}"/>
    <cellStyle name="เซลล์ที่มีการเชื่อมโยง 2" xfId="39370" hidden="1" xr:uid="{00000000-0005-0000-0000-000011A10000}"/>
    <cellStyle name="เซลล์ที่มีการเชื่อมโยง 2" xfId="39387" hidden="1" xr:uid="{00000000-0005-0000-0000-000012A10000}"/>
    <cellStyle name="เซลล์ที่มีการเชื่อมโยง 2" xfId="40391" hidden="1" xr:uid="{00000000-0005-0000-0000-000013A10000}"/>
    <cellStyle name="เซลล์ที่มีการเชื่อมโยง 2" xfId="39830" hidden="1" xr:uid="{00000000-0005-0000-0000-000014A10000}"/>
    <cellStyle name="เซลล์ที่มีการเชื่อมโยง 2" xfId="39826" hidden="1" xr:uid="{00000000-0005-0000-0000-000015A10000}"/>
    <cellStyle name="เซลล์ที่มีการเชื่อมโยง 2" xfId="40203" hidden="1" xr:uid="{00000000-0005-0000-0000-000016A10000}"/>
    <cellStyle name="เซลล์ที่มีการเชื่อมโยง 2" xfId="39183" hidden="1" xr:uid="{00000000-0005-0000-0000-000017A10000}"/>
    <cellStyle name="เซลล์ที่มีการเชื่อมโยง 2" xfId="39737" hidden="1" xr:uid="{00000000-0005-0000-0000-000018A10000}"/>
    <cellStyle name="เซลล์ที่มีการเชื่อมโยง 2" xfId="40928" hidden="1" xr:uid="{00000000-0005-0000-0000-000019A10000}"/>
    <cellStyle name="เซลล์ที่มีการเชื่อมโยง 2" xfId="41022" hidden="1" xr:uid="{00000000-0005-0000-0000-00001AA10000}"/>
    <cellStyle name="เซลล์ที่มีการเชื่อมโยง 2" xfId="40222" hidden="1" xr:uid="{00000000-0005-0000-0000-00001BA10000}"/>
    <cellStyle name="เซลล์ที่มีการเชื่อมโยง 2" xfId="39093" hidden="1" xr:uid="{00000000-0005-0000-0000-00001CA10000}"/>
    <cellStyle name="เซลล์ที่มีการเชื่อมโยง 2" xfId="39141" hidden="1" xr:uid="{00000000-0005-0000-0000-00001DA10000}"/>
    <cellStyle name="เซลล์ที่มีการเชื่อมโยง 2" xfId="39919" hidden="1" xr:uid="{00000000-0005-0000-0000-00001EA10000}"/>
    <cellStyle name="เซลล์ที่มีการเชื่อมโยง 2" xfId="40382" hidden="1" xr:uid="{00000000-0005-0000-0000-00001FA10000}"/>
    <cellStyle name="เซลล์ที่มีการเชื่อมโยง 2" xfId="39154" hidden="1" xr:uid="{00000000-0005-0000-0000-000020A10000}"/>
    <cellStyle name="เซลล์ที่มีการเชื่อมโยง 2" xfId="40475" hidden="1" xr:uid="{00000000-0005-0000-0000-000021A10000}"/>
    <cellStyle name="เซลล์ที่มีการเชื่อมโยง 2" xfId="39962" hidden="1" xr:uid="{00000000-0005-0000-0000-000022A10000}"/>
    <cellStyle name="เซลล์ที่มีการเชื่อมโยง 2" xfId="40879" hidden="1" xr:uid="{00000000-0005-0000-0000-000023A10000}"/>
    <cellStyle name="เซลล์ที่มีการเชื่อมโยง 2" xfId="39311" hidden="1" xr:uid="{00000000-0005-0000-0000-000024A10000}"/>
    <cellStyle name="เซลล์ที่มีการเชื่อมโยง 2" xfId="39350" hidden="1" xr:uid="{00000000-0005-0000-0000-000025A10000}"/>
    <cellStyle name="เซลล์ที่มีการเชื่อมโยง 2" xfId="39058" hidden="1" xr:uid="{00000000-0005-0000-0000-000026A10000}"/>
    <cellStyle name="เซลล์ที่มีการเชื่อมโยง 2" xfId="39767" hidden="1" xr:uid="{00000000-0005-0000-0000-000027A10000}"/>
    <cellStyle name="เซลล์ที่มีการเชื่อมโยง 2" xfId="40517" hidden="1" xr:uid="{00000000-0005-0000-0000-000028A10000}"/>
    <cellStyle name="เซลล์ที่มีการเชื่อมโยง 2" xfId="40841" hidden="1" xr:uid="{00000000-0005-0000-0000-000029A10000}"/>
    <cellStyle name="เซลล์ที่มีการเชื่อมโยง 2" xfId="39969" hidden="1" xr:uid="{00000000-0005-0000-0000-00002AA10000}"/>
    <cellStyle name="เซลล์ที่มีการเชื่อมโยง 2" xfId="38927" hidden="1" xr:uid="{00000000-0005-0000-0000-00002BA10000}"/>
    <cellStyle name="เซลล์ที่มีการเชื่อมโยง 2" xfId="40840" hidden="1" xr:uid="{00000000-0005-0000-0000-00002CA10000}"/>
    <cellStyle name="เซลล์ที่มีการเชื่อมโยง 2" xfId="39063" hidden="1" xr:uid="{00000000-0005-0000-0000-00002DA10000}"/>
    <cellStyle name="เซลล์ที่มีการเชื่อมโยง 2" xfId="39253" hidden="1" xr:uid="{00000000-0005-0000-0000-00002EA10000}"/>
    <cellStyle name="เซลล์ที่มีการเชื่อมโยง 2" xfId="39134" hidden="1" xr:uid="{00000000-0005-0000-0000-00002FA10000}"/>
    <cellStyle name="เซลล์ที่มีการเชื่อมโยง 2" xfId="40314" hidden="1" xr:uid="{00000000-0005-0000-0000-000030A10000}"/>
    <cellStyle name="เซลล์ที่มีการเชื่อมโยง 2" xfId="40909" hidden="1" xr:uid="{00000000-0005-0000-0000-000031A10000}"/>
    <cellStyle name="เซลล์ที่มีการเชื่อมโยง 2" xfId="40474" hidden="1" xr:uid="{00000000-0005-0000-0000-000032A10000}"/>
    <cellStyle name="เซลล์ที่มีการเชื่อมโยง 2" xfId="39280" hidden="1" xr:uid="{00000000-0005-0000-0000-000033A10000}"/>
    <cellStyle name="เซลล์ที่มีการเชื่อมโยง 2" xfId="39019" hidden="1" xr:uid="{00000000-0005-0000-0000-000034A10000}"/>
    <cellStyle name="เซลล์ที่มีการเชื่อมโยง 2" xfId="40975" hidden="1" xr:uid="{00000000-0005-0000-0000-000035A10000}"/>
    <cellStyle name="เซลล์ที่มีการเชื่อมโยง 2" xfId="39167" hidden="1" xr:uid="{00000000-0005-0000-0000-000036A10000}"/>
    <cellStyle name="เซลล์ที่มีการเชื่อมโยง 2" xfId="40550" hidden="1" xr:uid="{00000000-0005-0000-0000-000037A10000}"/>
    <cellStyle name="เซลล์ที่มีการเชื่อมโยง 2" xfId="40297" hidden="1" xr:uid="{00000000-0005-0000-0000-000038A10000}"/>
    <cellStyle name="เซลล์ที่มีการเชื่อมโยง 2" xfId="40439" hidden="1" xr:uid="{00000000-0005-0000-0000-000039A10000}"/>
    <cellStyle name="เซลล์ที่มีการเชื่อมโยง 2" xfId="39468" hidden="1" xr:uid="{00000000-0005-0000-0000-00003AA10000}"/>
    <cellStyle name="เซลล์ที่มีการเชื่อมโยง 2" xfId="40216" hidden="1" xr:uid="{00000000-0005-0000-0000-00003BA10000}"/>
    <cellStyle name="เซลล์ที่มีการเชื่อมโยง 2" xfId="39590" hidden="1" xr:uid="{00000000-0005-0000-0000-00003CA10000}"/>
    <cellStyle name="เซลล์ที่มีการเชื่อมโยง 2" xfId="39336" hidden="1" xr:uid="{00000000-0005-0000-0000-00003DA10000}"/>
    <cellStyle name="เซลล์ที่มีการเชื่อมโยง 2" xfId="39371" hidden="1" xr:uid="{00000000-0005-0000-0000-00003EA10000}"/>
    <cellStyle name="เซลล์ที่มีการเชื่อมโยง 2" xfId="40308" hidden="1" xr:uid="{00000000-0005-0000-0000-00003FA10000}"/>
    <cellStyle name="เซลล์ที่มีการเชื่อมโยง 2" xfId="39068" hidden="1" xr:uid="{00000000-0005-0000-0000-000040A10000}"/>
    <cellStyle name="เซลล์ที่มีการเชื่อมโยง 2" xfId="39263" hidden="1" xr:uid="{00000000-0005-0000-0000-000041A10000}"/>
    <cellStyle name="เซลล์ที่มีการเชื่อมโยง 2" xfId="39348" hidden="1" xr:uid="{00000000-0005-0000-0000-000042A10000}"/>
    <cellStyle name="เซลล์ที่มีการเชื่อมโยง 2" xfId="40839" hidden="1" xr:uid="{00000000-0005-0000-0000-000043A10000}"/>
    <cellStyle name="เซลล์ที่มีการเชื่อมโยง 2" xfId="41050" hidden="1" xr:uid="{00000000-0005-0000-0000-000044A10000}"/>
    <cellStyle name="เซลล์ที่มีการเชื่อมโยง 2" xfId="41023" hidden="1" xr:uid="{00000000-0005-0000-0000-000045A10000}"/>
    <cellStyle name="เซลล์ที่มีการเชื่อมโยง 2" xfId="39808" hidden="1" xr:uid="{00000000-0005-0000-0000-000046A10000}"/>
    <cellStyle name="เซลล์ที่มีการเชื่อมโยง 2" xfId="39452" hidden="1" xr:uid="{00000000-0005-0000-0000-000047A10000}"/>
    <cellStyle name="เซลล์ที่มีการเชื่อมโยง 2" xfId="40888" hidden="1" xr:uid="{00000000-0005-0000-0000-000048A10000}"/>
    <cellStyle name="เซลล์ที่มีการเชื่อมโยง 2" xfId="40139" hidden="1" xr:uid="{00000000-0005-0000-0000-000049A10000}"/>
    <cellStyle name="เซลล์ที่มีการเชื่อมโยง 2" xfId="40557" hidden="1" xr:uid="{00000000-0005-0000-0000-00004AA10000}"/>
    <cellStyle name="เซลล์ที่มีการเชื่อมโยง 2" xfId="40907" hidden="1" xr:uid="{00000000-0005-0000-0000-00004BA10000}"/>
    <cellStyle name="เซลล์ที่มีการเชื่อมโยง 2" xfId="39073" hidden="1" xr:uid="{00000000-0005-0000-0000-00004CA10000}"/>
    <cellStyle name="เซลล์ที่มีการเชื่อมโยง 2" xfId="39533" hidden="1" xr:uid="{00000000-0005-0000-0000-00004DA10000}"/>
    <cellStyle name="เซลล์ที่มีการเชื่อมโยง 2" xfId="39380" hidden="1" xr:uid="{00000000-0005-0000-0000-00004EA10000}"/>
    <cellStyle name="เซลล์ที่มีการเชื่อมโยง 2" xfId="39549" hidden="1" xr:uid="{00000000-0005-0000-0000-00004FA10000}"/>
    <cellStyle name="เซลล์ที่มีการเชื่อมโยง 2" xfId="39406" hidden="1" xr:uid="{00000000-0005-0000-0000-000050A10000}"/>
    <cellStyle name="เซลล์ที่มีการเชื่อมโยง 2" xfId="40273" hidden="1" xr:uid="{00000000-0005-0000-0000-000051A10000}"/>
    <cellStyle name="เซลล์ที่มีการเชื่อมโยง 2" xfId="39593" hidden="1" xr:uid="{00000000-0005-0000-0000-000052A10000}"/>
    <cellStyle name="เซลล์ที่มีการเชื่อมโยง 2" xfId="39048" hidden="1" xr:uid="{00000000-0005-0000-0000-000053A10000}"/>
    <cellStyle name="เซลล์ที่มีการเชื่อมโยง 2" xfId="41069" hidden="1" xr:uid="{00000000-0005-0000-0000-000054A10000}"/>
    <cellStyle name="เซลล์ที่มีการเชื่อมโยง 2" xfId="41070" hidden="1" xr:uid="{00000000-0005-0000-0000-000055A10000}"/>
    <cellStyle name="เซลล์ที่มีการเชื่อมโยง 2" xfId="41071" hidden="1" xr:uid="{00000000-0005-0000-0000-000056A10000}"/>
    <cellStyle name="เซลล์ที่มีการเชื่อมโยง 2" xfId="41072" hidden="1" xr:uid="{00000000-0005-0000-0000-000057A10000}"/>
    <cellStyle name="เซลล์ที่มีการเชื่อมโยง 2" xfId="41073" hidden="1" xr:uid="{00000000-0005-0000-0000-000058A10000}"/>
    <cellStyle name="เซลล์ที่มีการเชื่อมโยง 2" xfId="41074" hidden="1" xr:uid="{00000000-0005-0000-0000-000059A10000}"/>
    <cellStyle name="เซลล์ที่มีการเชื่อมโยง 2" xfId="41075" hidden="1" xr:uid="{00000000-0005-0000-0000-00005AA10000}"/>
    <cellStyle name="เซลล์ที่มีการเชื่อมโยง 2" xfId="41076" hidden="1" xr:uid="{00000000-0005-0000-0000-00005BA10000}"/>
    <cellStyle name="เซลล์ที่มีการเชื่อมโยง 2" xfId="41091" hidden="1" xr:uid="{00000000-0005-0000-0000-00005CA10000}"/>
    <cellStyle name="เซลล์ที่มีการเชื่อมโยง 2" xfId="41092" hidden="1" xr:uid="{00000000-0005-0000-0000-00005DA10000}"/>
    <cellStyle name="เซลล์ที่มีการเชื่อมโยง 2" xfId="41093" hidden="1" xr:uid="{00000000-0005-0000-0000-00005EA10000}"/>
    <cellStyle name="เซลล์ที่มีการเชื่อมโยง 2" xfId="41094" hidden="1" xr:uid="{00000000-0005-0000-0000-00005FA10000}"/>
    <cellStyle name="เซลล์ที่มีการเชื่อมโยง 2" xfId="40117" hidden="1" xr:uid="{00000000-0005-0000-0000-000060A10000}"/>
    <cellStyle name="เซลล์ที่มีการเชื่อมโยง 2" xfId="40196" hidden="1" xr:uid="{00000000-0005-0000-0000-000061A10000}"/>
    <cellStyle name="เซลล์ที่มีการเชื่อมโยง 2" xfId="41031" hidden="1" xr:uid="{00000000-0005-0000-0000-000062A10000}"/>
    <cellStyle name="เซลล์ที่มีการเชื่อมโยง 2" xfId="41002" hidden="1" xr:uid="{00000000-0005-0000-0000-000063A10000}"/>
    <cellStyle name="เซลล์ที่มีการเชื่อมโยง 2" xfId="40379" hidden="1" xr:uid="{00000000-0005-0000-0000-000064A10000}"/>
    <cellStyle name="เซลล์ที่มีการเชื่อมโยง 2" xfId="40862" hidden="1" xr:uid="{00000000-0005-0000-0000-000065A10000}"/>
    <cellStyle name="เซลล์ที่มีการเชื่อมโยง 2" xfId="39649" hidden="1" xr:uid="{00000000-0005-0000-0000-000066A10000}"/>
    <cellStyle name="เซลล์ที่มีการเชื่อมโยง 2" xfId="39845" hidden="1" xr:uid="{00000000-0005-0000-0000-000067A10000}"/>
    <cellStyle name="เซลล์ที่มีการเชื่อมโยง 2" xfId="39633" hidden="1" xr:uid="{00000000-0005-0000-0000-000068A10000}"/>
    <cellStyle name="เซลล์ที่มีการเชื่อมโยง 2" xfId="39562" hidden="1" xr:uid="{00000000-0005-0000-0000-000069A10000}"/>
    <cellStyle name="เซลล์ที่มีการเชื่อมโยง 2" xfId="40522" hidden="1" xr:uid="{00000000-0005-0000-0000-00006AA10000}"/>
    <cellStyle name="เซลล์ที่มีการเชื่อมโยง 2" xfId="40287" hidden="1" xr:uid="{00000000-0005-0000-0000-00006BA10000}"/>
    <cellStyle name="เซลล์ที่มีการเชื่อมโยง 2" xfId="38943" hidden="1" xr:uid="{00000000-0005-0000-0000-00006CA10000}"/>
    <cellStyle name="เซลล์ที่มีการเชื่อมโยง 2" xfId="40959" hidden="1" xr:uid="{00000000-0005-0000-0000-00006DA10000}"/>
    <cellStyle name="เซลล์ที่มีการเชื่อมโยง 2" xfId="39490" hidden="1" xr:uid="{00000000-0005-0000-0000-00006EA10000}"/>
    <cellStyle name="เซลล์ที่มีการเชื่อมโยง 2" xfId="39537" hidden="1" xr:uid="{00000000-0005-0000-0000-00006FA10000}"/>
    <cellStyle name="เซลล์ที่มีการเชื่อมโยง 2" xfId="41079" hidden="1" xr:uid="{00000000-0005-0000-0000-000070A10000}"/>
    <cellStyle name="เซลล์ที่มีการเชื่อมโยง 2" xfId="40492" hidden="1" xr:uid="{00000000-0005-0000-0000-000071A10000}"/>
    <cellStyle name="เซลล์ที่มีการเชื่อมโยง 2" xfId="39517" hidden="1" xr:uid="{00000000-0005-0000-0000-000072A10000}"/>
    <cellStyle name="เซลล์ที่มีการเชื่อมโยง 2" xfId="39812" hidden="1" xr:uid="{00000000-0005-0000-0000-000073A10000}"/>
    <cellStyle name="เซลล์ที่มีการเชื่อมโยง 2" xfId="39992" hidden="1" xr:uid="{00000000-0005-0000-0000-000074A10000}"/>
    <cellStyle name="เซลล์ที่มีการเชื่อมโยง 2" xfId="40049" hidden="1" xr:uid="{00000000-0005-0000-0000-000075A10000}"/>
    <cellStyle name="เซลล์ที่มีการเชื่อมโยง 2" xfId="36392" hidden="1" xr:uid="{00000000-0005-0000-0000-000076A10000}"/>
    <cellStyle name="เซลล์ที่มีการเชื่อมโยง 2" xfId="39955" hidden="1" xr:uid="{00000000-0005-0000-0000-000077A10000}"/>
    <cellStyle name="เซลล์ที่มีการเชื่อมโยง 2" xfId="39907" hidden="1" xr:uid="{00000000-0005-0000-0000-000078A10000}"/>
    <cellStyle name="เซลล์ที่มีการเชื่อมโยง 2" xfId="40005" hidden="1" xr:uid="{00000000-0005-0000-0000-000079A10000}"/>
    <cellStyle name="เซลล์ที่มีการเชื่อมโยง 2" xfId="38971" hidden="1" xr:uid="{00000000-0005-0000-0000-00007AA10000}"/>
    <cellStyle name="เซลล์ที่มีการเชื่อมโยง 2" xfId="40211" hidden="1" xr:uid="{00000000-0005-0000-0000-00007BA10000}"/>
    <cellStyle name="เซลล์ที่มีการเชื่อมโยง 2" xfId="40451" hidden="1" xr:uid="{00000000-0005-0000-0000-00007CA10000}"/>
    <cellStyle name="เซลล์ที่มีการเชื่อมโยง 2" xfId="39860" hidden="1" xr:uid="{00000000-0005-0000-0000-00007DA10000}"/>
    <cellStyle name="เซลล์ที่มีการเชื่อมโยง 2" xfId="39038" hidden="1" xr:uid="{00000000-0005-0000-0000-00007EA10000}"/>
    <cellStyle name="เซลล์ที่มีการเชื่อมโยง 2" xfId="39284" hidden="1" xr:uid="{00000000-0005-0000-0000-00007FA10000}"/>
    <cellStyle name="เซลล์ที่มีการเชื่อมโยง 2" xfId="40129" hidden="1" xr:uid="{00000000-0005-0000-0000-000080A10000}"/>
    <cellStyle name="เซลล์ที่มีการเชื่อมโยง 2" xfId="40468" hidden="1" xr:uid="{00000000-0005-0000-0000-000081A10000}"/>
    <cellStyle name="เซลล์ที่มีการเชื่อมโยง 2" xfId="39603" hidden="1" xr:uid="{00000000-0005-0000-0000-000082A10000}"/>
    <cellStyle name="เซลล์ที่มีการเชื่อมโยง 2" xfId="40470" hidden="1" xr:uid="{00000000-0005-0000-0000-000083A10000}"/>
    <cellStyle name="เซลล์ที่มีการเชื่อมโยง 2" xfId="39756" hidden="1" xr:uid="{00000000-0005-0000-0000-000084A10000}"/>
    <cellStyle name="เซลล์ที่มีการเชื่อมโยง 2" xfId="39454" hidden="1" xr:uid="{00000000-0005-0000-0000-000085A10000}"/>
    <cellStyle name="เซลล์ที่มีการเชื่อมโยง 2" xfId="40080" hidden="1" xr:uid="{00000000-0005-0000-0000-000086A10000}"/>
    <cellStyle name="เซลล์ที่มีการเชื่อมโยง 2" xfId="39779" hidden="1" xr:uid="{00000000-0005-0000-0000-000087A10000}"/>
    <cellStyle name="เซลล์ที่มีการเชื่อมโยง 2" xfId="40278" hidden="1" xr:uid="{00000000-0005-0000-0000-000088A10000}"/>
    <cellStyle name="เซลล์ที่มีการเชื่อมโยง 2" xfId="41008" hidden="1" xr:uid="{00000000-0005-0000-0000-000089A10000}"/>
    <cellStyle name="เซลล์ที่มีการเชื่อมโยง 2" xfId="39132" hidden="1" xr:uid="{00000000-0005-0000-0000-00008AA10000}"/>
    <cellStyle name="เซลล์ที่มีการเชื่อมโยง 2" xfId="40963" hidden="1" xr:uid="{00000000-0005-0000-0000-00008BA10000}"/>
    <cellStyle name="เซลล์ที่มีการเชื่อมโยง 2" xfId="38966" hidden="1" xr:uid="{00000000-0005-0000-0000-00008CA10000}"/>
    <cellStyle name="เซลล์ที่มีการเชื่อมโยง 2" xfId="40978" hidden="1" xr:uid="{00000000-0005-0000-0000-00008DA10000}"/>
    <cellStyle name="เซลล์ที่มีการเชื่อมโยง 2" xfId="39262" hidden="1" xr:uid="{00000000-0005-0000-0000-00008EA10000}"/>
    <cellStyle name="เซลล์ที่มีการเชื่อมโยง 2" xfId="40518" hidden="1" xr:uid="{00000000-0005-0000-0000-00008FA10000}"/>
    <cellStyle name="เซลล์ที่มีการเชื่อมโยง 2" xfId="40525" hidden="1" xr:uid="{00000000-0005-0000-0000-000090A10000}"/>
    <cellStyle name="เซลล์ที่มีการเชื่อมโยง 2" xfId="41039" hidden="1" xr:uid="{00000000-0005-0000-0000-000091A10000}"/>
    <cellStyle name="เซลล์ที่มีการเชื่อมโยง 2" xfId="39436" hidden="1" xr:uid="{00000000-0005-0000-0000-000092A10000}"/>
    <cellStyle name="เซลล์ที่มีการเชื่อมโยง 2" xfId="39859" hidden="1" xr:uid="{00000000-0005-0000-0000-000093A10000}"/>
    <cellStyle name="เซลล์ที่มีการเชื่อมโยง 2" xfId="40190" hidden="1" xr:uid="{00000000-0005-0000-0000-000094A10000}"/>
    <cellStyle name="เซลล์ที่มีการเชื่อมโยง 2" xfId="40813" hidden="1" xr:uid="{00000000-0005-0000-0000-000095A10000}"/>
    <cellStyle name="เซลล์ที่มีการเชื่อมโยง 2" xfId="38926" hidden="1" xr:uid="{00000000-0005-0000-0000-000096A10000}"/>
    <cellStyle name="เซลล์ที่มีการเชื่อมโยง 2" xfId="39990" hidden="1" xr:uid="{00000000-0005-0000-0000-000097A10000}"/>
    <cellStyle name="เซลล์ที่มีการเชื่อมโยง 2" xfId="39942" hidden="1" xr:uid="{00000000-0005-0000-0000-000098A10000}"/>
    <cellStyle name="เซลล์ที่มีการเชื่อมโยง 2" xfId="40458" hidden="1" xr:uid="{00000000-0005-0000-0000-000099A10000}"/>
    <cellStyle name="เซลล์ที่มีการเชื่อมโยง 2" xfId="39763" hidden="1" xr:uid="{00000000-0005-0000-0000-00009AA10000}"/>
    <cellStyle name="เซลล์ที่มีการเชื่อมโยง 2" xfId="40317" hidden="1" xr:uid="{00000000-0005-0000-0000-00009BA10000}"/>
    <cellStyle name="เซลล์ที่มีการเชื่อมโยง 2" xfId="40505" hidden="1" xr:uid="{00000000-0005-0000-0000-00009CA10000}"/>
    <cellStyle name="เซลล์ที่มีการเชื่อมโยง 2" xfId="39528" hidden="1" xr:uid="{00000000-0005-0000-0000-00009DA10000}"/>
    <cellStyle name="เซลล์ที่มีการเชื่อมโยง 2" xfId="39022" hidden="1" xr:uid="{00000000-0005-0000-0000-00009EA10000}"/>
    <cellStyle name="เซลล์ที่มีการเชื่อมโยง 2" xfId="40390" hidden="1" xr:uid="{00000000-0005-0000-0000-00009FA10000}"/>
    <cellStyle name="เซลล์ที่มีการเชื่อมโยง 2" xfId="38970" hidden="1" xr:uid="{00000000-0005-0000-0000-0000A0A10000}"/>
    <cellStyle name="เซลล์ที่มีการเชื่อมโยง 2" xfId="40845" hidden="1" xr:uid="{00000000-0005-0000-0000-0000A1A10000}"/>
    <cellStyle name="เซลล์ที่มีการเชื่อมโยง 2" xfId="39484" hidden="1" xr:uid="{00000000-0005-0000-0000-0000A2A10000}"/>
    <cellStyle name="เซลล์ที่มีการเชื่อมโยง 2" xfId="40490" hidden="1" xr:uid="{00000000-0005-0000-0000-0000A3A10000}"/>
    <cellStyle name="เซลล์ที่มีการเชื่อมโยง 2" xfId="39749" hidden="1" xr:uid="{00000000-0005-0000-0000-0000A4A10000}"/>
    <cellStyle name="เซลล์ที่มีการเชื่อมโยง 2" xfId="40284" hidden="1" xr:uid="{00000000-0005-0000-0000-0000A5A10000}"/>
    <cellStyle name="เซลล์ที่มีการเชื่อมโยง 2" xfId="40832" hidden="1" xr:uid="{00000000-0005-0000-0000-0000A6A10000}"/>
    <cellStyle name="เซลล์ที่มีการเชื่อมโยง 2" xfId="39582" hidden="1" xr:uid="{00000000-0005-0000-0000-0000A7A10000}"/>
    <cellStyle name="เซลล์ที่มีการเชื่อมโยง 2" xfId="38955" hidden="1" xr:uid="{00000000-0005-0000-0000-0000A8A10000}"/>
    <cellStyle name="เซลล์ที่มีการเชื่อมโยง 2" xfId="39747" hidden="1" xr:uid="{00000000-0005-0000-0000-0000A9A10000}"/>
    <cellStyle name="เซลล์ที่มีการเชื่อมโยง 2" xfId="40889" hidden="1" xr:uid="{00000000-0005-0000-0000-0000AAA10000}"/>
    <cellStyle name="เซลล์ที่มีการเชื่อมโยง 2" xfId="40925" hidden="1" xr:uid="{00000000-0005-0000-0000-0000ABA10000}"/>
    <cellStyle name="เซลล์ที่มีการเชื่อมโยง 2" xfId="40921" hidden="1" xr:uid="{00000000-0005-0000-0000-0000ACA10000}"/>
    <cellStyle name="เซลล์ที่มีการเชื่อมโยง 2" xfId="40465" hidden="1" xr:uid="{00000000-0005-0000-0000-0000ADA10000}"/>
    <cellStyle name="เซลล์ที่มีการเชื่อมโยง 2" xfId="39040" hidden="1" xr:uid="{00000000-0005-0000-0000-0000AEA10000}"/>
    <cellStyle name="เซลล์ที่มีการเชื่อมโยง 2" xfId="40842" hidden="1" xr:uid="{00000000-0005-0000-0000-0000AFA10000}"/>
    <cellStyle name="เซลล์ที่มีการเชื่อมโยง 2" xfId="40388" hidden="1" xr:uid="{00000000-0005-0000-0000-0000B0A10000}"/>
    <cellStyle name="เซลล์ที่มีการเชื่อมโยง 2" xfId="39103" hidden="1" xr:uid="{00000000-0005-0000-0000-0000B1A10000}"/>
    <cellStyle name="เซลล์ที่มีการเชื่อมโยง 2" xfId="39872" hidden="1" xr:uid="{00000000-0005-0000-0000-0000B2A10000}"/>
    <cellStyle name="เซลล์ที่มีการเชื่อมโยง 2" xfId="40814" hidden="1" xr:uid="{00000000-0005-0000-0000-0000B3A10000}"/>
    <cellStyle name="เซลล์ที่มีการเชื่อมโยง 2" xfId="39572" hidden="1" xr:uid="{00000000-0005-0000-0000-0000B4A10000}"/>
    <cellStyle name="เซลล์ที่มีการเชื่อมโยง 2" xfId="40997" hidden="1" xr:uid="{00000000-0005-0000-0000-0000B5A10000}"/>
    <cellStyle name="เซลล์ที่มีการเชื่อมโยง 2" xfId="40165" hidden="1" xr:uid="{00000000-0005-0000-0000-0000B6A10000}"/>
    <cellStyle name="เซลล์ที่มีการเชื่อมโยง 2" xfId="40077" hidden="1" xr:uid="{00000000-0005-0000-0000-0000B7A10000}"/>
    <cellStyle name="เซลล์ที่มีการเชื่อมโยง 2" xfId="39677" hidden="1" xr:uid="{00000000-0005-0000-0000-0000B8A10000}"/>
    <cellStyle name="เซลล์ที่มีการเชื่อมโยง 2" xfId="40413" hidden="1" xr:uid="{00000000-0005-0000-0000-0000B9A10000}"/>
    <cellStyle name="เซลล์ที่มีการเชื่อมโยง 2" xfId="40397" hidden="1" xr:uid="{00000000-0005-0000-0000-0000BAA10000}"/>
    <cellStyle name="เซลล์ที่มีการเชื่อมโยง 2" xfId="40403" hidden="1" xr:uid="{00000000-0005-0000-0000-0000BBA10000}"/>
    <cellStyle name="เซลล์ที่มีการเชื่อมโยง 2" xfId="39550" hidden="1" xr:uid="{00000000-0005-0000-0000-0000BCA10000}"/>
    <cellStyle name="เซลล์ที่มีการเชื่อมโยง 2" xfId="39623" hidden="1" xr:uid="{00000000-0005-0000-0000-0000BDA10000}"/>
    <cellStyle name="เซลล์ที่มีการเชื่อมโยง 2" xfId="40149" hidden="1" xr:uid="{00000000-0005-0000-0000-0000BEA10000}"/>
    <cellStyle name="เซลล์ที่มีการเชื่อมโยง 2" xfId="40137" hidden="1" xr:uid="{00000000-0005-0000-0000-0000BFA10000}"/>
    <cellStyle name="เซลล์ที่มีการเชื่อมโยง 2" xfId="40324" hidden="1" xr:uid="{00000000-0005-0000-0000-0000C0A10000}"/>
    <cellStyle name="เซลล์ที่มีการเชื่อมโยง 2" xfId="40480" hidden="1" xr:uid="{00000000-0005-0000-0000-0000C1A10000}"/>
    <cellStyle name="เซลล์ที่มีการเชื่อมโยง 2" xfId="39072" hidden="1" xr:uid="{00000000-0005-0000-0000-0000C2A10000}"/>
    <cellStyle name="เซลล์ที่มีการเชื่อมโยง 2" xfId="39111" hidden="1" xr:uid="{00000000-0005-0000-0000-0000C3A10000}"/>
    <cellStyle name="เซลล์ที่มีการเชื่อมโยง 2" xfId="40457" hidden="1" xr:uid="{00000000-0005-0000-0000-0000C4A10000}"/>
    <cellStyle name="เซลล์ที่มีการเชื่อมโยง 2" xfId="39513" hidden="1" xr:uid="{00000000-0005-0000-0000-0000C5A10000}"/>
    <cellStyle name="เซลล์ที่มีการเชื่อมโยง 2" xfId="41081" hidden="1" xr:uid="{00000000-0005-0000-0000-0000C6A10000}"/>
    <cellStyle name="เซลล์ที่มีการเชื่อมโยง 2" xfId="41060" hidden="1" xr:uid="{00000000-0005-0000-0000-0000C7A10000}"/>
    <cellStyle name="เซลล์ที่มีการเชื่อมโยง 2" xfId="39782" hidden="1" xr:uid="{00000000-0005-0000-0000-0000C8A10000}"/>
    <cellStyle name="เซลล์ที่มีการเชื่อมโยง 2" xfId="39353" hidden="1" xr:uid="{00000000-0005-0000-0000-0000C9A10000}"/>
    <cellStyle name="เซลล์ที่มีการเชื่อมโยง 2" xfId="40461" hidden="1" xr:uid="{00000000-0005-0000-0000-0000CAA10000}"/>
    <cellStyle name="เซลล์ที่มีการเชื่อมโยง 2" xfId="40489" hidden="1" xr:uid="{00000000-0005-0000-0000-0000CBA10000}"/>
    <cellStyle name="เซลล์ที่มีการเชื่อมโยง 2" xfId="39869" hidden="1" xr:uid="{00000000-0005-0000-0000-0000CCA10000}"/>
    <cellStyle name="เซลล์ที่มีการเชื่อมโยง 2" xfId="38929" hidden="1" xr:uid="{00000000-0005-0000-0000-0000CDA10000}"/>
    <cellStyle name="เซลล์ที่มีการเชื่อมโยง 2" xfId="40973" hidden="1" xr:uid="{00000000-0005-0000-0000-0000CEA10000}"/>
    <cellStyle name="เซลล์ที่มีการเชื่อมโยง 2" xfId="40535" hidden="1" xr:uid="{00000000-0005-0000-0000-0000CFA10000}"/>
    <cellStyle name="เซลล์ที่มีการเชื่อมโยง 2" xfId="39766" hidden="1" xr:uid="{00000000-0005-0000-0000-0000D0A10000}"/>
    <cellStyle name="เซลล์ที่มีการเชื่อมโยง 2" xfId="39579" hidden="1" xr:uid="{00000000-0005-0000-0000-0000D1A10000}"/>
    <cellStyle name="เซลล์ที่มีการเชื่อมโยง 2" xfId="41066" hidden="1" xr:uid="{00000000-0005-0000-0000-0000D2A10000}"/>
    <cellStyle name="เซลล์ที่มีการเชื่อมโยง 2" xfId="40160" hidden="1" xr:uid="{00000000-0005-0000-0000-0000D3A10000}"/>
    <cellStyle name="เซลล์ที่มีการเชื่อมโยง 2" xfId="39893" hidden="1" xr:uid="{00000000-0005-0000-0000-0000D4A10000}"/>
    <cellStyle name="เซลล์ที่มีการเชื่อมโยง 2" xfId="40135" hidden="1" xr:uid="{00000000-0005-0000-0000-0000D5A10000}"/>
    <cellStyle name="เซลล์ที่มีการเชื่อมโยง 2" xfId="41032" hidden="1" xr:uid="{00000000-0005-0000-0000-0000D6A10000}"/>
    <cellStyle name="เซลล์ที่มีการเชื่อมโยง 2" xfId="40571" hidden="1" xr:uid="{00000000-0005-0000-0000-0000D7A10000}"/>
    <cellStyle name="เซลล์ที่มีการเชื่อมโยง 2" xfId="39221" hidden="1" xr:uid="{00000000-0005-0000-0000-0000D8A10000}"/>
    <cellStyle name="เซลล์ที่มีการเชื่อมโยง 2" xfId="40467" hidden="1" xr:uid="{00000000-0005-0000-0000-0000D9A10000}"/>
    <cellStyle name="เซลล์ที่มีการเชื่อมโยง 2" xfId="39339" hidden="1" xr:uid="{00000000-0005-0000-0000-0000DAA10000}"/>
    <cellStyle name="เซลล์ที่มีการเชื่อมโยง 2" xfId="39346" hidden="1" xr:uid="{00000000-0005-0000-0000-0000DBA10000}"/>
    <cellStyle name="เซลล์ที่มีการเชื่อมโยง 2" xfId="40968" hidden="1" xr:uid="{00000000-0005-0000-0000-0000DCA10000}"/>
    <cellStyle name="เซลล์ที่มีการเชื่อมโยง 2" xfId="40820" hidden="1" xr:uid="{00000000-0005-0000-0000-0000DDA10000}"/>
    <cellStyle name="เซลล์ที่มีการเชื่อมโยง 2" xfId="39864" hidden="1" xr:uid="{00000000-0005-0000-0000-0000DEA10000}"/>
    <cellStyle name="เซลล์ที่มีการเชื่อมโยง 2" xfId="39493" hidden="1" xr:uid="{00000000-0005-0000-0000-0000DFA10000}"/>
    <cellStyle name="เซลล์ที่มีการเชื่อมโยง 2" xfId="39215" hidden="1" xr:uid="{00000000-0005-0000-0000-0000E0A10000}"/>
    <cellStyle name="เซลล์ที่มีการเชื่อมโยง 2" xfId="41005" hidden="1" xr:uid="{00000000-0005-0000-0000-0000E1A10000}"/>
    <cellStyle name="เซลล์ที่มีการเชื่อมโยง 2" xfId="40114" hidden="1" xr:uid="{00000000-0005-0000-0000-0000E2A10000}"/>
    <cellStyle name="เซลล์ที่มีการเชื่อมโยง 2" xfId="39547" hidden="1" xr:uid="{00000000-0005-0000-0000-0000E3A10000}"/>
    <cellStyle name="เซลล์ที่มีการเชื่อมโยง 2" xfId="40555" hidden="1" xr:uid="{00000000-0005-0000-0000-0000E4A10000}"/>
    <cellStyle name="เซลล์ที่มีการเชื่อมโยง 2" xfId="39232" hidden="1" xr:uid="{00000000-0005-0000-0000-0000E5A10000}"/>
    <cellStyle name="เซลล์ที่มีการเชื่อมโยง 2" xfId="39708" hidden="1" xr:uid="{00000000-0005-0000-0000-0000E6A10000}"/>
    <cellStyle name="เซลล์ที่มีการเชื่อมโยง 2" xfId="40484" hidden="1" xr:uid="{00000000-0005-0000-0000-0000E7A10000}"/>
    <cellStyle name="เซลล์ที่มีการเชื่อมโยง 2" xfId="40430" hidden="1" xr:uid="{00000000-0005-0000-0000-0000E8A10000}"/>
    <cellStyle name="เซลล์ที่มีการเชื่อมโยง 2" xfId="39108" hidden="1" xr:uid="{00000000-0005-0000-0000-0000E9A10000}"/>
    <cellStyle name="เซลล์ที่มีการเชื่อมโยง 2" xfId="39980" hidden="1" xr:uid="{00000000-0005-0000-0000-0000EAA10000}"/>
    <cellStyle name="เซลล์ที่มีการเชื่อมโยง 2" xfId="40025" hidden="1" xr:uid="{00000000-0005-0000-0000-0000EBA10000}"/>
    <cellStyle name="เซลล์ที่มีการเชื่อมโยง 2" xfId="39462" hidden="1" xr:uid="{00000000-0005-0000-0000-0000ECA10000}"/>
    <cellStyle name="เซลล์ที่มีการเชื่อมโยง 2" xfId="40821" hidden="1" xr:uid="{00000000-0005-0000-0000-0000EDA10000}"/>
    <cellStyle name="เซลล์ที่มีการเชื่อมโยง 2" xfId="40392" hidden="1" xr:uid="{00000000-0005-0000-0000-0000EEA10000}"/>
    <cellStyle name="เซลล์ที่มีการเชื่อมโยง 2" xfId="39512" hidden="1" xr:uid="{00000000-0005-0000-0000-0000EFA10000}"/>
    <cellStyle name="เซลล์ที่มีการเชื่อมโยง 2" xfId="39753" hidden="1" xr:uid="{00000000-0005-0000-0000-0000F0A10000}"/>
    <cellStyle name="เซลล์ที่มีการเชื่อมโยง 2" xfId="39094" hidden="1" xr:uid="{00000000-0005-0000-0000-0000F1A10000}"/>
    <cellStyle name="เซลล์ที่มีการเชื่อมโยง 2" xfId="39698" hidden="1" xr:uid="{00000000-0005-0000-0000-0000F2A10000}"/>
    <cellStyle name="เซลล์ที่มีการเชื่อมโยง 2" xfId="39777" hidden="1" xr:uid="{00000000-0005-0000-0000-0000F3A10000}"/>
    <cellStyle name="เซลล์ที่มีการเชื่อมโยง 2" xfId="40240" hidden="1" xr:uid="{00000000-0005-0000-0000-0000F4A10000}"/>
    <cellStyle name="เซลล์ที่มีการเชื่อมโยง 2" xfId="40260" hidden="1" xr:uid="{00000000-0005-0000-0000-0000F5A10000}"/>
    <cellStyle name="เซลล์ที่มีการเชื่อมโยง 2" xfId="40098" hidden="1" xr:uid="{00000000-0005-0000-0000-0000F6A10000}"/>
    <cellStyle name="เซลล์ที่มีการเชื่อมโยง 2" xfId="39186" hidden="1" xr:uid="{00000000-0005-0000-0000-0000F7A10000}"/>
    <cellStyle name="เซลล์ที่มีการเชื่อมโยง 2" xfId="39323" hidden="1" xr:uid="{00000000-0005-0000-0000-0000F8A10000}"/>
    <cellStyle name="เซลล์ที่มีการเชื่อมโยง 2" xfId="39530" hidden="1" xr:uid="{00000000-0005-0000-0000-0000F9A10000}"/>
    <cellStyle name="เซลล์ที่มีการเชื่อมโยง 2" xfId="39584" hidden="1" xr:uid="{00000000-0005-0000-0000-0000FAA10000}"/>
    <cellStyle name="เซลล์ที่มีการเชื่อมโยง 2" xfId="39543" hidden="1" xr:uid="{00000000-0005-0000-0000-0000FBA10000}"/>
    <cellStyle name="เซลล์ที่มีการเชื่อมโยง 2" xfId="40827" hidden="1" xr:uid="{00000000-0005-0000-0000-0000FCA10000}"/>
    <cellStyle name="เซลล์ที่มีการเชื่อมโยง 2" xfId="39709" hidden="1" xr:uid="{00000000-0005-0000-0000-0000FDA10000}"/>
    <cellStyle name="เซลล์ที่มีการเชื่อมโยง 2" xfId="40059" hidden="1" xr:uid="{00000000-0005-0000-0000-0000FEA10000}"/>
    <cellStyle name="เซลล์ที่มีการเชื่อมโยง 2" xfId="40311" hidden="1" xr:uid="{00000000-0005-0000-0000-0000FFA10000}"/>
    <cellStyle name="เซลล์ที่มีการเชื่อมโยง 2" xfId="40112" hidden="1" xr:uid="{00000000-0005-0000-0000-000000A20000}"/>
    <cellStyle name="เซลล์ที่มีการเชื่อมโยง 2" xfId="40559" hidden="1" xr:uid="{00000000-0005-0000-0000-000001A20000}"/>
    <cellStyle name="เซลล์ที่มีการเชื่อมโยง 2" xfId="39857" hidden="1" xr:uid="{00000000-0005-0000-0000-000002A20000}"/>
    <cellStyle name="เซลล์ที่มีการเชื่อมโยง 2" xfId="40275" hidden="1" xr:uid="{00000000-0005-0000-0000-000003A20000}"/>
    <cellStyle name="เซลล์ที่มีการเชื่อมโยง 2" xfId="41106" hidden="1" xr:uid="{00000000-0005-0000-0000-000004A20000}"/>
    <cellStyle name="เซลล์ที่มีการเชื่อมโยง 2" xfId="41107" hidden="1" xr:uid="{00000000-0005-0000-0000-000005A20000}"/>
    <cellStyle name="เซลล์ที่มีการเชื่อมโยง 2" xfId="41108" hidden="1" xr:uid="{00000000-0005-0000-0000-000006A20000}"/>
    <cellStyle name="เซลล์ที่มีการเชื่อมโยง 2" xfId="41109" hidden="1" xr:uid="{00000000-0005-0000-0000-000007A20000}"/>
    <cellStyle name="เซลล์ที่มีการเชื่อมโยง 2" xfId="41112" hidden="1" xr:uid="{00000000-0005-0000-0000-000008A20000}"/>
    <cellStyle name="เซลล์ที่มีการเชื่อมโยง 2" xfId="41113" hidden="1" xr:uid="{00000000-0005-0000-0000-000009A20000}"/>
    <cellStyle name="เซลล์ที่มีการเชื่อมโยง 2" xfId="41115" hidden="1" xr:uid="{00000000-0005-0000-0000-00000AA20000}"/>
    <cellStyle name="เซลล์ที่มีการเชื่อมโยง 2" xfId="41116" hidden="1" xr:uid="{00000000-0005-0000-0000-00000BA20000}"/>
    <cellStyle name="เซลล์ที่มีการเชื่อมโยง 2" xfId="41125" hidden="1" xr:uid="{00000000-0005-0000-0000-00000CA20000}"/>
    <cellStyle name="เซลล์ที่มีการเชื่อมโยง 2" xfId="41126" hidden="1" xr:uid="{00000000-0005-0000-0000-00000DA20000}"/>
    <cellStyle name="เซลล์ที่มีการเชื่อมโยง 2" xfId="41127" hidden="1" xr:uid="{00000000-0005-0000-0000-00000EA20000}"/>
    <cellStyle name="เซลล์ที่มีการเชื่อมโยง 2" xfId="41128" hidden="1" xr:uid="{00000000-0005-0000-0000-00000FA20000}"/>
    <cellStyle name="เซลล์ที่มีการเชื่อมโยง 2" xfId="39748" hidden="1" xr:uid="{00000000-0005-0000-0000-000010A20000}"/>
    <cellStyle name="เซลล์ที่มีการเชื่อมโยง 2" xfId="40256" hidden="1" xr:uid="{00000000-0005-0000-0000-000011A20000}"/>
    <cellStyle name="เซลล์ที่มีการเชื่อมโยง 2" xfId="41012" hidden="1" xr:uid="{00000000-0005-0000-0000-000012A20000}"/>
    <cellStyle name="เซลล์ที่มีการเชื่อมโยง 2" xfId="39104" hidden="1" xr:uid="{00000000-0005-0000-0000-000013A20000}"/>
    <cellStyle name="เซลล์ที่มีการเชื่อมโยง 2" xfId="40510" hidden="1" xr:uid="{00000000-0005-0000-0000-000014A20000}"/>
    <cellStyle name="เซลล์ที่มีการเชื่อมโยง 2" xfId="39417" hidden="1" xr:uid="{00000000-0005-0000-0000-000015A20000}"/>
    <cellStyle name="เซลล์ที่มีการเชื่อมโยง 2" xfId="39133" hidden="1" xr:uid="{00000000-0005-0000-0000-000016A20000}"/>
    <cellStyle name="เซลล์ที่มีการเชื่อมโยง 2" xfId="39423" hidden="1" xr:uid="{00000000-0005-0000-0000-000017A20000}"/>
    <cellStyle name="เซลล์ที่มีการเชื่อมโยง 2" xfId="39266" hidden="1" xr:uid="{00000000-0005-0000-0000-000018A20000}"/>
    <cellStyle name="เซลล์ที่มีการเชื่อมโยง 2" xfId="39171" hidden="1" xr:uid="{00000000-0005-0000-0000-000019A20000}"/>
    <cellStyle name="เซลล์ที่มีการเชื่อมโยง 2" xfId="38953" hidden="1" xr:uid="{00000000-0005-0000-0000-00001AA20000}"/>
    <cellStyle name="เซลล์ที่มีการเชื่อมโยง 2" xfId="39178" hidden="1" xr:uid="{00000000-0005-0000-0000-00001BA20000}"/>
    <cellStyle name="เซลล์ที่มีการเชื่อมโยง 2" xfId="39728" hidden="1" xr:uid="{00000000-0005-0000-0000-00001CA20000}"/>
    <cellStyle name="เซลล์ที่มีการเชื่อมโยง 2" xfId="39265" hidden="1" xr:uid="{00000000-0005-0000-0000-00001DA20000}"/>
    <cellStyle name="เซลล์ที่มีการเชื่อมโยง 2" xfId="40943" hidden="1" xr:uid="{00000000-0005-0000-0000-00001EA20000}"/>
    <cellStyle name="เซลล์ที่มีการเชื่อมโยง 2" xfId="40855" hidden="1" xr:uid="{00000000-0005-0000-0000-00001FA20000}"/>
    <cellStyle name="เซลล์ที่มีการเชื่อมโยง 2" xfId="40835" hidden="1" xr:uid="{00000000-0005-0000-0000-000020A20000}"/>
    <cellStyle name="เซลล์ที่มีการเชื่อมโยง 2" xfId="40154" hidden="1" xr:uid="{00000000-0005-0000-0000-000021A20000}"/>
    <cellStyle name="เซลล์ที่มีการเชื่อมโยง 2" xfId="39170" hidden="1" xr:uid="{00000000-0005-0000-0000-000022A20000}"/>
    <cellStyle name="เซลล์ที่มีการเชื่อมโยง 2" xfId="40061" hidden="1" xr:uid="{00000000-0005-0000-0000-000023A20000}"/>
    <cellStyle name="เซลล์ที่มีการเชื่อมโยง 2" xfId="39289" hidden="1" xr:uid="{00000000-0005-0000-0000-000024A20000}"/>
    <cellStyle name="เซลล์ที่มีการเชื่อมโยง 2" xfId="39510" hidden="1" xr:uid="{00000000-0005-0000-0000-000025A20000}"/>
    <cellStyle name="เซลล์ที่มีการเชื่อมโยง 2" xfId="39451" hidden="1" xr:uid="{00000000-0005-0000-0000-000026A20000}"/>
    <cellStyle name="เซลล์ที่มีการเชื่อมโยง 2" xfId="40221" hidden="1" xr:uid="{00000000-0005-0000-0000-000027A20000}"/>
    <cellStyle name="เซลล์ที่มีการเชื่อมโยง 2" xfId="40022" hidden="1" xr:uid="{00000000-0005-0000-0000-000028A20000}"/>
    <cellStyle name="เซลล์ที่มีการเชื่อมโยง 2" xfId="41077" hidden="1" xr:uid="{00000000-0005-0000-0000-000029A20000}"/>
    <cellStyle name="เซลล์ที่มีการเชื่อมโยง 2" xfId="39326" hidden="1" xr:uid="{00000000-0005-0000-0000-00002AA20000}"/>
    <cellStyle name="เซลล์ที่มีการเชื่อมโยง 2" xfId="39207" hidden="1" xr:uid="{00000000-0005-0000-0000-00002BA20000}"/>
    <cellStyle name="เซลล์ที่มีการเชื่อมโยง 2" xfId="39313" hidden="1" xr:uid="{00000000-0005-0000-0000-00002CA20000}"/>
    <cellStyle name="เซลล์ที่มีการเชื่อมโยง 2" xfId="39123" hidden="1" xr:uid="{00000000-0005-0000-0000-00002DA20000}"/>
    <cellStyle name="เซลล์ที่มีการเชื่อมโยง 2" xfId="39045" hidden="1" xr:uid="{00000000-0005-0000-0000-00002EA20000}"/>
    <cellStyle name="เซลล์ที่มีการเชื่อมโยง 2" xfId="40868" hidden="1" xr:uid="{00000000-0005-0000-0000-00002FA20000}"/>
    <cellStyle name="เซลล์ที่มีการเชื่อมโยง 2" xfId="40873" hidden="1" xr:uid="{00000000-0005-0000-0000-000030A20000}"/>
    <cellStyle name="เซลล์ที่มีการเชื่อมโยง 2" xfId="40917" hidden="1" xr:uid="{00000000-0005-0000-0000-000031A20000}"/>
    <cellStyle name="เซลล์ที่มีการเชื่อมโยง 2" xfId="39975" hidden="1" xr:uid="{00000000-0005-0000-0000-000032A20000}"/>
    <cellStyle name="เซลล์ที่มีการเชื่อมโยง 2" xfId="39025" hidden="1" xr:uid="{00000000-0005-0000-0000-000033A20000}"/>
    <cellStyle name="เซลล์ที่มีการเชื่อมโยง 2" xfId="40295" hidden="1" xr:uid="{00000000-0005-0000-0000-000034A20000}"/>
    <cellStyle name="เซลล์ที่มีการเชื่อมโยง 2" xfId="39035" hidden="1" xr:uid="{00000000-0005-0000-0000-000035A20000}"/>
    <cellStyle name="เซลล์ที่มีการเชื่อมโยง 2" xfId="39115" hidden="1" xr:uid="{00000000-0005-0000-0000-000036A20000}"/>
    <cellStyle name="เซลล์ที่มีการเชื่อมโยง 2" xfId="40483" hidden="1" xr:uid="{00000000-0005-0000-0000-000037A20000}"/>
    <cellStyle name="เซลล์ที่มีการเชื่อมโยง 2" xfId="39136" hidden="1" xr:uid="{00000000-0005-0000-0000-000038A20000}"/>
    <cellStyle name="เซลล์ที่มีการเชื่อมโยง 2" xfId="40053" hidden="1" xr:uid="{00000000-0005-0000-0000-000039A20000}"/>
    <cellStyle name="เซลล์ที่มีการเชื่อมโยง 2" xfId="40830" hidden="1" xr:uid="{00000000-0005-0000-0000-00003AA20000}"/>
    <cellStyle name="เซลล์ที่มีการเชื่อมโยง 2" xfId="40540" hidden="1" xr:uid="{00000000-0005-0000-0000-00003BA20000}"/>
    <cellStyle name="เซลล์ที่มีการเชื่อมโยง 2" xfId="40493" hidden="1" xr:uid="{00000000-0005-0000-0000-00003CA20000}"/>
    <cellStyle name="เซลล์ที่มีการเชื่อมโยง 2" xfId="39703" hidden="1" xr:uid="{00000000-0005-0000-0000-00003DA20000}"/>
    <cellStyle name="เซลล์ที่มีการเชื่อมโยง 2" xfId="39581" hidden="1" xr:uid="{00000000-0005-0000-0000-00003EA20000}"/>
    <cellStyle name="เซลล์ที่มีการเชื่อมโยง 2" xfId="39381" hidden="1" xr:uid="{00000000-0005-0000-0000-00003FA20000}"/>
    <cellStyle name="เซลล์ที่มีการเชื่อมโยง 2" xfId="39194" hidden="1" xr:uid="{00000000-0005-0000-0000-000040A20000}"/>
    <cellStyle name="เซลล์ที่มีการเชื่อมโยง 2" xfId="39784" hidden="1" xr:uid="{00000000-0005-0000-0000-000041A20000}"/>
    <cellStyle name="เซลล์ที่มีการเชื่อมโยง 2" xfId="38931" hidden="1" xr:uid="{00000000-0005-0000-0000-000042A20000}"/>
    <cellStyle name="เซลล์ที่มีการเชื่อมโยง 2" xfId="40462" hidden="1" xr:uid="{00000000-0005-0000-0000-000043A20000}"/>
    <cellStyle name="เซลล์ที่มีการเชื่อมโยง 2" xfId="39193" hidden="1" xr:uid="{00000000-0005-0000-0000-000044A20000}"/>
    <cellStyle name="เซลล์ที่มีการเชื่อมโยง 2" xfId="40456" hidden="1" xr:uid="{00000000-0005-0000-0000-000045A20000}"/>
    <cellStyle name="เซลล์ที่มีการเชื่อมโยง 2" xfId="39692" hidden="1" xr:uid="{00000000-0005-0000-0000-000046A20000}"/>
    <cellStyle name="เซลล์ที่มีการเชื่อมโยง 2" xfId="40532" hidden="1" xr:uid="{00000000-0005-0000-0000-000047A20000}"/>
    <cellStyle name="เซลล์ที่มีการเชื่อมโยง 2" xfId="40380" hidden="1" xr:uid="{00000000-0005-0000-0000-000048A20000}"/>
    <cellStyle name="เซลล์ที่มีการเชื่อมโยง 2" xfId="40479" hidden="1" xr:uid="{00000000-0005-0000-0000-000049A20000}"/>
    <cellStyle name="เซลล์ที่มีการเชื่อมโยง 2" xfId="41014" hidden="1" xr:uid="{00000000-0005-0000-0000-00004AA20000}"/>
    <cellStyle name="เซลล์ที่มีการเชื่อมโยง 2" xfId="39252" hidden="1" xr:uid="{00000000-0005-0000-0000-00004BA20000}"/>
    <cellStyle name="เซลล์ที่มีการเชื่อมโยง 2" xfId="40194" hidden="1" xr:uid="{00000000-0005-0000-0000-00004CA20000}"/>
    <cellStyle name="เซลล์ที่มีการเชื่อมโยง 2" xfId="39117" hidden="1" xr:uid="{00000000-0005-0000-0000-00004DA20000}"/>
    <cellStyle name="เซลล์ที่มีการเชื่อมโยง 2" xfId="40044" hidden="1" xr:uid="{00000000-0005-0000-0000-00004EA20000}"/>
    <cellStyle name="เซลล์ที่มีการเชื่อมโยง 2" xfId="41090" hidden="1" xr:uid="{00000000-0005-0000-0000-00004FA20000}"/>
    <cellStyle name="เซลล์ที่มีการเชื่อมโยง 2" xfId="41118" hidden="1" xr:uid="{00000000-0005-0000-0000-000050A20000}"/>
    <cellStyle name="เซลล์ที่มีการเชื่อมโยง 2" xfId="39504" hidden="1" xr:uid="{00000000-0005-0000-0000-000051A20000}"/>
    <cellStyle name="เซลล์ที่มีการเชื่อมโยง 2" xfId="39420" hidden="1" xr:uid="{00000000-0005-0000-0000-000052A20000}"/>
    <cellStyle name="เซลล์ที่มีการเชื่อมโยง 2" xfId="38986" hidden="1" xr:uid="{00000000-0005-0000-0000-000053A20000}"/>
    <cellStyle name="เซลล์ที่มีการเชื่อมโยง 2" xfId="40993" hidden="1" xr:uid="{00000000-0005-0000-0000-000054A20000}"/>
    <cellStyle name="เซลล์ที่มีการเชื่อมโยง 2" xfId="40539" hidden="1" xr:uid="{00000000-0005-0000-0000-000055A20000}"/>
    <cellStyle name="เซลล์ที่มีการเชื่อมโยง 2" xfId="39096" hidden="1" xr:uid="{00000000-0005-0000-0000-000056A20000}"/>
    <cellStyle name="เซลล์ที่มีการเชื่อมโยง 2" xfId="41119" hidden="1" xr:uid="{00000000-0005-0000-0000-000057A20000}"/>
    <cellStyle name="เซลล์ที่มีการเชื่อมโยง 2" xfId="40028" hidden="1" xr:uid="{00000000-0005-0000-0000-000058A20000}"/>
    <cellStyle name="เซลล์ที่มีการเชื่อมโยง 2" xfId="40197" hidden="1" xr:uid="{00000000-0005-0000-0000-000059A20000}"/>
    <cellStyle name="เซลล์ที่มีการเชื่อมโยง 2" xfId="40449" hidden="1" xr:uid="{00000000-0005-0000-0000-00005AA20000}"/>
    <cellStyle name="เซลล์ที่มีการเชื่อมโยง 2" xfId="39137" hidden="1" xr:uid="{00000000-0005-0000-0000-00005BA20000}"/>
    <cellStyle name="เซลล์ที่มีการเชื่อมโยง 2" xfId="38968" hidden="1" xr:uid="{00000000-0005-0000-0000-00005CA20000}"/>
    <cellStyle name="เซลล์ที่มีการเชื่อมโยง 2" xfId="40288" hidden="1" xr:uid="{00000000-0005-0000-0000-00005DA20000}"/>
    <cellStyle name="เซลล์ที่มีการเชื่อมโยง 2" xfId="39657" hidden="1" xr:uid="{00000000-0005-0000-0000-00005EA20000}"/>
    <cellStyle name="เซลล์ที่มีการเชื่อมโยง 2" xfId="40891" hidden="1" xr:uid="{00000000-0005-0000-0000-00005FA20000}"/>
    <cellStyle name="เซลล์ที่มีการเชื่อมโยง 2" xfId="39349" hidden="1" xr:uid="{00000000-0005-0000-0000-000060A20000}"/>
    <cellStyle name="เซลล์ที่มีการเชื่อมโยง 2" xfId="39764" hidden="1" xr:uid="{00000000-0005-0000-0000-000061A20000}"/>
    <cellStyle name="เซลล์ที่มีการเชื่อมโยง 2" xfId="39318" hidden="1" xr:uid="{00000000-0005-0000-0000-000062A20000}"/>
    <cellStyle name="เซลล์ที่มีการเชื่อมโยง 2" xfId="39466" hidden="1" xr:uid="{00000000-0005-0000-0000-000063A20000}"/>
    <cellStyle name="เซลล์ที่มีการเชื่อมโยง 2" xfId="39065" hidden="1" xr:uid="{00000000-0005-0000-0000-000064A20000}"/>
    <cellStyle name="เซลล์ที่มีการเชื่อมโยง 2" xfId="39383" hidden="1" xr:uid="{00000000-0005-0000-0000-000065A20000}"/>
    <cellStyle name="เซลล์ที่มีการเชื่อมโยง 2" xfId="39641" hidden="1" xr:uid="{00000000-0005-0000-0000-000066A20000}"/>
    <cellStyle name="เซลล์ที่มีการเชื่อมโยง 2" xfId="41121" hidden="1" xr:uid="{00000000-0005-0000-0000-000067A20000}"/>
    <cellStyle name="เซลล์ที่มีการเชื่อมโยง 2" xfId="39509" hidden="1" xr:uid="{00000000-0005-0000-0000-000068A20000}"/>
    <cellStyle name="เซลล์ที่มีการเชื่อมโยง 2" xfId="38993" hidden="1" xr:uid="{00000000-0005-0000-0000-000069A20000}"/>
    <cellStyle name="เซลล์ที่มีการเชื่อมโยง 2" xfId="39135" hidden="1" xr:uid="{00000000-0005-0000-0000-00006AA20000}"/>
    <cellStyle name="เซลล์ที่มีการเชื่อมโยง 2" xfId="40182" hidden="1" xr:uid="{00000000-0005-0000-0000-00006BA20000}"/>
    <cellStyle name="เซลล์ที่มีการเชื่อมโยง 2" xfId="39846" hidden="1" xr:uid="{00000000-0005-0000-0000-00006CA20000}"/>
    <cellStyle name="เซลล์ที่มีการเชื่อมโยง 2" xfId="35790" hidden="1" xr:uid="{00000000-0005-0000-0000-00006DA20000}"/>
    <cellStyle name="เซลล์ที่มีการเชื่อมโยง 2" xfId="39379" hidden="1" xr:uid="{00000000-0005-0000-0000-00006EA20000}"/>
    <cellStyle name="เซลล์ที่มีการเชื่อมโยง 2" xfId="41114" hidden="1" xr:uid="{00000000-0005-0000-0000-00006FA20000}"/>
    <cellStyle name="เซลล์ที่มีการเชื่อมโยง 2" xfId="41040" hidden="1" xr:uid="{00000000-0005-0000-0000-000070A20000}"/>
    <cellStyle name="เซลล์ที่มีการเชื่อมโยง 2" xfId="40210" hidden="1" xr:uid="{00000000-0005-0000-0000-000071A20000}"/>
    <cellStyle name="เซลล์ที่มีการเชื่อมโยง 2" xfId="39678" hidden="1" xr:uid="{00000000-0005-0000-0000-000072A20000}"/>
    <cellStyle name="เซลล์ที่มีการเชื่อมโยง 2" xfId="39160" hidden="1" xr:uid="{00000000-0005-0000-0000-000073A20000}"/>
    <cellStyle name="เซลล์ที่มีการเชื่อมโยง 2" xfId="39075" hidden="1" xr:uid="{00000000-0005-0000-0000-000074A20000}"/>
    <cellStyle name="เซลล์ที่มีการเชื่อมโยง 2" xfId="39774" hidden="1" xr:uid="{00000000-0005-0000-0000-000075A20000}"/>
    <cellStyle name="เซลล์ที่มีการเชื่อมโยง 2" xfId="39335" hidden="1" xr:uid="{00000000-0005-0000-0000-000076A20000}"/>
    <cellStyle name="เซลล์ที่มีการเชื่อมโยง 2" xfId="40175" hidden="1" xr:uid="{00000000-0005-0000-0000-000077A20000}"/>
    <cellStyle name="เซลล์ที่มีการเชื่อมโยง 2" xfId="39983" hidden="1" xr:uid="{00000000-0005-0000-0000-000078A20000}"/>
    <cellStyle name="เซลล์ที่มีการเชื่อมโยง 2" xfId="39947" hidden="1" xr:uid="{00000000-0005-0000-0000-000079A20000}"/>
    <cellStyle name="เซลล์ที่มีการเชื่อมโยง 2" xfId="40850" hidden="1" xr:uid="{00000000-0005-0000-0000-00007AA20000}"/>
    <cellStyle name="เซลล์ที่มีการเชื่อมโยง 2" xfId="39071" hidden="1" xr:uid="{00000000-0005-0000-0000-00007BA20000}"/>
    <cellStyle name="เซลล์ที่มีการเชื่อมโยง 2" xfId="40984" hidden="1" xr:uid="{00000000-0005-0000-0000-00007CA20000}"/>
    <cellStyle name="เซลล์ที่มีการเชื่อมโยง 2" xfId="40512" hidden="1" xr:uid="{00000000-0005-0000-0000-00007DA20000}"/>
    <cellStyle name="เซลล์ที่มีการเชื่อมโยง 2" xfId="40957" hidden="1" xr:uid="{00000000-0005-0000-0000-00007EA20000}"/>
    <cellStyle name="เซลล์ที่มีการเชื่อมโยง 2" xfId="40883" hidden="1" xr:uid="{00000000-0005-0000-0000-00007FA20000}"/>
    <cellStyle name="เซลล์ที่มีการเชื่อมโยง 2" xfId="39054" hidden="1" xr:uid="{00000000-0005-0000-0000-000080A20000}"/>
    <cellStyle name="เซลล์ที่มีการเชื่อมโยง 2" xfId="40865" hidden="1" xr:uid="{00000000-0005-0000-0000-000081A20000}"/>
    <cellStyle name="เซลล์ที่มีการเชื่อมโยง 2" xfId="40079" hidden="1" xr:uid="{00000000-0005-0000-0000-000082A20000}"/>
    <cellStyle name="เซลล์ที่มีการเชื่อมโยง 2" xfId="40213" hidden="1" xr:uid="{00000000-0005-0000-0000-000083A20000}"/>
    <cellStyle name="เซลล์ที่มีการเชื่อมโยง 2" xfId="40826" hidden="1" xr:uid="{00000000-0005-0000-0000-000084A20000}"/>
    <cellStyle name="เซลล์ที่มีการเชื่อมโยง 2" xfId="39839" hidden="1" xr:uid="{00000000-0005-0000-0000-000085A20000}"/>
    <cellStyle name="เซลล์ที่มีการเชื่อมโยง 2" xfId="41061" hidden="1" xr:uid="{00000000-0005-0000-0000-000086A20000}"/>
    <cellStyle name="เซลล์ที่มีการเชื่อมโยง 2" xfId="38995" hidden="1" xr:uid="{00000000-0005-0000-0000-000087A20000}"/>
    <cellStyle name="เซลล์ที่มีการเชื่อมโยง 2" xfId="41059" hidden="1" xr:uid="{00000000-0005-0000-0000-000088A20000}"/>
    <cellStyle name="เซลล์ที่มีการเชื่อมโยง 2" xfId="40026" hidden="1" xr:uid="{00000000-0005-0000-0000-000089A20000}"/>
    <cellStyle name="เซลล์ที่มีการเชื่อมโยง 2" xfId="41025" hidden="1" xr:uid="{00000000-0005-0000-0000-00008AA20000}"/>
    <cellStyle name="เซลล์ที่มีการเชื่อมโยง 2" xfId="41122" hidden="1" xr:uid="{00000000-0005-0000-0000-00008BA20000}"/>
    <cellStyle name="เซลล์ที่มีการเชื่อมโยง 2" xfId="40195" hidden="1" xr:uid="{00000000-0005-0000-0000-00008CA20000}"/>
    <cellStyle name="เซลล์ที่มีการเชื่อมโยง 2" xfId="40000" hidden="1" xr:uid="{00000000-0005-0000-0000-00008DA20000}"/>
    <cellStyle name="เซลล์ที่มีการเชื่อมโยง 2" xfId="39074" hidden="1" xr:uid="{00000000-0005-0000-0000-00008EA20000}"/>
    <cellStyle name="เซลล์ที่มีการเชื่อมโยง 2" xfId="41051" hidden="1" xr:uid="{00000000-0005-0000-0000-00008FA20000}"/>
    <cellStyle name="เซลล์ที่มีการเชื่อมโยง 2" xfId="39658" hidden="1" xr:uid="{00000000-0005-0000-0000-000090A20000}"/>
    <cellStyle name="เซลล์ที่มีการเชื่อมโยง 2" xfId="41053" hidden="1" xr:uid="{00000000-0005-0000-0000-000091A20000}"/>
    <cellStyle name="เซลล์ที่มีการเชื่อมโยง 2" xfId="39440" hidden="1" xr:uid="{00000000-0005-0000-0000-000092A20000}"/>
    <cellStyle name="เซลล์ที่มีการเชื่อมโยง 2" xfId="39246" hidden="1" xr:uid="{00000000-0005-0000-0000-000093A20000}"/>
    <cellStyle name="เซลล์ที่มีการเชื่อมโยง 2" xfId="39410" hidden="1" xr:uid="{00000000-0005-0000-0000-000094A20000}"/>
    <cellStyle name="เซลล์ที่มีการเชื่อมโยง 2" xfId="38951" hidden="1" xr:uid="{00000000-0005-0000-0000-000095A20000}"/>
    <cellStyle name="เซลล์ที่มีการเชื่อมโยง 2" xfId="41026" hidden="1" xr:uid="{00000000-0005-0000-0000-000096A20000}"/>
    <cellStyle name="เซลล์ที่มีการเชื่อมโยง 2" xfId="39950" hidden="1" xr:uid="{00000000-0005-0000-0000-000097A20000}"/>
    <cellStyle name="เซลล์ที่มีการเชื่อมโยง 2" xfId="40047" hidden="1" xr:uid="{00000000-0005-0000-0000-000098A20000}"/>
    <cellStyle name="เซลล์ที่มีการเชื่อมโยง 2" xfId="40276" hidden="1" xr:uid="{00000000-0005-0000-0000-000099A20000}"/>
    <cellStyle name="เซลล์ที่มีการเชื่อมโยง 2" xfId="40926" hidden="1" xr:uid="{00000000-0005-0000-0000-00009AA20000}"/>
    <cellStyle name="เซลล์ที่มีการเชื่อมโยง 2" xfId="40241" hidden="1" xr:uid="{00000000-0005-0000-0000-00009BA20000}"/>
    <cellStyle name="เซลล์ที่มีการเชื่อมโยง 2" xfId="36097" hidden="1" xr:uid="{00000000-0005-0000-0000-00009CA20000}"/>
    <cellStyle name="เซลล์ที่มีการเชื่อมโยง 2" xfId="41003" hidden="1" xr:uid="{00000000-0005-0000-0000-00009DA20000}"/>
    <cellStyle name="เซลล์ที่มีการเชื่อมโยง 2" xfId="40904" hidden="1" xr:uid="{00000000-0005-0000-0000-00009EA20000}"/>
    <cellStyle name="เซลล์ที่มีการเชื่อมโยง 2" xfId="39243" hidden="1" xr:uid="{00000000-0005-0000-0000-00009FA20000}"/>
    <cellStyle name="เซลล์ที่มีการเชื่อมโยง 2" xfId="40055" hidden="1" xr:uid="{00000000-0005-0000-0000-0000A0A20000}"/>
    <cellStyle name="เซลล์ที่มีการเชื่อมโยง 2" xfId="40291" hidden="1" xr:uid="{00000000-0005-0000-0000-0000A1A20000}"/>
    <cellStyle name="เซลล์ที่มีการเชื่อมโยง 2" xfId="40200" hidden="1" xr:uid="{00000000-0005-0000-0000-0000A2A20000}"/>
    <cellStyle name="เซลล์ที่มีการเชื่อมโยง 2" xfId="38957" hidden="1" xr:uid="{00000000-0005-0000-0000-0000A3A20000}"/>
    <cellStyle name="เซลล์ที่มีการเชื่อมโยง 2" xfId="40243" hidden="1" xr:uid="{00000000-0005-0000-0000-0000A4A20000}"/>
    <cellStyle name="เซลล์ที่มีการเชื่อมโยง 2" xfId="40442" hidden="1" xr:uid="{00000000-0005-0000-0000-0000A5A20000}"/>
    <cellStyle name="เซลล์ที่มีการเชื่อมโยง 2" xfId="39800" hidden="1" xr:uid="{00000000-0005-0000-0000-0000A6A20000}"/>
    <cellStyle name="เซลล์ที่มีการเชื่อมโยง 2" xfId="40144" hidden="1" xr:uid="{00000000-0005-0000-0000-0000A7A20000}"/>
    <cellStyle name="เซลล์ที่มีการเชื่อมโยง 2" xfId="40967" hidden="1" xr:uid="{00000000-0005-0000-0000-0000A8A20000}"/>
    <cellStyle name="เซลล์ที่มีการเชื่อมโยง 2" xfId="40877" hidden="1" xr:uid="{00000000-0005-0000-0000-0000A9A20000}"/>
    <cellStyle name="เซลล์ที่มีการเชื่อมโยง 2" xfId="40503" hidden="1" xr:uid="{00000000-0005-0000-0000-0000AAA20000}"/>
    <cellStyle name="เซลล์ที่มีการเชื่อมโยง 2" xfId="34602" hidden="1" xr:uid="{00000000-0005-0000-0000-0000ABA20000}"/>
    <cellStyle name="เซลล์ที่มีการเชื่อมโยง 2" xfId="40533" hidden="1" xr:uid="{00000000-0005-0000-0000-0000ACA20000}"/>
    <cellStyle name="เซลล์ที่มีการเชื่อมโยง 2" xfId="39046" hidden="1" xr:uid="{00000000-0005-0000-0000-0000ADA20000}"/>
    <cellStyle name="เซลล์ที่มีการเชื่อมโยง 2" xfId="39939" hidden="1" xr:uid="{00000000-0005-0000-0000-0000AEA20000}"/>
    <cellStyle name="เซลล์ที่มีการเชื่อมโยง 2" xfId="40303" hidden="1" xr:uid="{00000000-0005-0000-0000-0000AFA20000}"/>
    <cellStyle name="เซลล์ที่มีการเชื่อมโยง 2" xfId="40998" hidden="1" xr:uid="{00000000-0005-0000-0000-0000B0A20000}"/>
    <cellStyle name="เซลล์ที่มีการเชื่อมโยง 2" xfId="40472" hidden="1" xr:uid="{00000000-0005-0000-0000-0000B1A20000}"/>
    <cellStyle name="เซลล์ที่มีการเชื่อมโยง 2" xfId="39287" hidden="1" xr:uid="{00000000-0005-0000-0000-0000B2A20000}"/>
    <cellStyle name="เซลล์ที่มีการเชื่อมโยง 2" xfId="39731" hidden="1" xr:uid="{00000000-0005-0000-0000-0000B3A20000}"/>
    <cellStyle name="เซลล์ที่มีการเชื่อมโยง 2" xfId="41136" hidden="1" xr:uid="{00000000-0005-0000-0000-0000B4A20000}"/>
    <cellStyle name="เซลล์ที่มีการเชื่อมโยง 2" xfId="41137" hidden="1" xr:uid="{00000000-0005-0000-0000-0000B5A20000}"/>
    <cellStyle name="เซลล์ที่มีการเชื่อมโยง 2" xfId="41138" hidden="1" xr:uid="{00000000-0005-0000-0000-0000B6A20000}"/>
    <cellStyle name="เซลล์ที่มีการเชื่อมโยง 2" xfId="41139" hidden="1" xr:uid="{00000000-0005-0000-0000-0000B7A20000}"/>
    <cellStyle name="เซลล์ที่มีการเชื่อมโยง 2" xfId="41140" hidden="1" xr:uid="{00000000-0005-0000-0000-0000B8A20000}"/>
    <cellStyle name="เซลล์ที่มีการเชื่อมโยง 2" xfId="41141" hidden="1" xr:uid="{00000000-0005-0000-0000-0000B9A20000}"/>
    <cellStyle name="เซลล์ที่มีการเชื่อมโยง 2" xfId="41142" hidden="1" xr:uid="{00000000-0005-0000-0000-0000BAA20000}"/>
    <cellStyle name="เซลล์ที่มีการเชื่อมโยง 2" xfId="41143" hidden="1" xr:uid="{00000000-0005-0000-0000-0000BBA20000}"/>
    <cellStyle name="เซลล์ที่มีการเชื่อมโยง 2" xfId="41151" hidden="1" xr:uid="{00000000-0005-0000-0000-0000BCA20000}"/>
    <cellStyle name="เซลล์ที่มีการเชื่อมโยง 2" xfId="41152" hidden="1" xr:uid="{00000000-0005-0000-0000-0000BDA20000}"/>
    <cellStyle name="เซลล์ที่มีการเชื่อมโยง 2" xfId="41153" hidden="1" xr:uid="{00000000-0005-0000-0000-0000BEA20000}"/>
    <cellStyle name="เซลล์ที่มีการเชื่อมโยง 2" xfId="41154" hidden="1" xr:uid="{00000000-0005-0000-0000-0000BFA20000}"/>
    <cellStyle name="เซลล์ที่มีการเชื่อมโยง 2" xfId="39321" hidden="1" xr:uid="{00000000-0005-0000-0000-0000C0A20000}"/>
    <cellStyle name="เซลล์ที่มีการเชื่อมโยง 2" xfId="40543" hidden="1" xr:uid="{00000000-0005-0000-0000-0000C1A20000}"/>
    <cellStyle name="เซลล์ที่มีการเชื่อมโยง 2" xfId="40824" hidden="1" xr:uid="{00000000-0005-0000-0000-0000C2A20000}"/>
    <cellStyle name="เซลล์ที่มีการเชื่อมโยง 2" xfId="40400" hidden="1" xr:uid="{00000000-0005-0000-0000-0000C3A20000}"/>
    <cellStyle name="เซลล์ที่มีการเชื่อมโยง 2" xfId="40995" hidden="1" xr:uid="{00000000-0005-0000-0000-0000C4A20000}"/>
    <cellStyle name="เซลล์ที่มีการเชื่อมโยง 2" xfId="39986" hidden="1" xr:uid="{00000000-0005-0000-0000-0000C5A20000}"/>
    <cellStyle name="เซลล์ที่มีการเชื่อมโยง 2" xfId="40861" hidden="1" xr:uid="{00000000-0005-0000-0000-0000C6A20000}"/>
    <cellStyle name="เซลล์ที่มีการเชื่อมโยง 2" xfId="41120" hidden="1" xr:uid="{00000000-0005-0000-0000-0000C7A20000}"/>
    <cellStyle name="เซลล์ที่มีการเชื่อมโยง 2" xfId="41011" hidden="1" xr:uid="{00000000-0005-0000-0000-0000C8A20000}"/>
    <cellStyle name="เซลล์ที่มีการเชื่อมโยง 2" xfId="40113" hidden="1" xr:uid="{00000000-0005-0000-0000-0000C9A20000}"/>
    <cellStyle name="เซลล์ที่มีการเชื่อมโยง 2" xfId="41054" hidden="1" xr:uid="{00000000-0005-0000-0000-0000CAA20000}"/>
    <cellStyle name="เซลล์ที่มีการเชื่อมโยง 2" xfId="40450" hidden="1" xr:uid="{00000000-0005-0000-0000-0000CBA20000}"/>
    <cellStyle name="เซลล์ที่มีการเชื่อมโยง 2" xfId="41064" hidden="1" xr:uid="{00000000-0005-0000-0000-0000CCA20000}"/>
    <cellStyle name="เซลล์ที่มีการเชื่อมโยง 2" xfId="38956" hidden="1" xr:uid="{00000000-0005-0000-0000-0000CDA20000}"/>
    <cellStyle name="เซลล์ที่มีการเชื่อมโยง 2" xfId="39190" hidden="1" xr:uid="{00000000-0005-0000-0000-0000CEA20000}"/>
    <cellStyle name="เซลล์ที่มีการเชื่อมโยง 2" xfId="39818" hidden="1" xr:uid="{00000000-0005-0000-0000-0000CFA20000}"/>
    <cellStyle name="เซลล์ที่มีการเชื่อมโยง 2" xfId="40264" hidden="1" xr:uid="{00000000-0005-0000-0000-0000D0A20000}"/>
    <cellStyle name="เซลล์ที่มีการเชื่อมโยง 2" xfId="40060" hidden="1" xr:uid="{00000000-0005-0000-0000-0000D1A20000}"/>
    <cellStyle name="เซลล์ที่มีการเชื่อมโยง 2" xfId="40494" hidden="1" xr:uid="{00000000-0005-0000-0000-0000D2A20000}"/>
    <cellStyle name="เซลล์ที่มีการเชื่อมโยง 2" xfId="39003" hidden="1" xr:uid="{00000000-0005-0000-0000-0000D3A20000}"/>
    <cellStyle name="เซลล์ที่มีการเชื่อมโยง 2" xfId="41098" hidden="1" xr:uid="{00000000-0005-0000-0000-0000D4A20000}"/>
    <cellStyle name="เซลล์ที่มีการเชื่อมโยง 2" xfId="40918" hidden="1" xr:uid="{00000000-0005-0000-0000-0000D5A20000}"/>
    <cellStyle name="เซลล์ที่มีการเชื่อมโยง 2" xfId="41049" hidden="1" xr:uid="{00000000-0005-0000-0000-0000D6A20000}"/>
    <cellStyle name="เซลล์ที่มีการเชื่อมโยง 2" xfId="40069" hidden="1" xr:uid="{00000000-0005-0000-0000-0000D7A20000}"/>
    <cellStyle name="เซลล์ที่มีการเชื่อมโยง 2" xfId="41065" hidden="1" xr:uid="{00000000-0005-0000-0000-0000D8A20000}"/>
    <cellStyle name="เซลล์ที่มีการเชื่อมโยง 2" xfId="40347" hidden="1" xr:uid="{00000000-0005-0000-0000-0000D9A20000}"/>
    <cellStyle name="เซลล์ที่มีการเชื่อมโยง 2" xfId="40936" hidden="1" xr:uid="{00000000-0005-0000-0000-0000DAA20000}"/>
    <cellStyle name="เซลล์ที่มีการเชื่อมโยง 2" xfId="41063" hidden="1" xr:uid="{00000000-0005-0000-0000-0000DBA20000}"/>
    <cellStyle name="เซลล์ที่มีการเชื่อมโยง 2" xfId="40107" hidden="1" xr:uid="{00000000-0005-0000-0000-0000DCA20000}"/>
    <cellStyle name="เซลล์ที่มีการเชื่อมโยง 2" xfId="41110" hidden="1" xr:uid="{00000000-0005-0000-0000-0000DDA20000}"/>
    <cellStyle name="เซลล์ที่มีการเชื่อมโยง 2" xfId="39653" hidden="1" xr:uid="{00000000-0005-0000-0000-0000DEA20000}"/>
    <cellStyle name="เซลล์ที่มีการเชื่อมโยง 2" xfId="39224" hidden="1" xr:uid="{00000000-0005-0000-0000-0000DFA20000}"/>
    <cellStyle name="เซลล์ที่มีการเชื่อมโยง 2" xfId="40819" hidden="1" xr:uid="{00000000-0005-0000-0000-0000E0A20000}"/>
    <cellStyle name="เซลล์ที่มีการเชื่อมโยง 2" xfId="39051" hidden="1" xr:uid="{00000000-0005-0000-0000-0000E1A20000}"/>
    <cellStyle name="เซลล์ที่มีการเชื่อมโยง 2" xfId="40817" hidden="1" xr:uid="{00000000-0005-0000-0000-0000E2A20000}"/>
    <cellStyle name="เซลล์ที่มีการเชื่อมโยง 2" xfId="40177" hidden="1" xr:uid="{00000000-0005-0000-0000-0000E3A20000}"/>
    <cellStyle name="เซลล์ที่มีการเชื่อมโยง 2" xfId="40039" hidden="1" xr:uid="{00000000-0005-0000-0000-0000E4A20000}"/>
    <cellStyle name="เซลล์ที่มีการเชื่อมโยง 2" xfId="39307" hidden="1" xr:uid="{00000000-0005-0000-0000-0000E5A20000}"/>
    <cellStyle name="เซลล์ที่มีการเชื่อมโยง 2" xfId="39413" hidden="1" xr:uid="{00000000-0005-0000-0000-0000E6A20000}"/>
    <cellStyle name="เซลล์ที่มีการเชื่อมโยง 2" xfId="39433" hidden="1" xr:uid="{00000000-0005-0000-0000-0000E7A20000}"/>
    <cellStyle name="เซลล์ที่มีการเชื่อมโยง 2" xfId="41045" hidden="1" xr:uid="{00000000-0005-0000-0000-0000E8A20000}"/>
    <cellStyle name="เซลล์ที่มีการเชื่อมโยง 2" xfId="40161" hidden="1" xr:uid="{00000000-0005-0000-0000-0000E9A20000}"/>
    <cellStyle name="เซลล์ที่มีการเชื่อมโยง 2" xfId="39923" hidden="1" xr:uid="{00000000-0005-0000-0000-0000EAA20000}"/>
    <cellStyle name="เซลล์ที่มีการเชื่อมโยง 2" xfId="40126" hidden="1" xr:uid="{00000000-0005-0000-0000-0000EBA20000}"/>
    <cellStyle name="เซลล์ที่มีการเชื่อมโยง 2" xfId="39640" hidden="1" xr:uid="{00000000-0005-0000-0000-0000ECA20000}"/>
    <cellStyle name="เซลล์ที่มีการเชื่อมโยง 2" xfId="39442" hidden="1" xr:uid="{00000000-0005-0000-0000-0000EDA20000}"/>
    <cellStyle name="เซลล์ที่มีการเชื่อมโยง 2" xfId="39751" hidden="1" xr:uid="{00000000-0005-0000-0000-0000EEA20000}"/>
    <cellStyle name="เซลล์ที่มีการเชื่อมโยง 2" xfId="40406" hidden="1" xr:uid="{00000000-0005-0000-0000-0000EFA20000}"/>
    <cellStyle name="เซลล์ที่มีการเชื่อมโยง 2" xfId="40969" hidden="1" xr:uid="{00000000-0005-0000-0000-0000F0A20000}"/>
    <cellStyle name="เซลล์ที่มีการเชื่อมโยง 2" xfId="41133" hidden="1" xr:uid="{00000000-0005-0000-0000-0000F1A20000}"/>
    <cellStyle name="เซลล์ที่มีการเชื่อมโยง 2" xfId="39892" hidden="1" xr:uid="{00000000-0005-0000-0000-0000F2A20000}"/>
    <cellStyle name="เซลล์ที่มีการเชื่อมโยง 2" xfId="39333" hidden="1" xr:uid="{00000000-0005-0000-0000-0000F3A20000}"/>
    <cellStyle name="เซลล์ที่มีการเชื่อมโยง 2" xfId="40502" hidden="1" xr:uid="{00000000-0005-0000-0000-0000F4A20000}"/>
    <cellStyle name="เซลล์ที่มีการเชื่อมโยง 2" xfId="39180" hidden="1" xr:uid="{00000000-0005-0000-0000-0000F5A20000}"/>
    <cellStyle name="เซลล์ที่มีการเชื่อมโยง 2" xfId="40036" hidden="1" xr:uid="{00000000-0005-0000-0000-0000F6A20000}"/>
    <cellStyle name="เซลล์ที่มีการเชื่อมโยง 2" xfId="39787" hidden="1" xr:uid="{00000000-0005-0000-0000-0000F7A20000}"/>
    <cellStyle name="เซลล์ที่มีการเชื่อมโยง 2" xfId="39563" hidden="1" xr:uid="{00000000-0005-0000-0000-0000F8A20000}"/>
    <cellStyle name="เซลล์ที่มีการเชื่อมโยง 2" xfId="41149" hidden="1" xr:uid="{00000000-0005-0000-0000-0000F9A20000}"/>
    <cellStyle name="เซลล์ที่มีการเชื่อมโยง 2" xfId="39520" hidden="1" xr:uid="{00000000-0005-0000-0000-0000FAA20000}"/>
    <cellStyle name="เซลล์ที่มีการเชื่อมโยง 2" xfId="39039" hidden="1" xr:uid="{00000000-0005-0000-0000-0000FBA20000}"/>
    <cellStyle name="เซลล์ที่มีการเชื่อมโยง 2" xfId="40254" hidden="1" xr:uid="{00000000-0005-0000-0000-0000FCA20000}"/>
    <cellStyle name="เซลล์ที่มีการเชื่อมโยง 2" xfId="38922" hidden="1" xr:uid="{00000000-0005-0000-0000-0000FDA20000}"/>
    <cellStyle name="เซลล์ที่มีการเชื่อมโยง 2" xfId="41105" hidden="1" xr:uid="{00000000-0005-0000-0000-0000FEA20000}"/>
    <cellStyle name="เซลล์ที่มีการเชื่อมโยง 2" xfId="41146" hidden="1" xr:uid="{00000000-0005-0000-0000-0000FFA20000}"/>
    <cellStyle name="เซลล์ที่มีการเชื่อมโยง 2" xfId="39120" hidden="1" xr:uid="{00000000-0005-0000-0000-000000A30000}"/>
    <cellStyle name="เซลล์ที่มีการเชื่อมโยง 2" xfId="39849" hidden="1" xr:uid="{00000000-0005-0000-0000-000001A30000}"/>
    <cellStyle name="เซลล์ที่มีการเชื่อมโยง 2" xfId="41130" hidden="1" xr:uid="{00000000-0005-0000-0000-000002A30000}"/>
    <cellStyle name="เซลล์ที่มีการเชื่อมโยง 2" xfId="39961" hidden="1" xr:uid="{00000000-0005-0000-0000-000003A30000}"/>
    <cellStyle name="เซลล์ที่มีการเชื่อมโยง 2" xfId="40983" hidden="1" xr:uid="{00000000-0005-0000-0000-000004A30000}"/>
    <cellStyle name="เซลล์ที่มีการเชื่อมโยง 2" xfId="39743" hidden="1" xr:uid="{00000000-0005-0000-0000-000005A30000}"/>
    <cellStyle name="เซลล์ที่มีการเชื่อมโยง 2" xfId="40009" hidden="1" xr:uid="{00000000-0005-0000-0000-000006A30000}"/>
    <cellStyle name="เซลล์ที่มีการเชื่อมโยง 2" xfId="39125" hidden="1" xr:uid="{00000000-0005-0000-0000-000007A30000}"/>
    <cellStyle name="เซลล์ที่มีการเชื่อมโยง 2" xfId="34723" hidden="1" xr:uid="{00000000-0005-0000-0000-000008A30000}"/>
    <cellStyle name="เซลล์ที่มีการเชื่อมโยง 2" xfId="41147" hidden="1" xr:uid="{00000000-0005-0000-0000-000009A30000}"/>
    <cellStyle name="เซลล์ที่มีการเชื่อมโยง 2" xfId="39534" hidden="1" xr:uid="{00000000-0005-0000-0000-00000AA30000}"/>
    <cellStyle name="เซลล์ที่มีการเชื่อมโยง 2" xfId="41019" hidden="1" xr:uid="{00000000-0005-0000-0000-00000BA30000}"/>
    <cellStyle name="เซลล์ที่มีการเชื่อมโยง 2" xfId="40501" hidden="1" xr:uid="{00000000-0005-0000-0000-00000CA30000}"/>
    <cellStyle name="เซลล์ที่มีการเชื่อมโยง 2" xfId="40546" hidden="1" xr:uid="{00000000-0005-0000-0000-00000DA30000}"/>
    <cellStyle name="เซลล์ที่มีการเชื่อมโยง 2" xfId="38939" hidden="1" xr:uid="{00000000-0005-0000-0000-00000EA30000}"/>
    <cellStyle name="เซลล์ที่มีการเชื่อมโยง 2" xfId="40905" hidden="1" xr:uid="{00000000-0005-0000-0000-00000FA30000}"/>
    <cellStyle name="เซลล์ที่มีการเชื่อมโยง 2" xfId="40226" hidden="1" xr:uid="{00000000-0005-0000-0000-000010A30000}"/>
    <cellStyle name="เซลล์ที่มีการเชื่อมโยง 2" xfId="41088" hidden="1" xr:uid="{00000000-0005-0000-0000-000011A30000}"/>
    <cellStyle name="เซลล์ที่มีการเชื่อมโยง 2" xfId="40242" hidden="1" xr:uid="{00000000-0005-0000-0000-000012A30000}"/>
    <cellStyle name="เซลล์ที่มีการเชื่อมโยง 2" xfId="39685" hidden="1" xr:uid="{00000000-0005-0000-0000-000013A30000}"/>
    <cellStyle name="เซลล์ที่มีการเชื่อมโยง 2" xfId="39497" hidden="1" xr:uid="{00000000-0005-0000-0000-000014A30000}"/>
    <cellStyle name="เซลล์ที่มีการเชื่อมโยง 2" xfId="41145" hidden="1" xr:uid="{00000000-0005-0000-0000-000015A30000}"/>
    <cellStyle name="เซลล์ที่มีการเชื่อมโยง 2" xfId="39364" hidden="1" xr:uid="{00000000-0005-0000-0000-000016A30000}"/>
    <cellStyle name="เซลล์ที่มีการเชื่อมโยง 2" xfId="39829" hidden="1" xr:uid="{00000000-0005-0000-0000-000017A30000}"/>
    <cellStyle name="เซลล์ที่มีการเชื่อมโยง 2" xfId="39546" hidden="1" xr:uid="{00000000-0005-0000-0000-000018A30000}"/>
    <cellStyle name="เซลล์ที่มีการเชื่อมโยง 2" xfId="39554" hidden="1" xr:uid="{00000000-0005-0000-0000-000019A30000}"/>
    <cellStyle name="เซลล์ที่มีการเชื่อมโยง 2" xfId="41131" hidden="1" xr:uid="{00000000-0005-0000-0000-00001AA30000}"/>
    <cellStyle name="เซลล์ที่มีการเชื่อมโยง 2" xfId="40106" hidden="1" xr:uid="{00000000-0005-0000-0000-00001BA30000}"/>
    <cellStyle name="เซลล์ที่มีการเชื่อมโยง 2" xfId="39000" hidden="1" xr:uid="{00000000-0005-0000-0000-00001CA30000}"/>
    <cellStyle name="เซลล์ที่มีการเชื่อมโยง 2" xfId="41080" hidden="1" xr:uid="{00000000-0005-0000-0000-00001DA30000}"/>
    <cellStyle name="เซลล์ที่มีการเชื่อมโยง 2" xfId="41099" hidden="1" xr:uid="{00000000-0005-0000-0000-00001EA30000}"/>
    <cellStyle name="เซลล์ที่มีการเชื่อมโยง 2" xfId="41101" hidden="1" xr:uid="{00000000-0005-0000-0000-00001FA30000}"/>
    <cellStyle name="เซลล์ที่มีการเชื่อมโยง 2" xfId="40348" hidden="1" xr:uid="{00000000-0005-0000-0000-000020A30000}"/>
    <cellStyle name="เซลล์ที่มีการเชื่อมโยง 2" xfId="38996" hidden="1" xr:uid="{00000000-0005-0000-0000-000021A30000}"/>
    <cellStyle name="เซลล์ที่มีการเชื่อมโยง 2" xfId="39594" hidden="1" xr:uid="{00000000-0005-0000-0000-000022A30000}"/>
    <cellStyle name="เซลล์ที่มีการเชื่อมโยง 2" xfId="39393" hidden="1" xr:uid="{00000000-0005-0000-0000-000023A30000}"/>
    <cellStyle name="เซลล์ที่มีการเชื่อมโยง 2" xfId="41124" hidden="1" xr:uid="{00000000-0005-0000-0000-000024A30000}"/>
    <cellStyle name="เซลล์ที่มีการเชื่อมโยง 2" xfId="39059" hidden="1" xr:uid="{00000000-0005-0000-0000-000025A30000}"/>
    <cellStyle name="เซลล์ที่มีการเชื่อมโยง 2" xfId="39879" hidden="1" xr:uid="{00000000-0005-0000-0000-000026A30000}"/>
    <cellStyle name="เซลล์ที่มีการเชื่อมโยง 2" xfId="39264" hidden="1" xr:uid="{00000000-0005-0000-0000-000027A30000}"/>
    <cellStyle name="เซลล์ที่มีการเชื่อมโยง 2" xfId="39110" hidden="1" xr:uid="{00000000-0005-0000-0000-000028A30000}"/>
    <cellStyle name="เซลล์ที่มีการเชื่อมโยง 2" xfId="39472" hidden="1" xr:uid="{00000000-0005-0000-0000-000029A30000}"/>
    <cellStyle name="เซลล์ที่มีการเชื่อมโยง 2" xfId="41134" hidden="1" xr:uid="{00000000-0005-0000-0000-00002AA30000}"/>
    <cellStyle name="เซลล์ที่มีการเชื่อมโยง 2" xfId="39895" hidden="1" xr:uid="{00000000-0005-0000-0000-00002BA30000}"/>
    <cellStyle name="เซลล์ที่มีการเชื่อมโยง 2" xfId="40893" hidden="1" xr:uid="{00000000-0005-0000-0000-00002CA30000}"/>
    <cellStyle name="เซลล์ที่มีการเชื่อมโยง 2" xfId="41018" hidden="1" xr:uid="{00000000-0005-0000-0000-00002DA30000}"/>
    <cellStyle name="เซลล์ที่มีการเชื่อมโยง 2" xfId="39515" hidden="1" xr:uid="{00000000-0005-0000-0000-00002EA30000}"/>
    <cellStyle name="เซลล์ที่มีการเชื่อมโยง 2" xfId="38924" hidden="1" xr:uid="{00000000-0005-0000-0000-00002FA30000}"/>
    <cellStyle name="เซลล์ที่มีการเชื่อมโยง 2" xfId="39429" hidden="1" xr:uid="{00000000-0005-0000-0000-000030A30000}"/>
    <cellStyle name="เซลล์ที่มีการเชื่อมโยง 2" xfId="39697" hidden="1" xr:uid="{00000000-0005-0000-0000-000031A30000}"/>
    <cellStyle name="เซลล์ที่มีการเชื่อมโยง 2" xfId="39202" hidden="1" xr:uid="{00000000-0005-0000-0000-000032A30000}"/>
    <cellStyle name="เซลล์ที่มีการเชื่อมโยง 2" xfId="39570" hidden="1" xr:uid="{00000000-0005-0000-0000-000033A30000}"/>
    <cellStyle name="เซลล์ที่มีการเชื่อมโยง 2" xfId="40012" hidden="1" xr:uid="{00000000-0005-0000-0000-000034A30000}"/>
    <cellStyle name="เซลล์ที่มีการเชื่อมโยง 2" xfId="41048" hidden="1" xr:uid="{00000000-0005-0000-0000-000035A30000}"/>
    <cellStyle name="เซลล์ที่มีการเชื่อมโยง 2" xfId="40880" hidden="1" xr:uid="{00000000-0005-0000-0000-000036A30000}"/>
    <cellStyle name="เซลล์ที่มีการเชื่อมโยง 2" xfId="40305" hidden="1" xr:uid="{00000000-0005-0000-0000-000037A30000}"/>
    <cellStyle name="เซลล์ที่มีการเชื่อมโยง 2" xfId="40954" hidden="1" xr:uid="{00000000-0005-0000-0000-000038A30000}"/>
    <cellStyle name="เซลล์ที่มีการเชื่อมโยง 2" xfId="40395" hidden="1" xr:uid="{00000000-0005-0000-0000-000039A30000}"/>
    <cellStyle name="เซลล์ที่มีการเชื่อมโยง 2" xfId="41041" hidden="1" xr:uid="{00000000-0005-0000-0000-00003AA30000}"/>
    <cellStyle name="เซลล์ที่มีการเชื่อมโยง 2" xfId="38960" hidden="1" xr:uid="{00000000-0005-0000-0000-00003BA30000}"/>
    <cellStyle name="เซลล์ที่มีการเชื่อมโยง 2" xfId="39532" hidden="1" xr:uid="{00000000-0005-0000-0000-00003CA30000}"/>
    <cellStyle name="เซลล์ที่มีการเชื่อมโยง 2" xfId="39659" hidden="1" xr:uid="{00000000-0005-0000-0000-00003DA30000}"/>
    <cellStyle name="เซลล์ที่มีการเชื่อมโยง 2" xfId="39376" hidden="1" xr:uid="{00000000-0005-0000-0000-00003EA30000}"/>
    <cellStyle name="เซลล์ที่มีการเชื่อมโยง 2" xfId="39445" hidden="1" xr:uid="{00000000-0005-0000-0000-00003FA30000}"/>
    <cellStyle name="เซลล์ที่มีการเชื่อมโยง 2" xfId="40418" hidden="1" xr:uid="{00000000-0005-0000-0000-000040A30000}"/>
    <cellStyle name="เซลล์ที่มีการเชื่อมโยง 2" xfId="39661" hidden="1" xr:uid="{00000000-0005-0000-0000-000041A30000}"/>
    <cellStyle name="เซลล์ที่มีการเชื่อมโยง 2" xfId="40972" hidden="1" xr:uid="{00000000-0005-0000-0000-000042A30000}"/>
    <cellStyle name="เซลล์ที่มีการเชื่อมโยง 2" xfId="41102" hidden="1" xr:uid="{00000000-0005-0000-0000-000043A30000}"/>
    <cellStyle name="เซลล์ที่มีการเชื่อมโยง 2" xfId="39402" hidden="1" xr:uid="{00000000-0005-0000-0000-000044A30000}"/>
    <cellStyle name="เซลล์ที่มีการเชื่อมโยง 2" xfId="41087" hidden="1" xr:uid="{00000000-0005-0000-0000-000045A30000}"/>
    <cellStyle name="เซลล์ที่มีการเชื่อมโยง 2" xfId="39691" hidden="1" xr:uid="{00000000-0005-0000-0000-000046A30000}"/>
    <cellStyle name="เซลล์ที่มีการเชื่อมโยง 2" xfId="40874" hidden="1" xr:uid="{00000000-0005-0000-0000-000047A30000}"/>
    <cellStyle name="เซลล์ที่มีการเชื่อมโยง 2" xfId="40094" hidden="1" xr:uid="{00000000-0005-0000-0000-000048A30000}"/>
    <cellStyle name="เซลล์ที่มีการเชื่อมโยง 2" xfId="41111" hidden="1" xr:uid="{00000000-0005-0000-0000-000049A30000}"/>
    <cellStyle name="เซลล์ที่มีการเชื่อมโยง 2" xfId="40977" hidden="1" xr:uid="{00000000-0005-0000-0000-00004AA30000}"/>
    <cellStyle name="เซลล์ที่มีการเชื่อมโยง 2" xfId="39475" hidden="1" xr:uid="{00000000-0005-0000-0000-00004BA30000}"/>
    <cellStyle name="เซลล์ที่มีการเชื่อมโยง 2" xfId="39847" hidden="1" xr:uid="{00000000-0005-0000-0000-00004CA30000}"/>
    <cellStyle name="เซลล์ที่มีการเชื่อมโยง 2" xfId="39702" hidden="1" xr:uid="{00000000-0005-0000-0000-00004DA30000}"/>
    <cellStyle name="เซลล์ที่มีการเชื่อมโยง 2" xfId="40340" hidden="1" xr:uid="{00000000-0005-0000-0000-00004EA30000}"/>
    <cellStyle name="เซลล์ที่มีการเชื่อมโยง 2" xfId="40218" hidden="1" xr:uid="{00000000-0005-0000-0000-00004FA30000}"/>
    <cellStyle name="เซลล์ที่มีการเชื่อมโยง 2" xfId="40204" hidden="1" xr:uid="{00000000-0005-0000-0000-000050A30000}"/>
    <cellStyle name="เซลล์ที่มีการเชื่อมโยง 2" xfId="40346" hidden="1" xr:uid="{00000000-0005-0000-0000-000051A30000}"/>
    <cellStyle name="เซลล์ที่มีการเชื่อมโยง 2" xfId="39041" hidden="1" xr:uid="{00000000-0005-0000-0000-000052A30000}"/>
    <cellStyle name="เซลล์ที่มีการเชื่อมโยง 2" xfId="41097" hidden="1" xr:uid="{00000000-0005-0000-0000-000053A30000}"/>
    <cellStyle name="เซลล์ที่มีการเชื่อมโยง 2" xfId="41148" hidden="1" xr:uid="{00000000-0005-0000-0000-000054A30000}"/>
    <cellStyle name="เซลล์ที่มีการเชื่อมโยง 2" xfId="41135" hidden="1" xr:uid="{00000000-0005-0000-0000-000055A30000}"/>
    <cellStyle name="เซลล์ที่มีการเชื่อมโยง 2" xfId="39453" hidden="1" xr:uid="{00000000-0005-0000-0000-000056A30000}"/>
    <cellStyle name="เซลล์ที่มีการเชื่อมโยง 2" xfId="41096" hidden="1" xr:uid="{00000000-0005-0000-0000-000057A30000}"/>
    <cellStyle name="เซลล์ที่มีการเชื่อมโยง 2" xfId="41084" hidden="1" xr:uid="{00000000-0005-0000-0000-000058A30000}"/>
    <cellStyle name="เซลล์ที่มีการเชื่อมโยง 2" xfId="40052" hidden="1" xr:uid="{00000000-0005-0000-0000-000059A30000}"/>
    <cellStyle name="เซลล์ที่มีการเชื่อมโยง 2" xfId="41095" hidden="1" xr:uid="{00000000-0005-0000-0000-00005AA30000}"/>
    <cellStyle name="เซลล์ที่มีการเชื่อมโยง 2" xfId="40974" hidden="1" xr:uid="{00000000-0005-0000-0000-00005BA30000}"/>
    <cellStyle name="เซลล์ที่มีการเชื่อมโยง 2" xfId="38983" hidden="1" xr:uid="{00000000-0005-0000-0000-00005CA30000}"/>
    <cellStyle name="เซลล์ที่มีการเชื่อมโยง 2" xfId="39374" hidden="1" xr:uid="{00000000-0005-0000-0000-00005DA30000}"/>
    <cellStyle name="เซลล์ที่มีการเชื่อมโยง 2" xfId="40224" hidden="1" xr:uid="{00000000-0005-0000-0000-00005EA30000}"/>
    <cellStyle name="เซลล์ที่มีการเชื่อมโยง 2" xfId="41047" hidden="1" xr:uid="{00000000-0005-0000-0000-00005FA30000}"/>
    <cellStyle name="เซลล์ที่มีการเชื่อมโยง 2" xfId="40534" hidden="1" xr:uid="{00000000-0005-0000-0000-000060A30000}"/>
    <cellStyle name="เซลล์ที่มีการเชื่อมโยง 2" xfId="40976" hidden="1" xr:uid="{00000000-0005-0000-0000-000061A30000}"/>
    <cellStyle name="เซลล์ที่มีการเชื่อมโยง 2" xfId="39932" hidden="1" xr:uid="{00000000-0005-0000-0000-000062A30000}"/>
    <cellStyle name="เซลล์ที่มีการเชื่อมโยง 2" xfId="40547" hidden="1" xr:uid="{00000000-0005-0000-0000-000063A30000}"/>
    <cellStyle name="เซลล์ที่มีการเชื่อมโยง 2" xfId="41159" hidden="1" xr:uid="{00000000-0005-0000-0000-000064A30000}"/>
    <cellStyle name="เซลล์ที่มีการเชื่อมโยง 2" xfId="41160" hidden="1" xr:uid="{00000000-0005-0000-0000-000065A30000}"/>
    <cellStyle name="เซลล์ที่มีการเชื่อมโยง 2" xfId="41161" hidden="1" xr:uid="{00000000-0005-0000-0000-000066A30000}"/>
    <cellStyle name="เซลล์ที่มีการเชื่อมโยง 2" xfId="41162" hidden="1" xr:uid="{00000000-0005-0000-0000-000067A30000}"/>
    <cellStyle name="เซลล์ที่มีการเชื่อมโยง 2" xfId="41163" hidden="1" xr:uid="{00000000-0005-0000-0000-000068A30000}"/>
    <cellStyle name="เซลล์ที่มีการเชื่อมโยง 2" xfId="41164" hidden="1" xr:uid="{00000000-0005-0000-0000-000069A30000}"/>
    <cellStyle name="เซลล์ที่มีการเชื่อมโยง 2" xfId="41165" hidden="1" xr:uid="{00000000-0005-0000-0000-00006AA30000}"/>
    <cellStyle name="เซลล์ที่มีการเชื่อมโยง 2" xfId="41166" hidden="1" xr:uid="{00000000-0005-0000-0000-00006BA30000}"/>
    <cellStyle name="เซลล์ที่มีการเชื่อมโยง 2" xfId="41172" hidden="1" xr:uid="{00000000-0005-0000-0000-00006CA30000}"/>
    <cellStyle name="เซลล์ที่มีการเชื่อมโยง 2" xfId="41173" hidden="1" xr:uid="{00000000-0005-0000-0000-00006DA30000}"/>
    <cellStyle name="เซลล์ที่มีการเชื่อมโยง 2" xfId="41174" hidden="1" xr:uid="{00000000-0005-0000-0000-00006EA30000}"/>
    <cellStyle name="เซลล์ที่มีการเชื่อมโยง 2" xfId="41175" hidden="1" xr:uid="{00000000-0005-0000-0000-00006FA30000}"/>
    <cellStyle name="เซลล์ที่มีการเชื่อมโยง 2" xfId="41123" hidden="1" xr:uid="{00000000-0005-0000-0000-000070A30000}"/>
    <cellStyle name="เซลล์ที่มีการเชื่อมโยง 2" xfId="39090" hidden="1" xr:uid="{00000000-0005-0000-0000-000071A30000}"/>
    <cellStyle name="เซลล์ที่มีการเชื่อมโยง 2" xfId="41089" hidden="1" xr:uid="{00000000-0005-0000-0000-000072A30000}"/>
    <cellStyle name="เซลล์ที่มีการเชื่อมโยง 2" xfId="41085" hidden="1" xr:uid="{00000000-0005-0000-0000-000073A30000}"/>
    <cellStyle name="เซลล์ที่มีการเชื่อมโยง 2" xfId="39991" hidden="1" xr:uid="{00000000-0005-0000-0000-000074A30000}"/>
    <cellStyle name="เซลล์ที่มีการเชื่อมโยง 2" xfId="40173" hidden="1" xr:uid="{00000000-0005-0000-0000-000075A30000}"/>
    <cellStyle name="เซลล์ที่มีการเชื่อมโยง 2" xfId="40869" hidden="1" xr:uid="{00000000-0005-0000-0000-000076A30000}"/>
    <cellStyle name="เซลล์ที่มีการเชื่อมโยง 2" xfId="39128" hidden="1" xr:uid="{00000000-0005-0000-0000-000077A30000}"/>
    <cellStyle name="เซลล์ที่มีการเชื่อมโยง 2" xfId="40341" hidden="1" xr:uid="{00000000-0005-0000-0000-000078A30000}"/>
    <cellStyle name="เซลล์ที่มีการเชื่อมโยง 2" xfId="40268" hidden="1" xr:uid="{00000000-0005-0000-0000-000079A30000}"/>
    <cellStyle name="เซลล์ที่มีการเชื่อมโยง 2" xfId="40994" hidden="1" xr:uid="{00000000-0005-0000-0000-00007AA30000}"/>
    <cellStyle name="เซลล์ที่มีการเชื่อมโยง 2" xfId="39458" hidden="1" xr:uid="{00000000-0005-0000-0000-00007BA30000}"/>
    <cellStyle name="เซลล์ที่มีการเชื่อมโยง 2" xfId="39647" hidden="1" xr:uid="{00000000-0005-0000-0000-00007CA30000}"/>
    <cellStyle name="เซลล์ที่มีการเชื่อมโยง 2" xfId="41021" hidden="1" xr:uid="{00000000-0005-0000-0000-00007DA30000}"/>
    <cellStyle name="เซลล์ที่มีการเชื่อมโยง 2" xfId="39078" hidden="1" xr:uid="{00000000-0005-0000-0000-00007EA30000}"/>
    <cellStyle name="เซลล์ที่มีการเชื่อมโยง 2" xfId="40991" hidden="1" xr:uid="{00000000-0005-0000-0000-00007FA30000}"/>
    <cellStyle name="เซลล์ที่มีการเชื่อมโยง 2" xfId="40452" hidden="1" xr:uid="{00000000-0005-0000-0000-000080A30000}"/>
    <cellStyle name="เซลล์ที่มีการเชื่อมโยง 2" xfId="39355" hidden="1" xr:uid="{00000000-0005-0000-0000-000081A30000}"/>
    <cellStyle name="เซลล์ที่มีการเชื่อมโยง 2" xfId="39625" hidden="1" xr:uid="{00000000-0005-0000-0000-000082A30000}"/>
    <cellStyle name="เซลล์ที่มีการเชื่อมโยง 2" xfId="39802" hidden="1" xr:uid="{00000000-0005-0000-0000-000083A30000}"/>
    <cellStyle name="เซลล์ที่มีการเชื่อมโยง 2" xfId="39017" hidden="1" xr:uid="{00000000-0005-0000-0000-000084A30000}"/>
    <cellStyle name="เซลล์ที่มีการเชื่อมโยง 2" xfId="41082" hidden="1" xr:uid="{00000000-0005-0000-0000-000085A30000}"/>
    <cellStyle name="เซลล์ที่มีการเชื่อมโยง 2" xfId="39806" hidden="1" xr:uid="{00000000-0005-0000-0000-000086A30000}"/>
    <cellStyle name="เซลล์ที่มีการเชื่อมโยง 2" xfId="39464" hidden="1" xr:uid="{00000000-0005-0000-0000-000087A30000}"/>
    <cellStyle name="เซลล์ที่มีการเชื่อมโยง 2" xfId="41150" hidden="1" xr:uid="{00000000-0005-0000-0000-000088A30000}"/>
    <cellStyle name="เซลล์ที่มีการเชื่อมโยง 2" xfId="40068" hidden="1" xr:uid="{00000000-0005-0000-0000-000089A30000}"/>
    <cellStyle name="เซลล์ที่มีการเชื่อมโยง 2" xfId="40545" hidden="1" xr:uid="{00000000-0005-0000-0000-00008AA30000}"/>
    <cellStyle name="เซลล์ที่มีการเชื่อมโยง 2" xfId="39762" hidden="1" xr:uid="{00000000-0005-0000-0000-00008BA30000}"/>
    <cellStyle name="เซลล์ที่มีการเชื่อมโยง 2" xfId="40335" hidden="1" xr:uid="{00000000-0005-0000-0000-00008CA30000}"/>
    <cellStyle name="เซลล์ที่มีการเชื่อมโยง 2" xfId="39319" hidden="1" xr:uid="{00000000-0005-0000-0000-00008DA30000}"/>
    <cellStyle name="เซลล์ที่มีการเชื่อมโยง 2" xfId="40108" hidden="1" xr:uid="{00000000-0005-0000-0000-00008EA30000}"/>
    <cellStyle name="เซลล์ที่มีการเชื่อมโยง 2" xfId="40886" hidden="1" xr:uid="{00000000-0005-0000-0000-00008FA30000}"/>
    <cellStyle name="เซลล์ที่มีการเชื่อมโยง 2" xfId="40271" hidden="1" xr:uid="{00000000-0005-0000-0000-000090A30000}"/>
    <cellStyle name="เซลล์ที่มีการเชื่อมโยง 2" xfId="40834" hidden="1" xr:uid="{00000000-0005-0000-0000-000091A30000}"/>
    <cellStyle name="เซลล์ที่มีการเชื่อมโยง 2" xfId="41004" hidden="1" xr:uid="{00000000-0005-0000-0000-000092A30000}"/>
    <cellStyle name="เซลล์ที่มีการเชื่อมโยง 2" xfId="40896" hidden="1" xr:uid="{00000000-0005-0000-0000-000093A30000}"/>
    <cellStyle name="เซลล์ที่มีการเชื่อมโยง 2" xfId="40031" hidden="1" xr:uid="{00000000-0005-0000-0000-000094A30000}"/>
    <cellStyle name="เซลล์ที่มีการเชื่อมโยง 2" xfId="39617" hidden="1" xr:uid="{00000000-0005-0000-0000-000095A30000}"/>
    <cellStyle name="เซลล์ที่มีการเชื่อมโยง 2" xfId="40887" hidden="1" xr:uid="{00000000-0005-0000-0000-000096A30000}"/>
    <cellStyle name="เซลล์ที่มีการเชื่อมโยง 2" xfId="40001" hidden="1" xr:uid="{00000000-0005-0000-0000-000097A30000}"/>
    <cellStyle name="เซลล์ที่มีการเชื่อมโยง 2" xfId="39673" hidden="1" xr:uid="{00000000-0005-0000-0000-000098A30000}"/>
    <cellStyle name="เซลล์ที่มีการเชื่อมโยง 2" xfId="40934" hidden="1" xr:uid="{00000000-0005-0000-0000-000099A30000}"/>
    <cellStyle name="เซลล์ที่มีการเชื่อมโยง 2" xfId="40111" hidden="1" xr:uid="{00000000-0005-0000-0000-00009AA30000}"/>
    <cellStyle name="เซลล์ที่มีการเชื่อมโยง 2" xfId="40931" hidden="1" xr:uid="{00000000-0005-0000-0000-00009BA30000}"/>
    <cellStyle name="เซลล์ที่มีการเชื่อมโยง 2" xfId="40320" hidden="1" xr:uid="{00000000-0005-0000-0000-00009CA30000}"/>
    <cellStyle name="เซลล์ที่มีการเชื่อมโยง 2" xfId="40166" hidden="1" xr:uid="{00000000-0005-0000-0000-00009DA30000}"/>
    <cellStyle name="เซลล์ที่มีการเชื่อมโยง 2" xfId="40274" hidden="1" xr:uid="{00000000-0005-0000-0000-00009EA30000}"/>
    <cellStyle name="เซลล์ที่มีการเชื่อมโยง 2" xfId="41020" hidden="1" xr:uid="{00000000-0005-0000-0000-00009FA30000}"/>
    <cellStyle name="เซลล์ที่มีการเชื่อมโยง 2" xfId="39883" hidden="1" xr:uid="{00000000-0005-0000-0000-0000A0A30000}"/>
    <cellStyle name="เซลล์ที่มีการเชื่อมโยง 2" xfId="41156" hidden="1" xr:uid="{00000000-0005-0000-0000-0000A1A30000}"/>
    <cellStyle name="เซลล์ที่มีการเชื่อมโยง 2" xfId="41144" hidden="1" xr:uid="{00000000-0005-0000-0000-0000A2A30000}"/>
    <cellStyle name="เซลล์ที่มีการเชื่อมโยง 2" xfId="41067" hidden="1" xr:uid="{00000000-0005-0000-0000-0000A3A30000}"/>
    <cellStyle name="เซลล์ที่มีการเชื่อมโยง 2" xfId="39415" hidden="1" xr:uid="{00000000-0005-0000-0000-0000A4A30000}"/>
    <cellStyle name="เซลล์ที่มีการเชื่อมโยง 2" xfId="40971" hidden="1" xr:uid="{00000000-0005-0000-0000-0000A5A30000}"/>
    <cellStyle name="เซลล์ที่มีการเชื่อมโยง 2" xfId="40223" hidden="1" xr:uid="{00000000-0005-0000-0000-0000A6A30000}"/>
    <cellStyle name="เซลล์ที่มีการเชื่อมโยง 2" xfId="40476" hidden="1" xr:uid="{00000000-0005-0000-0000-0000A7A30000}"/>
    <cellStyle name="เซลล์ที่มีการเชื่อมโยง 2" xfId="39047" hidden="1" xr:uid="{00000000-0005-0000-0000-0000A8A30000}"/>
    <cellStyle name="เซลล์ที่มีการเชื่อมโยง 2" xfId="41171" hidden="1" xr:uid="{00000000-0005-0000-0000-0000A9A30000}"/>
    <cellStyle name="เซลล์ที่มีการเชื่อมโยง 2" xfId="40328" hidden="1" xr:uid="{00000000-0005-0000-0000-0000AAA30000}"/>
    <cellStyle name="เซลล์ที่มีการเชื่อมโยง 2" xfId="40035" hidden="1" xr:uid="{00000000-0005-0000-0000-0000ABA30000}"/>
    <cellStyle name="เซลล์ที่มีการเชื่อมโยง 2" xfId="41100" hidden="1" xr:uid="{00000000-0005-0000-0000-0000ACA30000}"/>
    <cellStyle name="เซลล์ที่มีการเชื่อมโยง 2" xfId="40953" hidden="1" xr:uid="{00000000-0005-0000-0000-0000ADA30000}"/>
    <cellStyle name="เซลล์ที่มีการเชื่อมโยง 2" xfId="39097" hidden="1" xr:uid="{00000000-0005-0000-0000-0000AEA30000}"/>
    <cellStyle name="เซลล์ที่มีการเชื่อมโยง 2" xfId="41168" hidden="1" xr:uid="{00000000-0005-0000-0000-0000AFA30000}"/>
    <cellStyle name="เซลล์ที่มีการเชื่อมโยง 2" xfId="39191" hidden="1" xr:uid="{00000000-0005-0000-0000-0000B0A30000}"/>
    <cellStyle name="เซลล์ที่มีการเชื่อมโยง 2" xfId="41044" hidden="1" xr:uid="{00000000-0005-0000-0000-0000B1A30000}"/>
    <cellStyle name="เซลล์ที่มีการเชื่อมโยง 2" xfId="40448" hidden="1" xr:uid="{00000000-0005-0000-0000-0000B2A30000}"/>
    <cellStyle name="เซลล์ที่มีการเชื่อมโยง 2" xfId="39655" hidden="1" xr:uid="{00000000-0005-0000-0000-0000B3A30000}"/>
    <cellStyle name="เซลล์ที่มีการเชื่อมโยง 2" xfId="39187" hidden="1" xr:uid="{00000000-0005-0000-0000-0000B4A30000}"/>
    <cellStyle name="เซลล์ที่มีการเชื่อมโยง 2" xfId="39431" hidden="1" xr:uid="{00000000-0005-0000-0000-0000B5A30000}"/>
    <cellStyle name="เซลล์ที่มีการเชื่อมโยง 2" xfId="40359" hidden="1" xr:uid="{00000000-0005-0000-0000-0000B6A30000}"/>
    <cellStyle name="เซลล์ที่มีการเชื่อมโยง 2" xfId="40312" hidden="1" xr:uid="{00000000-0005-0000-0000-0000B7A30000}"/>
    <cellStyle name="เซลล์ที่มีการเชื่อมโยง 2" xfId="41017" hidden="1" xr:uid="{00000000-0005-0000-0000-0000B8A30000}"/>
    <cellStyle name="เซลล์ที่มีการเชื่อมโยง 2" xfId="41169" hidden="1" xr:uid="{00000000-0005-0000-0000-0000B9A30000}"/>
    <cellStyle name="เซลล์ที่มีการเชื่อมโยง 2" xfId="41078" hidden="1" xr:uid="{00000000-0005-0000-0000-0000BAA30000}"/>
    <cellStyle name="เซลล์ที่มีการเชื่อมโยง 2" xfId="40344" hidden="1" xr:uid="{00000000-0005-0000-0000-0000BBA30000}"/>
    <cellStyle name="เซลล์ที่มีการเชื่อมโยง 2" xfId="40008" hidden="1" xr:uid="{00000000-0005-0000-0000-0000BCA30000}"/>
    <cellStyle name="เซลล์ที่มีการเชื่อมโยง 2" xfId="39437" hidden="1" xr:uid="{00000000-0005-0000-0000-0000BDA30000}"/>
    <cellStyle name="เซลล์ที่มีการเชื่อมโยง 2" xfId="41129" hidden="1" xr:uid="{00000000-0005-0000-0000-0000BEA30000}"/>
    <cellStyle name="เซลล์ที่มีการเชื่อมโยง 2" xfId="40542" hidden="1" xr:uid="{00000000-0005-0000-0000-0000BFA30000}"/>
    <cellStyle name="เซลล์ที่มีการเชื่อมโยง 2" xfId="41033" hidden="1" xr:uid="{00000000-0005-0000-0000-0000C0A30000}"/>
    <cellStyle name="เซลล์ที่มีการเชื่อมโยง 2" xfId="39001" hidden="1" xr:uid="{00000000-0005-0000-0000-0000C1A30000}"/>
    <cellStyle name="เซลล์ที่มีการเชื่อมโยง 2" xfId="41103" hidden="1" xr:uid="{00000000-0005-0000-0000-0000C2A30000}"/>
    <cellStyle name="เซลล์ที่มีการเชื่อมโยง 2" xfId="39479" hidden="1" xr:uid="{00000000-0005-0000-0000-0000C3A30000}"/>
    <cellStyle name="เซลล์ที่มีการเชื่อมโยง 2" xfId="40870" hidden="1" xr:uid="{00000000-0005-0000-0000-0000C4A30000}"/>
    <cellStyle name="เซลล์ที่มีการเชื่อมโยง 2" xfId="41167" hidden="1" xr:uid="{00000000-0005-0000-0000-0000C5A30000}"/>
    <cellStyle name="เซลล์ที่มีการเชื่อมโยง 2" xfId="41117" hidden="1" xr:uid="{00000000-0005-0000-0000-0000C6A30000}"/>
    <cellStyle name="เซลล์ที่มีการเชื่อมโยง 2" xfId="40822" hidden="1" xr:uid="{00000000-0005-0000-0000-0000C7A30000}"/>
    <cellStyle name="เซลล์ที่มีการเชื่อมโยง 2" xfId="39359" hidden="1" xr:uid="{00000000-0005-0000-0000-0000C8A30000}"/>
    <cellStyle name="เซลล์ที่มีการเชื่อมโยง 2" xfId="39062" hidden="1" xr:uid="{00000000-0005-0000-0000-0000C9A30000}"/>
    <cellStyle name="เซลล์ที่มีการเชื่อมโยง 2" xfId="41155" hidden="1" xr:uid="{00000000-0005-0000-0000-0000CAA30000}"/>
    <cellStyle name="เซลล์ที่มีการเชื่อมโยง 2" xfId="40829" hidden="1" xr:uid="{00000000-0005-0000-0000-0000CBA30000}"/>
    <cellStyle name="เซลล์ที่มีการเชื่อมโยง 2" xfId="40124" hidden="1" xr:uid="{00000000-0005-0000-0000-0000CCA30000}"/>
    <cellStyle name="เซลล์ที่มีการเชื่อมโยง 2" xfId="35095" hidden="1" xr:uid="{00000000-0005-0000-0000-0000CDA30000}"/>
    <cellStyle name="เซลล์ที่มีการเชื่อมโยง 2" xfId="39228" hidden="1" xr:uid="{00000000-0005-0000-0000-0000CEA30000}"/>
    <cellStyle name="เซลล์ที่มีการเชื่อมโยง 2" xfId="40526" hidden="1" xr:uid="{00000000-0005-0000-0000-0000CFA30000}"/>
    <cellStyle name="เซลล์ที่มีการเชื่อมโยง 2" xfId="39016" hidden="1" xr:uid="{00000000-0005-0000-0000-0000D0A30000}"/>
    <cellStyle name="เซลล์ที่มีการเชื่อมโยง 2" xfId="41000" hidden="1" xr:uid="{00000000-0005-0000-0000-0000D1A30000}"/>
    <cellStyle name="เซลล์ที่มีการเชื่อมโยง 2" xfId="40459" hidden="1" xr:uid="{00000000-0005-0000-0000-0000D2A30000}"/>
    <cellStyle name="เซลล์ที่มีการเชื่อมโยง 2" xfId="39080" hidden="1" xr:uid="{00000000-0005-0000-0000-0000D3A30000}"/>
    <cellStyle name="เซลล์ที่มีการเชื่อมโยง 2" xfId="39461" hidden="1" xr:uid="{00000000-0005-0000-0000-0000D4A30000}"/>
    <cellStyle name="เซลล์ที่มีการเชื่อมโยง 2" xfId="40843" hidden="1" xr:uid="{00000000-0005-0000-0000-0000D5A30000}"/>
    <cellStyle name="เซลล์ที่มีการเชื่อมโยง 2" xfId="39862" hidden="1" xr:uid="{00000000-0005-0000-0000-0000D6A30000}"/>
    <cellStyle name="เซลล์ที่มีการเชื่อมโยง 2" xfId="41086" hidden="1" xr:uid="{00000000-0005-0000-0000-0000D7A30000}"/>
    <cellStyle name="เซลล์ที่มีการเชื่อมโยง 2" xfId="39358" hidden="1" xr:uid="{00000000-0005-0000-0000-0000D8A30000}"/>
    <cellStyle name="เซลล์ที่มีการเชื่อมโยง 2" xfId="40844" hidden="1" xr:uid="{00000000-0005-0000-0000-0000D9A30000}"/>
    <cellStyle name="เซลล์ที่มีการเชื่อมโยง 2" xfId="41157" hidden="1" xr:uid="{00000000-0005-0000-0000-0000DAA30000}"/>
    <cellStyle name="เซลล์ที่มีการเชื่อมโยง 2" xfId="39158" hidden="1" xr:uid="{00000000-0005-0000-0000-0000DBA30000}"/>
    <cellStyle name="เซลล์ที่มีการเชื่อมโยง 2" xfId="40024" hidden="1" xr:uid="{00000000-0005-0000-0000-0000DCA30000}"/>
    <cellStyle name="เซลล์ที่มีการเชื่อมโยง 2" xfId="40922" hidden="1" xr:uid="{00000000-0005-0000-0000-0000DDA30000}"/>
    <cellStyle name="เซลล์ที่มีการเชื่อมโยง 2" xfId="39529" hidden="1" xr:uid="{00000000-0005-0000-0000-0000DEA30000}"/>
    <cellStyle name="เซลล์ที่มีการเชื่อมโยง 2" xfId="41068" hidden="1" xr:uid="{00000000-0005-0000-0000-0000DFA30000}"/>
    <cellStyle name="เซลล์ที่มีการเชื่อมโยง 2" xfId="39142" hidden="1" xr:uid="{00000000-0005-0000-0000-0000E0A30000}"/>
    <cellStyle name="เซลล์ที่มีการเชื่อมโยง 2" xfId="39219" hidden="1" xr:uid="{00000000-0005-0000-0000-0000E1A30000}"/>
    <cellStyle name="เซลล์ที่มีการเชื่อมโยง 2" xfId="40538" hidden="1" xr:uid="{00000000-0005-0000-0000-0000E2A30000}"/>
    <cellStyle name="เซลล์ที่มีการเชื่อมโยง 2" xfId="40966" hidden="1" xr:uid="{00000000-0005-0000-0000-0000E3A30000}"/>
    <cellStyle name="เซลล์ที่มีการเชื่อมโยง 2" xfId="41132" hidden="1" xr:uid="{00000000-0005-0000-0000-0000E4A30000}"/>
    <cellStyle name="เซลล์ที่มีการเชื่อมโยง 2" xfId="39385" hidden="1" xr:uid="{00000000-0005-0000-0000-0000E5A30000}"/>
    <cellStyle name="เซลล์ที่มีการเชื่อมโยง 2" xfId="40958" hidden="1" xr:uid="{00000000-0005-0000-0000-0000E6A30000}"/>
    <cellStyle name="เซลล์ที่มีการเชื่อมโยง 2" xfId="40385" hidden="1" xr:uid="{00000000-0005-0000-0000-0000E7A30000}"/>
    <cellStyle name="เซลล์ที่มีการเชื่อมโยง 2" xfId="41083" hidden="1" xr:uid="{00000000-0005-0000-0000-0000E8A30000}"/>
    <cellStyle name="เซลล์ที่มีการเชื่อมโยง 2" xfId="40082" hidden="1" xr:uid="{00000000-0005-0000-0000-0000E9A30000}"/>
    <cellStyle name="เซลล์ที่มีการเชื่อมโยง 2" xfId="39752" hidden="1" xr:uid="{00000000-0005-0000-0000-0000EAA30000}"/>
    <cellStyle name="เซลล์ที่มีการเชื่อมโยง 2" xfId="38950" hidden="1" xr:uid="{00000000-0005-0000-0000-0000EBA30000}"/>
    <cellStyle name="เซลล์ที่มีการเชื่อมโยง 2" xfId="41024" hidden="1" xr:uid="{00000000-0005-0000-0000-0000ECA30000}"/>
    <cellStyle name="เซลล์ที่มีการเชื่อมโยง 2" xfId="39988" hidden="1" xr:uid="{00000000-0005-0000-0000-0000EDA30000}"/>
    <cellStyle name="เซลล์ที่มีการเชื่อมโยง 2" xfId="41036" hidden="1" xr:uid="{00000000-0005-0000-0000-0000EEA30000}"/>
    <cellStyle name="เซลล์ที่มีการเชื่อมโยง 2" xfId="40881" hidden="1" xr:uid="{00000000-0005-0000-0000-0000EFA30000}"/>
    <cellStyle name="เซลล์ที่มีการเชื่อมโยง 2" xfId="39736" hidden="1" xr:uid="{00000000-0005-0000-0000-0000F0A30000}"/>
    <cellStyle name="เซลล์ที่มีการเชื่อมโยง 2" xfId="39783" hidden="1" xr:uid="{00000000-0005-0000-0000-0000F1A30000}"/>
    <cellStyle name="เซลล์ที่มีการเชื่อมโยง 2" xfId="40989" hidden="1" xr:uid="{00000000-0005-0000-0000-0000F2A30000}"/>
    <cellStyle name="เซลล์ที่มีการเชื่อมโยง 2" xfId="40938" hidden="1" xr:uid="{00000000-0005-0000-0000-0000F3A30000}"/>
    <cellStyle name="เซลล์ที่มีการเชื่อมโยง 2" xfId="40992" hidden="1" xr:uid="{00000000-0005-0000-0000-0000F4A30000}"/>
    <cellStyle name="เซลล์ที่มีการเชื่อมโยง 2" xfId="39394" hidden="1" xr:uid="{00000000-0005-0000-0000-0000F5A30000}"/>
    <cellStyle name="เซลล์ที่มีการเชื่อมโยง 2" xfId="40900" hidden="1" xr:uid="{00000000-0005-0000-0000-0000F6A30000}"/>
    <cellStyle name="เซลล์ที่มีการเชื่อมโยง 2" xfId="39361" hidden="1" xr:uid="{00000000-0005-0000-0000-0000F7A30000}"/>
    <cellStyle name="เซลล์ที่มีการเชื่อมโยง 2" xfId="39566" hidden="1" xr:uid="{00000000-0005-0000-0000-0000F8A30000}"/>
    <cellStyle name="เซลล์ที่มีการเชื่อมโยง 2" xfId="40416" hidden="1" xr:uid="{00000000-0005-0000-0000-0000F9A30000}"/>
    <cellStyle name="เซลล์ที่มีการเชื่อมโยง 2" xfId="39638" hidden="1" xr:uid="{00000000-0005-0000-0000-0000FAA30000}"/>
    <cellStyle name="เซลล์ที่มีการเชื่อมโยง 2" xfId="39456" hidden="1" xr:uid="{00000000-0005-0000-0000-0000FBA30000}"/>
    <cellStyle name="เซลล์ที่มีการเชื่อมโยง 2" xfId="41062" hidden="1" xr:uid="{00000000-0005-0000-0000-0000FCA30000}"/>
    <cellStyle name="เซลล์ที่มีการเชื่อมโยง 2" xfId="40927" hidden="1" xr:uid="{00000000-0005-0000-0000-0000FDA30000}"/>
    <cellStyle name="เซลล์ที่มีการเชื่อมโยง 2" xfId="39525" hidden="1" xr:uid="{00000000-0005-0000-0000-0000FEA30000}"/>
    <cellStyle name="เซลล์ที่มีการเชื่อมโยง 2" xfId="40360" hidden="1" xr:uid="{00000000-0005-0000-0000-0000FFA30000}"/>
    <cellStyle name="เซลล์ที่มีการเชื่อมโยง 2" xfId="39606" hidden="1" xr:uid="{00000000-0005-0000-0000-000000A40000}"/>
    <cellStyle name="เซลล์ที่มีการเชื่อมโยง 2" xfId="39639" hidden="1" xr:uid="{00000000-0005-0000-0000-000001A40000}"/>
    <cellStyle name="เซลล์ที่มีการเชื่อมโยง 2" xfId="40446" hidden="1" xr:uid="{00000000-0005-0000-0000-000002A40000}"/>
    <cellStyle name="เซลล์ที่มีการเชื่อมโยง 2" xfId="39088" hidden="1" xr:uid="{00000000-0005-0000-0000-000003A40000}"/>
    <cellStyle name="เซลล์ที่มีการเชื่อมโยง 2" xfId="41170" hidden="1" xr:uid="{00000000-0005-0000-0000-000004A40000}"/>
    <cellStyle name="เซลล์ที่มีการเชื่อมโยง 2" xfId="41158" hidden="1" xr:uid="{00000000-0005-0000-0000-000005A40000}"/>
    <cellStyle name="เซลล์ที่มีการเชื่อมโยง 2" xfId="39305" hidden="1" xr:uid="{00000000-0005-0000-0000-000006A40000}"/>
    <cellStyle name="เซลล์ที่มีการเชื่อมโยง 2" xfId="40409" hidden="1" xr:uid="{00000000-0005-0000-0000-000007A40000}"/>
    <cellStyle name="เซลล์ที่มีการเชื่อมโยง 2" xfId="40999" hidden="1" xr:uid="{00000000-0005-0000-0000-000008A40000}"/>
    <cellStyle name="เซลล์ที่มีการเชื่อมโยง 2" xfId="39352" hidden="1" xr:uid="{00000000-0005-0000-0000-000009A40000}"/>
    <cellStyle name="เซลล์ที่มีการเชื่อมโยง 2" xfId="41104" hidden="1" xr:uid="{00000000-0005-0000-0000-00000AA40000}"/>
    <cellStyle name="เซลล์ที่มีการเชื่อมโยง 2" xfId="40429" hidden="1" xr:uid="{00000000-0005-0000-0000-00000BA40000}"/>
    <cellStyle name="เซลล์ที่มีการเชื่อมโยง 2" xfId="40892" hidden="1" xr:uid="{00000000-0005-0000-0000-00000CA40000}"/>
    <cellStyle name="เซลล์ที่มีการเชื่อมโยง 2" xfId="39092" hidden="1" xr:uid="{00000000-0005-0000-0000-00000DA40000}"/>
    <cellStyle name="เซลล์ที่มีการเชื่อมโยง 2" xfId="40952" hidden="1" xr:uid="{00000000-0005-0000-0000-00000EA40000}"/>
    <cellStyle name="เซลล์ที่มีการเชื่อมโยง 2" xfId="40866" hidden="1" xr:uid="{00000000-0005-0000-0000-00000FA40000}"/>
    <cellStyle name="เซลล์ที่มีการเชื่อมโยง 2" xfId="39082" hidden="1" xr:uid="{00000000-0005-0000-0000-000010A40000}"/>
    <cellStyle name="เซลล์ที่มีการเชื่อมโยง 2" xfId="38976" hidden="1" xr:uid="{00000000-0005-0000-0000-000011A40000}"/>
    <cellStyle name="เซลล์ที่มีการเชื่อมโยง 2" xfId="39330" hidden="1" xr:uid="{00000000-0005-0000-0000-000012A40000}"/>
    <cellStyle name="เซลล์ที่มีการเชื่อมโยง 2" xfId="39957" hidden="1" xr:uid="{00000000-0005-0000-0000-000013A40000}"/>
    <cellStyle name="เซลล์ที่มีการเชื่อมโยง 2" xfId="41176" hidden="1" xr:uid="{00000000-0005-0000-0000-000014A40000}"/>
    <cellStyle name="เซลล์ที่มีการเชื่อมโยง 2" xfId="41177" hidden="1" xr:uid="{00000000-0005-0000-0000-000015A40000}"/>
    <cellStyle name="เซลล์ที่มีการเชื่อมโยง 2" xfId="41178" hidden="1" xr:uid="{00000000-0005-0000-0000-000016A40000}"/>
    <cellStyle name="เซลล์ที่มีการเชื่อมโยง 2" xfId="41179" hidden="1" xr:uid="{00000000-0005-0000-0000-000017A40000}"/>
    <cellStyle name="เซลล์ที่มีการเชื่อมโยง 2" xfId="41180" hidden="1" xr:uid="{00000000-0005-0000-0000-000018A40000}"/>
    <cellStyle name="เซลล์ที่มีการเชื่อมโยง 2" xfId="41181" hidden="1" xr:uid="{00000000-0005-0000-0000-000019A40000}"/>
    <cellStyle name="เซลล์ที่มีการเชื่อมโยง 2" xfId="41182" hidden="1" xr:uid="{00000000-0005-0000-0000-00001AA40000}"/>
    <cellStyle name="เซลล์ที่มีการเชื่อมโยง 2" xfId="41183" hidden="1" xr:uid="{00000000-0005-0000-0000-00001BA40000}"/>
    <cellStyle name="เซลล์ที่มีการเชื่อมโยง 2" xfId="41184" hidden="1" xr:uid="{00000000-0005-0000-0000-00001CA40000}"/>
    <cellStyle name="เซลล์ที่มีการเชื่อมโยง 2" xfId="41185" hidden="1" xr:uid="{00000000-0005-0000-0000-00001DA40000}"/>
    <cellStyle name="เซลล์ที่มีการเชื่อมโยง 2" xfId="41186" hidden="1" xr:uid="{00000000-0005-0000-0000-00001EA40000}"/>
    <cellStyle name="เซลล์ที่มีการเชื่อมโยง 2" xfId="41187" hidden="1" xr:uid="{00000000-0005-0000-0000-00001FA40000}"/>
    <cellStyle name="น้บะภฒ_95" xfId="41833" xr:uid="{00000000-0005-0000-0000-000020A40000}"/>
    <cellStyle name="ปกติ 10" xfId="41188" xr:uid="{00000000-0005-0000-0000-000022A40000}"/>
    <cellStyle name="ปกติ 11" xfId="42567" xr:uid="{00000000-0005-0000-0000-000023A40000}"/>
    <cellStyle name="ปกติ 11 10" xfId="42575" xr:uid="{00000000-0005-0000-0000-000024A40000}"/>
    <cellStyle name="ปกติ 11 2" xfId="42576" xr:uid="{00000000-0005-0000-0000-000025A40000}"/>
    <cellStyle name="ปกติ 12" xfId="41832" xr:uid="{00000000-0005-0000-0000-000026A40000}"/>
    <cellStyle name="ปกติ 15" xfId="42308" xr:uid="{00000000-0005-0000-0000-000027A40000}"/>
    <cellStyle name="ปกติ 18" xfId="42509" xr:uid="{00000000-0005-0000-0000-000028A40000}"/>
    <cellStyle name="ปกติ 2" xfId="6" xr:uid="{00000000-0005-0000-0000-000029A40000}"/>
    <cellStyle name="ปกติ 2 1" xfId="41835" xr:uid="{00000000-0005-0000-0000-00002AA40000}"/>
    <cellStyle name="ปกติ 2 10" xfId="752" xr:uid="{00000000-0005-0000-0000-00002BA40000}"/>
    <cellStyle name="ปกติ 2 11" xfId="753" xr:uid="{00000000-0005-0000-0000-00002CA40000}"/>
    <cellStyle name="ปกติ 2 12" xfId="754" xr:uid="{00000000-0005-0000-0000-00002DA40000}"/>
    <cellStyle name="ปกติ 2 13" xfId="755" xr:uid="{00000000-0005-0000-0000-00002EA40000}"/>
    <cellStyle name="ปกติ 2 14" xfId="756" xr:uid="{00000000-0005-0000-0000-00002FA40000}"/>
    <cellStyle name="ปกติ 2 15" xfId="757" xr:uid="{00000000-0005-0000-0000-000030A40000}"/>
    <cellStyle name="ปกติ 2 16" xfId="669" xr:uid="{00000000-0005-0000-0000-000031A40000}"/>
    <cellStyle name="ปกติ 2 17" xfId="1193" xr:uid="{00000000-0005-0000-0000-000032A40000}"/>
    <cellStyle name="ปกติ 2 18" xfId="1150" xr:uid="{00000000-0005-0000-0000-000033A40000}"/>
    <cellStyle name="ปกติ 2 19" xfId="1314" xr:uid="{00000000-0005-0000-0000-000034A40000}"/>
    <cellStyle name="ปกติ 2 2" xfId="16" xr:uid="{00000000-0005-0000-0000-000035A40000}"/>
    <cellStyle name="ปกติ 2 2 10" xfId="758" xr:uid="{00000000-0005-0000-0000-000036A40000}"/>
    <cellStyle name="ปกติ 2 2 11" xfId="759" xr:uid="{00000000-0005-0000-0000-000037A40000}"/>
    <cellStyle name="ปกติ 2 2 12" xfId="760" xr:uid="{00000000-0005-0000-0000-000038A40000}"/>
    <cellStyle name="ปกติ 2 2 13" xfId="761" xr:uid="{00000000-0005-0000-0000-000039A40000}"/>
    <cellStyle name="ปกติ 2 2 14" xfId="4638" xr:uid="{00000000-0005-0000-0000-00003AA40000}"/>
    <cellStyle name="ปกติ 2 2 14 2" xfId="41844" xr:uid="{00000000-0005-0000-0000-00003BA40000}"/>
    <cellStyle name="ปกติ 2 2 14 3" xfId="42020" xr:uid="{00000000-0005-0000-0000-00003CA40000}"/>
    <cellStyle name="ปกติ 2 2 14 4" xfId="42131" xr:uid="{00000000-0005-0000-0000-00003DA40000}"/>
    <cellStyle name="ปกติ 2 2 14 5" xfId="42253" xr:uid="{00000000-0005-0000-0000-00003EA40000}"/>
    <cellStyle name="ปกติ 2 2 14 6" xfId="42340" xr:uid="{00000000-0005-0000-0000-00003FA40000}"/>
    <cellStyle name="ปกติ 2 2 14 7" xfId="42428" xr:uid="{00000000-0005-0000-0000-000040A40000}"/>
    <cellStyle name="ปกติ 2 2 14 8" xfId="42492" xr:uid="{00000000-0005-0000-0000-000041A40000}"/>
    <cellStyle name="ปกติ 2 2 14 9" xfId="42540" xr:uid="{00000000-0005-0000-0000-000042A40000}"/>
    <cellStyle name="ปกติ 2 2 15" xfId="244" xr:uid="{00000000-0005-0000-0000-000043A40000}"/>
    <cellStyle name="ปกติ 2 2 16" xfId="4628" xr:uid="{00000000-0005-0000-0000-000044A40000}"/>
    <cellStyle name="ปกติ 2 2 17" xfId="5329" xr:uid="{00000000-0005-0000-0000-000045A40000}"/>
    <cellStyle name="ปกติ 2 2 18" xfId="6674" xr:uid="{00000000-0005-0000-0000-000046A40000}"/>
    <cellStyle name="ปกติ 2 2 19" xfId="5383" xr:uid="{00000000-0005-0000-0000-000047A40000}"/>
    <cellStyle name="ปกติ 2 2 2" xfId="209" xr:uid="{00000000-0005-0000-0000-000048A40000}"/>
    <cellStyle name="ปกติ 2 2 2 10" xfId="5570" xr:uid="{00000000-0005-0000-0000-000049A40000}"/>
    <cellStyle name="ปกติ 2 2 2 11" xfId="5377" xr:uid="{00000000-0005-0000-0000-00004AA40000}"/>
    <cellStyle name="ปกติ 2 2 2 12" xfId="7991" xr:uid="{00000000-0005-0000-0000-00004BA40000}"/>
    <cellStyle name="ปกติ 2 2 2 13" xfId="6167" xr:uid="{00000000-0005-0000-0000-00004CA40000}"/>
    <cellStyle name="ปกติ 2 2 2 14" xfId="6532" xr:uid="{00000000-0005-0000-0000-00004DA40000}"/>
    <cellStyle name="ปกติ 2 2 2 15" xfId="9716" xr:uid="{00000000-0005-0000-0000-00004EA40000}"/>
    <cellStyle name="ปกติ 2 2 2 16" xfId="8329" xr:uid="{00000000-0005-0000-0000-00004FA40000}"/>
    <cellStyle name="ปกติ 2 2 2 17" xfId="41846" xr:uid="{00000000-0005-0000-0000-000050A40000}"/>
    <cellStyle name="ปกติ 2 2 2 18" xfId="42022" xr:uid="{00000000-0005-0000-0000-000051A40000}"/>
    <cellStyle name="ปกติ 2 2 2 19" xfId="42133" xr:uid="{00000000-0005-0000-0000-000052A40000}"/>
    <cellStyle name="ปกติ 2 2 2 2" xfId="762" xr:uid="{00000000-0005-0000-0000-000053A40000}"/>
    <cellStyle name="ปกติ 2 2 2 2 2" xfId="41847" xr:uid="{00000000-0005-0000-0000-000054A40000}"/>
    <cellStyle name="ปกติ 2 2 2 2 2 2" xfId="41848" xr:uid="{00000000-0005-0000-0000-000055A40000}"/>
    <cellStyle name="ปกติ 2 2 2 2 2 3" xfId="42024" xr:uid="{00000000-0005-0000-0000-000056A40000}"/>
    <cellStyle name="ปกติ 2 2 2 2 2 4" xfId="42135" xr:uid="{00000000-0005-0000-0000-000057A40000}"/>
    <cellStyle name="ปกติ 2 2 2 2 2 5" xfId="42258" xr:uid="{00000000-0005-0000-0000-000058A40000}"/>
    <cellStyle name="ปกติ 2 2 2 2 2 6" xfId="42344" xr:uid="{00000000-0005-0000-0000-000059A40000}"/>
    <cellStyle name="ปกติ 2 2 2 2 2 7" xfId="42431" xr:uid="{00000000-0005-0000-0000-00005AA40000}"/>
    <cellStyle name="ปกติ 2 2 2 2 2 8" xfId="42495" xr:uid="{00000000-0005-0000-0000-00005BA40000}"/>
    <cellStyle name="ปกติ 2 2 2 2 2 9" xfId="42543" xr:uid="{00000000-0005-0000-0000-00005CA40000}"/>
    <cellStyle name="ปกติ 2 2 2 2 3" xfId="42023" xr:uid="{00000000-0005-0000-0000-00005DA40000}"/>
    <cellStyle name="ปกติ 2 2 2 2 4" xfId="42134" xr:uid="{00000000-0005-0000-0000-00005EA40000}"/>
    <cellStyle name="ปกติ 2 2 2 2 5" xfId="42257" xr:uid="{00000000-0005-0000-0000-00005FA40000}"/>
    <cellStyle name="ปกติ 2 2 2 2 6" xfId="42343" xr:uid="{00000000-0005-0000-0000-000060A40000}"/>
    <cellStyle name="ปกติ 2 2 2 2 7" xfId="42430" xr:uid="{00000000-0005-0000-0000-000061A40000}"/>
    <cellStyle name="ปกติ 2 2 2 2 8" xfId="42494" xr:uid="{00000000-0005-0000-0000-000062A40000}"/>
    <cellStyle name="ปกติ 2 2 2 2 9" xfId="42542" xr:uid="{00000000-0005-0000-0000-000063A40000}"/>
    <cellStyle name="ปกติ 2 2 2 20" xfId="42256" xr:uid="{00000000-0005-0000-0000-000064A40000}"/>
    <cellStyle name="ปกติ 2 2 2 21" xfId="42342" xr:uid="{00000000-0005-0000-0000-000065A40000}"/>
    <cellStyle name="ปกติ 2 2 2 22" xfId="42429" xr:uid="{00000000-0005-0000-0000-000066A40000}"/>
    <cellStyle name="ปกติ 2 2 2 23" xfId="42493" xr:uid="{00000000-0005-0000-0000-000067A40000}"/>
    <cellStyle name="ปกติ 2 2 2 24" xfId="42541" xr:uid="{00000000-0005-0000-0000-000068A40000}"/>
    <cellStyle name="ปกติ 2 2 2 3" xfId="5258" xr:uid="{00000000-0005-0000-0000-000069A40000}"/>
    <cellStyle name="ปกติ 2 2 2 4" xfId="6553" xr:uid="{00000000-0005-0000-0000-00006AA40000}"/>
    <cellStyle name="ปกติ 2 2 2 5" xfId="6123" xr:uid="{00000000-0005-0000-0000-00006BA40000}"/>
    <cellStyle name="ปกติ 2 2 2 6" xfId="5831" xr:uid="{00000000-0005-0000-0000-00006CA40000}"/>
    <cellStyle name="ปกติ 2 2 2 7" xfId="6621" xr:uid="{00000000-0005-0000-0000-00006DA40000}"/>
    <cellStyle name="ปกติ 2 2 2 8" xfId="6495" xr:uid="{00000000-0005-0000-0000-00006EA40000}"/>
    <cellStyle name="ปกติ 2 2 2 9" xfId="7081" xr:uid="{00000000-0005-0000-0000-00006FA40000}"/>
    <cellStyle name="ปกติ 2 2 20" xfId="5979" xr:uid="{00000000-0005-0000-0000-000070A40000}"/>
    <cellStyle name="ปกติ 2 2 21" xfId="6517" xr:uid="{00000000-0005-0000-0000-000071A40000}"/>
    <cellStyle name="ปกติ 2 2 22" xfId="5307" xr:uid="{00000000-0005-0000-0000-000072A40000}"/>
    <cellStyle name="ปกติ 2 2 23" xfId="6480" xr:uid="{00000000-0005-0000-0000-000073A40000}"/>
    <cellStyle name="ปกติ 2 2 24" xfId="7848" xr:uid="{00000000-0005-0000-0000-000074A40000}"/>
    <cellStyle name="ปกติ 2 2 25" xfId="6291" xr:uid="{00000000-0005-0000-0000-000075A40000}"/>
    <cellStyle name="ปกติ 2 2 26" xfId="6815" xr:uid="{00000000-0005-0000-0000-000076A40000}"/>
    <cellStyle name="ปกติ 2 2 27" xfId="14809" xr:uid="{00000000-0005-0000-0000-000077A40000}"/>
    <cellStyle name="ปกติ 2 2 28" xfId="9942" xr:uid="{00000000-0005-0000-0000-000078A40000}"/>
    <cellStyle name="ปกติ 2 2 29" xfId="41215" xr:uid="{00000000-0005-0000-0000-000079A40000}"/>
    <cellStyle name="ปกติ 2 2 3" xfId="763" xr:uid="{00000000-0005-0000-0000-00007AA40000}"/>
    <cellStyle name="ปกติ 2 2 3 10" xfId="42432" xr:uid="{00000000-0005-0000-0000-00007BA40000}"/>
    <cellStyle name="ปกติ 2 2 3 11" xfId="42496" xr:uid="{00000000-0005-0000-0000-00007CA40000}"/>
    <cellStyle name="ปกติ 2 2 3 12" xfId="42544" xr:uid="{00000000-0005-0000-0000-00007DA40000}"/>
    <cellStyle name="ปกติ 2 2 3 2" xfId="41849" xr:uid="{00000000-0005-0000-0000-00007EA40000}"/>
    <cellStyle name="ปกติ 2 2 3 2 2" xfId="41850" xr:uid="{00000000-0005-0000-0000-00007FA40000}"/>
    <cellStyle name="ปกติ 2 2 3 2 3" xfId="42029" xr:uid="{00000000-0005-0000-0000-000080A40000}"/>
    <cellStyle name="ปกติ 2 2 3 2 4" xfId="42137" xr:uid="{00000000-0005-0000-0000-000081A40000}"/>
    <cellStyle name="ปกติ 2 2 3 2 5" xfId="42261" xr:uid="{00000000-0005-0000-0000-000082A40000}"/>
    <cellStyle name="ปกติ 2 2 3 2 6" xfId="42349" xr:uid="{00000000-0005-0000-0000-000083A40000}"/>
    <cellStyle name="ปกติ 2 2 3 2 7" xfId="42433" xr:uid="{00000000-0005-0000-0000-000084A40000}"/>
    <cellStyle name="ปกติ 2 2 3 2 8" xfId="42497" xr:uid="{00000000-0005-0000-0000-000085A40000}"/>
    <cellStyle name="ปกติ 2 2 3 2 9" xfId="42545" xr:uid="{00000000-0005-0000-0000-000086A40000}"/>
    <cellStyle name="ปกติ 2 2 3 3" xfId="41851" xr:uid="{00000000-0005-0000-0000-000087A40000}"/>
    <cellStyle name="ปกติ 2 2 3 4" xfId="41852" xr:uid="{00000000-0005-0000-0000-000088A40000}"/>
    <cellStyle name="ปกติ 2 2 3 5" xfId="41853" xr:uid="{00000000-0005-0000-0000-000089A40000}"/>
    <cellStyle name="ปกติ 2 2 3 6" xfId="42028" xr:uid="{00000000-0005-0000-0000-00008AA40000}"/>
    <cellStyle name="ปกติ 2 2 3 7" xfId="42136" xr:uid="{00000000-0005-0000-0000-00008BA40000}"/>
    <cellStyle name="ปกติ 2 2 3 8" xfId="42260" xr:uid="{00000000-0005-0000-0000-00008CA40000}"/>
    <cellStyle name="ปกติ 2 2 3 9" xfId="42348" xr:uid="{00000000-0005-0000-0000-00008DA40000}"/>
    <cellStyle name="ปกติ 2 2 30" xfId="41229" xr:uid="{00000000-0005-0000-0000-00008EA40000}"/>
    <cellStyle name="ปกติ 2 2 31" xfId="41240" xr:uid="{00000000-0005-0000-0000-00008FA40000}"/>
    <cellStyle name="ปกติ 2 2 32" xfId="41249" xr:uid="{00000000-0005-0000-0000-000090A40000}"/>
    <cellStyle name="ปกติ 2 2 33" xfId="41842" xr:uid="{00000000-0005-0000-0000-000091A40000}"/>
    <cellStyle name="ปกติ 2 2 34" xfId="42019" xr:uid="{00000000-0005-0000-0000-000092A40000}"/>
    <cellStyle name="ปกติ 2 2 35" xfId="42127" xr:uid="{00000000-0005-0000-0000-000093A40000}"/>
    <cellStyle name="ปกติ 2 2 36" xfId="42251" xr:uid="{00000000-0005-0000-0000-000094A40000}"/>
    <cellStyle name="ปกติ 2 2 37" xfId="42339" xr:uid="{00000000-0005-0000-0000-000095A40000}"/>
    <cellStyle name="ปกติ 2 2 38" xfId="42427" xr:uid="{00000000-0005-0000-0000-000096A40000}"/>
    <cellStyle name="ปกติ 2 2 39" xfId="42491" xr:uid="{00000000-0005-0000-0000-000097A40000}"/>
    <cellStyle name="ปกติ 2 2 4" xfId="764" xr:uid="{00000000-0005-0000-0000-000098A40000}"/>
    <cellStyle name="ปกติ 2 2 40" xfId="42539" xr:uid="{00000000-0005-0000-0000-000099A40000}"/>
    <cellStyle name="ปกติ 2 2 5" xfId="765" xr:uid="{00000000-0005-0000-0000-00009AA40000}"/>
    <cellStyle name="ปกติ 2 2 6" xfId="766" xr:uid="{00000000-0005-0000-0000-00009BA40000}"/>
    <cellStyle name="ปกติ 2 2 7" xfId="767" xr:uid="{00000000-0005-0000-0000-00009CA40000}"/>
    <cellStyle name="ปกติ 2 2 8" xfId="768" xr:uid="{00000000-0005-0000-0000-00009DA40000}"/>
    <cellStyle name="ปกติ 2 2 9" xfId="769" xr:uid="{00000000-0005-0000-0000-00009EA40000}"/>
    <cellStyle name="ปกติ 2 20" xfId="1410" xr:uid="{00000000-0005-0000-0000-00009FA40000}"/>
    <cellStyle name="ปกติ 2 21" xfId="1420" xr:uid="{00000000-0005-0000-0000-0000A0A40000}"/>
    <cellStyle name="ปกติ 2 22" xfId="1422" xr:uid="{00000000-0005-0000-0000-0000A1A40000}"/>
    <cellStyle name="ปกติ 2 23" xfId="4637" xr:uid="{00000000-0005-0000-0000-0000A2A40000}"/>
    <cellStyle name="ปกติ 2 24" xfId="245" xr:uid="{00000000-0005-0000-0000-0000A3A40000}"/>
    <cellStyle name="ปกติ 2 24 10" xfId="7100" xr:uid="{00000000-0005-0000-0000-0000A4A40000}"/>
    <cellStyle name="ปกติ 2 24 2" xfId="7170" xr:uid="{00000000-0005-0000-0000-0000A5A40000}"/>
    <cellStyle name="ปกติ 2 24 3" xfId="7714" xr:uid="{00000000-0005-0000-0000-0000A6A40000}"/>
    <cellStyle name="ปกติ 2 24 4" xfId="5654" xr:uid="{00000000-0005-0000-0000-0000A7A40000}"/>
    <cellStyle name="ปกติ 2 24 5" xfId="5323" xr:uid="{00000000-0005-0000-0000-0000A8A40000}"/>
    <cellStyle name="ปกติ 2 24 6" xfId="6441" xr:uid="{00000000-0005-0000-0000-0000A9A40000}"/>
    <cellStyle name="ปกติ 2 24 7" xfId="5815" xr:uid="{00000000-0005-0000-0000-0000AAA40000}"/>
    <cellStyle name="ปกติ 2 24 8" xfId="6802" xr:uid="{00000000-0005-0000-0000-0000ABA40000}"/>
    <cellStyle name="ปกติ 2 24 9" xfId="7935" xr:uid="{00000000-0005-0000-0000-0000ACA40000}"/>
    <cellStyle name="ปกติ 2 25" xfId="5269" xr:uid="{00000000-0005-0000-0000-0000ADA40000}"/>
    <cellStyle name="ปกติ 2 25 10" xfId="6134" xr:uid="{00000000-0005-0000-0000-0000AEA40000}"/>
    <cellStyle name="ปกติ 2 25 2" xfId="7386" xr:uid="{00000000-0005-0000-0000-0000AFA40000}"/>
    <cellStyle name="ปกติ 2 25 3" xfId="7782" xr:uid="{00000000-0005-0000-0000-0000B0A40000}"/>
    <cellStyle name="ปกติ 2 25 4" xfId="6828" xr:uid="{00000000-0005-0000-0000-0000B1A40000}"/>
    <cellStyle name="ปกติ 2 25 5" xfId="5494" xr:uid="{00000000-0005-0000-0000-0000B2A40000}"/>
    <cellStyle name="ปกติ 2 25 6" xfId="7157" xr:uid="{00000000-0005-0000-0000-0000B3A40000}"/>
    <cellStyle name="ปกติ 2 25 7" xfId="7671" xr:uid="{00000000-0005-0000-0000-0000B4A40000}"/>
    <cellStyle name="ปกติ 2 25 8" xfId="7086" xr:uid="{00000000-0005-0000-0000-0000B5A40000}"/>
    <cellStyle name="ปกติ 2 25 9" xfId="6784" xr:uid="{00000000-0005-0000-0000-0000B6A40000}"/>
    <cellStyle name="ปกติ 2 26" xfId="6724" xr:uid="{00000000-0005-0000-0000-0000B7A40000}"/>
    <cellStyle name="ปกติ 2 27" xfId="6812" xr:uid="{00000000-0005-0000-0000-0000B8A40000}"/>
    <cellStyle name="ปกติ 2 28" xfId="6304" xr:uid="{00000000-0005-0000-0000-0000B9A40000}"/>
    <cellStyle name="ปกติ 2 29" xfId="6725" xr:uid="{00000000-0005-0000-0000-0000BAA40000}"/>
    <cellStyle name="ปกติ 2 3" xfId="24" xr:uid="{00000000-0005-0000-0000-0000BBA40000}"/>
    <cellStyle name="ปกติ 2 3 10" xfId="5253" xr:uid="{00000000-0005-0000-0000-0000BCA40000}"/>
    <cellStyle name="ปกติ 2 3 10 10" xfId="5553" xr:uid="{00000000-0005-0000-0000-0000BDA40000}"/>
    <cellStyle name="ปกติ 2 3 10 2" xfId="7192" xr:uid="{00000000-0005-0000-0000-0000BEA40000}"/>
    <cellStyle name="ปกติ 2 3 10 3" xfId="7720" xr:uid="{00000000-0005-0000-0000-0000BFA40000}"/>
    <cellStyle name="ปกติ 2 3 10 4" xfId="5803" xr:uid="{00000000-0005-0000-0000-0000C0A40000}"/>
    <cellStyle name="ปกติ 2 3 10 5" xfId="6235" xr:uid="{00000000-0005-0000-0000-0000C1A40000}"/>
    <cellStyle name="ปกติ 2 3 10 6" xfId="6625" xr:uid="{00000000-0005-0000-0000-0000C2A40000}"/>
    <cellStyle name="ปกติ 2 3 10 7" xfId="5315" xr:uid="{00000000-0005-0000-0000-0000C3A40000}"/>
    <cellStyle name="ปกติ 2 3 10 8" xfId="7764" xr:uid="{00000000-0005-0000-0000-0000C4A40000}"/>
    <cellStyle name="ปกติ 2 3 10 9" xfId="5974" xr:uid="{00000000-0005-0000-0000-0000C5A40000}"/>
    <cellStyle name="ปกติ 2 3 11" xfId="6151" xr:uid="{00000000-0005-0000-0000-0000C6A40000}"/>
    <cellStyle name="ปกติ 2 3 11 10" xfId="5060" xr:uid="{00000000-0005-0000-0000-0000C7A40000}"/>
    <cellStyle name="ปกติ 2 3 11 2" xfId="7213" xr:uid="{00000000-0005-0000-0000-0000C8A40000}"/>
    <cellStyle name="ปกติ 2 3 11 3" xfId="7724" xr:uid="{00000000-0005-0000-0000-0000C9A40000}"/>
    <cellStyle name="ปกติ 2 3 11 4" xfId="6295" xr:uid="{00000000-0005-0000-0000-0000CAA40000}"/>
    <cellStyle name="ปกติ 2 3 11 5" xfId="5965" xr:uid="{00000000-0005-0000-0000-0000CBA40000}"/>
    <cellStyle name="ปกติ 2 3 11 6" xfId="5155" xr:uid="{00000000-0005-0000-0000-0000CCA40000}"/>
    <cellStyle name="ปกติ 2 3 11 7" xfId="5303" xr:uid="{00000000-0005-0000-0000-0000CDA40000}"/>
    <cellStyle name="ปกติ 2 3 11 8" xfId="6850" xr:uid="{00000000-0005-0000-0000-0000CEA40000}"/>
    <cellStyle name="ปกติ 2 3 11 9" xfId="5194" xr:uid="{00000000-0005-0000-0000-0000CFA40000}"/>
    <cellStyle name="ปกติ 2 3 12" xfId="6091" xr:uid="{00000000-0005-0000-0000-0000D0A40000}"/>
    <cellStyle name="ปกติ 2 3 13" xfId="7084" xr:uid="{00000000-0005-0000-0000-0000D1A40000}"/>
    <cellStyle name="ปกติ 2 3 14" xfId="6831" xr:uid="{00000000-0005-0000-0000-0000D2A40000}"/>
    <cellStyle name="ปกติ 2 3 15" xfId="6492" xr:uid="{00000000-0005-0000-0000-0000D3A40000}"/>
    <cellStyle name="ปกติ 2 3 16" xfId="5407" xr:uid="{00000000-0005-0000-0000-0000D4A40000}"/>
    <cellStyle name="ปกติ 2 3 17" xfId="5757" xr:uid="{00000000-0005-0000-0000-0000D5A40000}"/>
    <cellStyle name="ปกติ 2 3 18" xfId="7950" xr:uid="{00000000-0005-0000-0000-0000D6A40000}"/>
    <cellStyle name="ปกติ 2 3 19" xfId="7006" xr:uid="{00000000-0005-0000-0000-0000D7A40000}"/>
    <cellStyle name="ปกติ 2 3 2" xfId="751" xr:uid="{00000000-0005-0000-0000-0000D8A40000}"/>
    <cellStyle name="ปกติ 2 3 2 10" xfId="5983" xr:uid="{00000000-0005-0000-0000-0000D9A40000}"/>
    <cellStyle name="ปกติ 2 3 2 11" xfId="6125" xr:uid="{00000000-0005-0000-0000-0000DAA40000}"/>
    <cellStyle name="ปกติ 2 3 2 12" xfId="6248" xr:uid="{00000000-0005-0000-0000-0000DBA40000}"/>
    <cellStyle name="ปกติ 2 3 2 13" xfId="7953" xr:uid="{00000000-0005-0000-0000-0000DCA40000}"/>
    <cellStyle name="ปกติ 2 3 2 14" xfId="6278" xr:uid="{00000000-0005-0000-0000-0000DDA40000}"/>
    <cellStyle name="ปกติ 2 3 2 15" xfId="41860" xr:uid="{00000000-0005-0000-0000-0000DEA40000}"/>
    <cellStyle name="ปกติ 2 3 2 16" xfId="42033" xr:uid="{00000000-0005-0000-0000-0000DFA40000}"/>
    <cellStyle name="ปกติ 2 3 2 17" xfId="42142" xr:uid="{00000000-0005-0000-0000-0000E0A40000}"/>
    <cellStyle name="ปกติ 2 3 2 18" xfId="42265" xr:uid="{00000000-0005-0000-0000-0000E1A40000}"/>
    <cellStyle name="ปกติ 2 3 2 19" xfId="42353" xr:uid="{00000000-0005-0000-0000-0000E2A40000}"/>
    <cellStyle name="ปกติ 2 3 2 2" xfId="770" xr:uid="{00000000-0005-0000-0000-0000E3A40000}"/>
    <cellStyle name="ปกติ 2 3 2 20" xfId="42444" xr:uid="{00000000-0005-0000-0000-0000E4A40000}"/>
    <cellStyle name="ปกติ 2 3 2 21" xfId="42498" xr:uid="{00000000-0005-0000-0000-0000E5A40000}"/>
    <cellStyle name="ปกติ 2 3 2 22" xfId="42546" xr:uid="{00000000-0005-0000-0000-0000E6A40000}"/>
    <cellStyle name="ปกติ 2 3 2 3" xfId="5261" xr:uid="{00000000-0005-0000-0000-0000E7A40000}"/>
    <cellStyle name="ปกติ 2 3 2 4" xfId="6568" xr:uid="{00000000-0005-0000-0000-0000E8A40000}"/>
    <cellStyle name="ปกติ 2 3 2 5" xfId="5786" xr:uid="{00000000-0005-0000-0000-0000E9A40000}"/>
    <cellStyle name="ปกติ 2 3 2 6" xfId="6880" xr:uid="{00000000-0005-0000-0000-0000EAA40000}"/>
    <cellStyle name="ปกติ 2 3 2 7" xfId="7158" xr:uid="{00000000-0005-0000-0000-0000EBA40000}"/>
    <cellStyle name="ปกติ 2 3 2 8" xfId="6267" xr:uid="{00000000-0005-0000-0000-0000ECA40000}"/>
    <cellStyle name="ปกติ 2 3 2 9" xfId="7062" xr:uid="{00000000-0005-0000-0000-0000EDA40000}"/>
    <cellStyle name="ปกติ 2 3 20" xfId="7664" xr:uid="{00000000-0005-0000-0000-0000EEA40000}"/>
    <cellStyle name="ปกติ 2 3 21" xfId="6688" xr:uid="{00000000-0005-0000-0000-0000EFA40000}"/>
    <cellStyle name="ปกติ 2 3 22" xfId="9057" xr:uid="{00000000-0005-0000-0000-0000F0A40000}"/>
    <cellStyle name="ปกติ 2 3 23" xfId="13954" xr:uid="{00000000-0005-0000-0000-0000F1A40000}"/>
    <cellStyle name="ปกติ 2 3 3" xfId="812" xr:uid="{00000000-0005-0000-0000-0000F2A40000}"/>
    <cellStyle name="ปกติ 2 3 3 2" xfId="41862" xr:uid="{00000000-0005-0000-0000-0000F3A40000}"/>
    <cellStyle name="ปกติ 2 3 3 3" xfId="42035" xr:uid="{00000000-0005-0000-0000-0000F4A40000}"/>
    <cellStyle name="ปกติ 2 3 3 4" xfId="42143" xr:uid="{00000000-0005-0000-0000-0000F5A40000}"/>
    <cellStyle name="ปกติ 2 3 3 5" xfId="42266" xr:uid="{00000000-0005-0000-0000-0000F6A40000}"/>
    <cellStyle name="ปกติ 2 3 3 6" xfId="42354" xr:uid="{00000000-0005-0000-0000-0000F7A40000}"/>
    <cellStyle name="ปกติ 2 3 3 7" xfId="42446" xr:uid="{00000000-0005-0000-0000-0000F8A40000}"/>
    <cellStyle name="ปกติ 2 3 3 8" xfId="42499" xr:uid="{00000000-0005-0000-0000-0000F9A40000}"/>
    <cellStyle name="ปกติ 2 3 3 9" xfId="42547" xr:uid="{00000000-0005-0000-0000-0000FAA40000}"/>
    <cellStyle name="ปกติ 2 3 4" xfId="851" xr:uid="{00000000-0005-0000-0000-0000FBA40000}"/>
    <cellStyle name="ปกติ 2 3 5" xfId="838" xr:uid="{00000000-0005-0000-0000-0000FCA40000}"/>
    <cellStyle name="ปกติ 2 3 6" xfId="967" xr:uid="{00000000-0005-0000-0000-0000FDA40000}"/>
    <cellStyle name="ปกติ 2 3 7" xfId="1415" xr:uid="{00000000-0005-0000-0000-0000FEA40000}"/>
    <cellStyle name="ปกติ 2 3 8" xfId="1421" xr:uid="{00000000-0005-0000-0000-0000FFA40000}"/>
    <cellStyle name="ปกติ 2 3 9" xfId="1423" xr:uid="{00000000-0005-0000-0000-000000A50000}"/>
    <cellStyle name="ปกติ 2 30" xfId="5910" xr:uid="{00000000-0005-0000-0000-000001A50000}"/>
    <cellStyle name="ปกติ 2 31" xfId="5548" xr:uid="{00000000-0005-0000-0000-000002A50000}"/>
    <cellStyle name="ปกติ 2 32" xfId="6411" xr:uid="{00000000-0005-0000-0000-000003A50000}"/>
    <cellStyle name="ปกติ 2 33" xfId="7654" xr:uid="{00000000-0005-0000-0000-000004A50000}"/>
    <cellStyle name="ปกติ 2 34" xfId="5871" xr:uid="{00000000-0005-0000-0000-000005A50000}"/>
    <cellStyle name="ปกติ 2 35" xfId="8072" xr:uid="{00000000-0005-0000-0000-000006A50000}"/>
    <cellStyle name="ปกติ 2 36" xfId="41214" xr:uid="{00000000-0005-0000-0000-000007A50000}"/>
    <cellStyle name="ปกติ 2 37" xfId="41228" xr:uid="{00000000-0005-0000-0000-000008A50000}"/>
    <cellStyle name="ปกติ 2 38" xfId="41239" xr:uid="{00000000-0005-0000-0000-000009A50000}"/>
    <cellStyle name="ปกติ 2 39" xfId="41248" xr:uid="{00000000-0005-0000-0000-00000AA50000}"/>
    <cellStyle name="ปกติ 2 4" xfId="95" xr:uid="{00000000-0005-0000-0000-00000BA50000}"/>
    <cellStyle name="ปกติ 2 4 10" xfId="5772" xr:uid="{00000000-0005-0000-0000-00000CA50000}"/>
    <cellStyle name="ปกติ 2 4 11" xfId="5908" xr:uid="{00000000-0005-0000-0000-00000DA50000}"/>
    <cellStyle name="ปกติ 2 4 12" xfId="8001" xr:uid="{00000000-0005-0000-0000-00000EA50000}"/>
    <cellStyle name="ปกติ 2 4 13" xfId="7866" xr:uid="{00000000-0005-0000-0000-00000FA50000}"/>
    <cellStyle name="ปกติ 2 4 14" xfId="7985" xr:uid="{00000000-0005-0000-0000-000010A50000}"/>
    <cellStyle name="ปกติ 2 4 15" xfId="14029" xr:uid="{00000000-0005-0000-0000-000011A50000}"/>
    <cellStyle name="ปกติ 2 4 16" xfId="10171" xr:uid="{00000000-0005-0000-0000-000012A50000}"/>
    <cellStyle name="ปกติ 2 4 17" xfId="41867" xr:uid="{00000000-0005-0000-0000-000013A50000}"/>
    <cellStyle name="ปกติ 2 4 18" xfId="42039" xr:uid="{00000000-0005-0000-0000-000014A50000}"/>
    <cellStyle name="ปกติ 2 4 19" xfId="42147" xr:uid="{00000000-0005-0000-0000-000015A50000}"/>
    <cellStyle name="ปกติ 2 4 2" xfId="771" xr:uid="{00000000-0005-0000-0000-000016A50000}"/>
    <cellStyle name="ปกติ 2 4 2 2" xfId="41868" xr:uid="{00000000-0005-0000-0000-000017A50000}"/>
    <cellStyle name="ปกติ 2 4 2 2 2" xfId="41869" xr:uid="{00000000-0005-0000-0000-000018A50000}"/>
    <cellStyle name="ปกติ 2 4 2 2 3" xfId="42041" xr:uid="{00000000-0005-0000-0000-000019A50000}"/>
    <cellStyle name="ปกติ 2 4 2 2 4" xfId="42149" xr:uid="{00000000-0005-0000-0000-00001AA50000}"/>
    <cellStyle name="ปกติ 2 4 2 2 5" xfId="42270" xr:uid="{00000000-0005-0000-0000-00001BA50000}"/>
    <cellStyle name="ปกติ 2 4 2 2 6" xfId="42358" xr:uid="{00000000-0005-0000-0000-00001CA50000}"/>
    <cellStyle name="ปกติ 2 4 2 2 7" xfId="42449" xr:uid="{00000000-0005-0000-0000-00001DA50000}"/>
    <cellStyle name="ปกติ 2 4 2 2 8" xfId="42502" xr:uid="{00000000-0005-0000-0000-00001EA50000}"/>
    <cellStyle name="ปกติ 2 4 2 2 9" xfId="42550" xr:uid="{00000000-0005-0000-0000-00001FA50000}"/>
    <cellStyle name="ปกติ 2 4 2 3" xfId="42040" xr:uid="{00000000-0005-0000-0000-000020A50000}"/>
    <cellStyle name="ปกติ 2 4 2 4" xfId="42148" xr:uid="{00000000-0005-0000-0000-000021A50000}"/>
    <cellStyle name="ปกติ 2 4 2 5" xfId="42269" xr:uid="{00000000-0005-0000-0000-000022A50000}"/>
    <cellStyle name="ปกติ 2 4 2 6" xfId="42357" xr:uid="{00000000-0005-0000-0000-000023A50000}"/>
    <cellStyle name="ปกติ 2 4 2 7" xfId="42448" xr:uid="{00000000-0005-0000-0000-000024A50000}"/>
    <cellStyle name="ปกติ 2 4 2 8" xfId="42501" xr:uid="{00000000-0005-0000-0000-000025A50000}"/>
    <cellStyle name="ปกติ 2 4 2 9" xfId="42549" xr:uid="{00000000-0005-0000-0000-000026A50000}"/>
    <cellStyle name="ปกติ 2 4 20" xfId="42268" xr:uid="{00000000-0005-0000-0000-000027A50000}"/>
    <cellStyle name="ปกติ 2 4 21" xfId="42356" xr:uid="{00000000-0005-0000-0000-000028A50000}"/>
    <cellStyle name="ปกติ 2 4 22" xfId="42447" xr:uid="{00000000-0005-0000-0000-000029A50000}"/>
    <cellStyle name="ปกติ 2 4 23" xfId="42500" xr:uid="{00000000-0005-0000-0000-00002AA50000}"/>
    <cellStyle name="ปกติ 2 4 24" xfId="42548" xr:uid="{00000000-0005-0000-0000-00002BA50000}"/>
    <cellStyle name="ปกติ 2 4 3" xfId="5262" xr:uid="{00000000-0005-0000-0000-00002CA50000}"/>
    <cellStyle name="ปกติ 2 4 4" xfId="6421" xr:uid="{00000000-0005-0000-0000-00002DA50000}"/>
    <cellStyle name="ปกติ 2 4 5" xfId="6701" xr:uid="{00000000-0005-0000-0000-00002EA50000}"/>
    <cellStyle name="ปกติ 2 4 6" xfId="7057" xr:uid="{00000000-0005-0000-0000-00002FA50000}"/>
    <cellStyle name="ปกติ 2 4 7" xfId="6327" xr:uid="{00000000-0005-0000-0000-000030A50000}"/>
    <cellStyle name="ปกติ 2 4 8" xfId="5108" xr:uid="{00000000-0005-0000-0000-000031A50000}"/>
    <cellStyle name="ปกติ 2 4 9" xfId="7907" xr:uid="{00000000-0005-0000-0000-000032A50000}"/>
    <cellStyle name="ปกติ 2 40" xfId="41834" xr:uid="{00000000-0005-0000-0000-000033A50000}"/>
    <cellStyle name="ปกติ 2 41" xfId="42013" xr:uid="{00000000-0005-0000-0000-000034A50000}"/>
    <cellStyle name="ปกติ 2 42" xfId="42123" xr:uid="{00000000-0005-0000-0000-000035A50000}"/>
    <cellStyle name="ปกติ 2 43" xfId="42245" xr:uid="{00000000-0005-0000-0000-000036A50000}"/>
    <cellStyle name="ปกติ 2 44" xfId="42333" xr:uid="{00000000-0005-0000-0000-000037A50000}"/>
    <cellStyle name="ปกติ 2 45" xfId="42421" xr:uid="{00000000-0005-0000-0000-000038A50000}"/>
    <cellStyle name="ปกติ 2 46" xfId="42490" xr:uid="{00000000-0005-0000-0000-000039A50000}"/>
    <cellStyle name="ปกติ 2 47" xfId="42538" xr:uid="{00000000-0005-0000-0000-00003AA50000}"/>
    <cellStyle name="ปกติ 2 5" xfId="208" xr:uid="{00000000-0005-0000-0000-00003BA50000}"/>
    <cellStyle name="ปกติ 2 5 10" xfId="5530" xr:uid="{00000000-0005-0000-0000-00003CA50000}"/>
    <cellStyle name="ปกติ 2 5 11" xfId="5918" xr:uid="{00000000-0005-0000-0000-00003DA50000}"/>
    <cellStyle name="ปกติ 2 5 12" xfId="7951" xr:uid="{00000000-0005-0000-0000-00003EA50000}"/>
    <cellStyle name="ปกติ 2 5 13" xfId="5745" xr:uid="{00000000-0005-0000-0000-00003FA50000}"/>
    <cellStyle name="ปกติ 2 5 14" xfId="6045" xr:uid="{00000000-0005-0000-0000-000040A50000}"/>
    <cellStyle name="ปกติ 2 5 15" xfId="14848" xr:uid="{00000000-0005-0000-0000-000041A50000}"/>
    <cellStyle name="ปกติ 2 5 16" xfId="13566" xr:uid="{00000000-0005-0000-0000-000042A50000}"/>
    <cellStyle name="ปกติ 2 5 17" xfId="41873" xr:uid="{00000000-0005-0000-0000-000043A50000}"/>
    <cellStyle name="ปกติ 2 5 18" xfId="42045" xr:uid="{00000000-0005-0000-0000-000044A50000}"/>
    <cellStyle name="ปกติ 2 5 19" xfId="42151" xr:uid="{00000000-0005-0000-0000-000045A50000}"/>
    <cellStyle name="ปกติ 2 5 2" xfId="772" xr:uid="{00000000-0005-0000-0000-000046A50000}"/>
    <cellStyle name="ปกติ 2 5 20" xfId="42271" xr:uid="{00000000-0005-0000-0000-000047A50000}"/>
    <cellStyle name="ปกติ 2 5 21" xfId="42359" xr:uid="{00000000-0005-0000-0000-000048A50000}"/>
    <cellStyle name="ปกติ 2 5 22" xfId="42450" xr:uid="{00000000-0005-0000-0000-000049A50000}"/>
    <cellStyle name="ปกติ 2 5 23" xfId="42503" xr:uid="{00000000-0005-0000-0000-00004AA50000}"/>
    <cellStyle name="ปกติ 2 5 24" xfId="42551" xr:uid="{00000000-0005-0000-0000-00004BA50000}"/>
    <cellStyle name="ปกติ 2 5 3" xfId="5263" xr:uid="{00000000-0005-0000-0000-00004CA50000}"/>
    <cellStyle name="ปกติ 2 5 4" xfId="6298" xr:uid="{00000000-0005-0000-0000-00004DA50000}"/>
    <cellStyle name="ปกติ 2 5 5" xfId="6685" xr:uid="{00000000-0005-0000-0000-00004EA50000}"/>
    <cellStyle name="ปกติ 2 5 6" xfId="6939" xr:uid="{00000000-0005-0000-0000-00004FA50000}"/>
    <cellStyle name="ปกติ 2 5 7" xfId="5224" xr:uid="{00000000-0005-0000-0000-000050A50000}"/>
    <cellStyle name="ปกติ 2 5 8" xfId="5830" xr:uid="{00000000-0005-0000-0000-000051A50000}"/>
    <cellStyle name="ปกติ 2 5 9" xfId="7868" xr:uid="{00000000-0005-0000-0000-000052A50000}"/>
    <cellStyle name="ปกติ 2 6" xfId="773" xr:uid="{00000000-0005-0000-0000-000053A50000}"/>
    <cellStyle name="ปกติ 2 7" xfId="774" xr:uid="{00000000-0005-0000-0000-000054A50000}"/>
    <cellStyle name="ปกติ 2 8" xfId="775" xr:uid="{00000000-0005-0000-0000-000055A50000}"/>
    <cellStyle name="ปกติ 2 9" xfId="10" xr:uid="{00000000-0005-0000-0000-000056A50000}"/>
    <cellStyle name="ปกติ 2_BOQ-A" xfId="25" xr:uid="{00000000-0005-0000-0000-000057A50000}"/>
    <cellStyle name="ปกติ 3" xfId="12" xr:uid="{00000000-0005-0000-0000-000058A50000}"/>
    <cellStyle name="ปกติ 3 10" xfId="776" xr:uid="{00000000-0005-0000-0000-000059A50000}"/>
    <cellStyle name="ปกติ 3 11" xfId="777" xr:uid="{00000000-0005-0000-0000-00005AA50000}"/>
    <cellStyle name="ปกติ 3 12" xfId="778" xr:uid="{00000000-0005-0000-0000-00005BA50000}"/>
    <cellStyle name="ปกติ 3 13" xfId="779" xr:uid="{00000000-0005-0000-0000-00005CA50000}"/>
    <cellStyle name="ปกติ 3 14" xfId="780" xr:uid="{00000000-0005-0000-0000-00005DA50000}"/>
    <cellStyle name="ปกติ 3 15" xfId="4639" xr:uid="{00000000-0005-0000-0000-00005EA50000}"/>
    <cellStyle name="ปกติ 3 15 2" xfId="41885" xr:uid="{00000000-0005-0000-0000-00005FA50000}"/>
    <cellStyle name="ปกติ 3 15 3" xfId="42057" xr:uid="{00000000-0005-0000-0000-000060A50000}"/>
    <cellStyle name="ปกติ 3 15 4" xfId="42166" xr:uid="{00000000-0005-0000-0000-000061A50000}"/>
    <cellStyle name="ปกติ 3 15 5" xfId="42280" xr:uid="{00000000-0005-0000-0000-000062A50000}"/>
    <cellStyle name="ปกติ 3 15 6" xfId="42365" xr:uid="{00000000-0005-0000-0000-000063A50000}"/>
    <cellStyle name="ปกติ 3 15 7" xfId="42457" xr:uid="{00000000-0005-0000-0000-000064A50000}"/>
    <cellStyle name="ปกติ 3 15 8" xfId="42505" xr:uid="{00000000-0005-0000-0000-000065A50000}"/>
    <cellStyle name="ปกติ 3 15 9" xfId="42553" xr:uid="{00000000-0005-0000-0000-000066A50000}"/>
    <cellStyle name="ปกติ 3 16" xfId="41216" xr:uid="{00000000-0005-0000-0000-000067A50000}"/>
    <cellStyle name="ปกติ 3 16 2" xfId="41886" xr:uid="{00000000-0005-0000-0000-000068A50000}"/>
    <cellStyle name="ปกติ 3 16 3" xfId="42058" xr:uid="{00000000-0005-0000-0000-000069A50000}"/>
    <cellStyle name="ปกติ 3 16 4" xfId="42167" xr:uid="{00000000-0005-0000-0000-00006AA50000}"/>
    <cellStyle name="ปกติ 3 16 5" xfId="42281" xr:uid="{00000000-0005-0000-0000-00006BA50000}"/>
    <cellStyle name="ปกติ 3 16 6" xfId="42366" xr:uid="{00000000-0005-0000-0000-00006CA50000}"/>
    <cellStyle name="ปกติ 3 16 7" xfId="42458" xr:uid="{00000000-0005-0000-0000-00006DA50000}"/>
    <cellStyle name="ปกติ 3 16 8" xfId="42506" xr:uid="{00000000-0005-0000-0000-00006EA50000}"/>
    <cellStyle name="ปกติ 3 16 9" xfId="42554" xr:uid="{00000000-0005-0000-0000-00006FA50000}"/>
    <cellStyle name="ปกติ 3 17" xfId="41231" xr:uid="{00000000-0005-0000-0000-000070A50000}"/>
    <cellStyle name="ปกติ 3 17 2" xfId="41887" xr:uid="{00000000-0005-0000-0000-000071A50000}"/>
    <cellStyle name="ปกติ 3 17 3" xfId="42059" xr:uid="{00000000-0005-0000-0000-000072A50000}"/>
    <cellStyle name="ปกติ 3 17 4" xfId="42168" xr:uid="{00000000-0005-0000-0000-000073A50000}"/>
    <cellStyle name="ปกติ 3 17 5" xfId="42282" xr:uid="{00000000-0005-0000-0000-000074A50000}"/>
    <cellStyle name="ปกติ 3 17 6" xfId="42367" xr:uid="{00000000-0005-0000-0000-000075A50000}"/>
    <cellStyle name="ปกติ 3 17 7" xfId="42459" xr:uid="{00000000-0005-0000-0000-000076A50000}"/>
    <cellStyle name="ปกติ 3 17 8" xfId="42507" xr:uid="{00000000-0005-0000-0000-000077A50000}"/>
    <cellStyle name="ปกติ 3 17 9" xfId="42555" xr:uid="{00000000-0005-0000-0000-000078A50000}"/>
    <cellStyle name="ปกติ 3 18" xfId="41241" xr:uid="{00000000-0005-0000-0000-000079A50000}"/>
    <cellStyle name="ปกติ 3 19" xfId="41250" xr:uid="{00000000-0005-0000-0000-00007AA50000}"/>
    <cellStyle name="ปกติ 3 2" xfId="8" xr:uid="{00000000-0005-0000-0000-00007BA50000}"/>
    <cellStyle name="ปกติ 3 2 2" xfId="41889" xr:uid="{00000000-0005-0000-0000-00007CA50000}"/>
    <cellStyle name="ปกติ 3 2 2 2" xfId="41890" xr:uid="{00000000-0005-0000-0000-00007DA50000}"/>
    <cellStyle name="ปกติ 3 2 3" xfId="41891" xr:uid="{00000000-0005-0000-0000-00007EA50000}"/>
    <cellStyle name="ปกติ 3 2 4" xfId="41892" xr:uid="{00000000-0005-0000-0000-00007FA50000}"/>
    <cellStyle name="ปกติ 3 2 5" xfId="41893" xr:uid="{00000000-0005-0000-0000-000080A50000}"/>
    <cellStyle name="ปกติ 3 20" xfId="41879" xr:uid="{00000000-0005-0000-0000-000081A50000}"/>
    <cellStyle name="ปกติ 3 21" xfId="42054" xr:uid="{00000000-0005-0000-0000-000082A50000}"/>
    <cellStyle name="ปกติ 3 22" xfId="42160" xr:uid="{00000000-0005-0000-0000-000083A50000}"/>
    <cellStyle name="ปกติ 3 23" xfId="42275" xr:uid="{00000000-0005-0000-0000-000084A50000}"/>
    <cellStyle name="ปกติ 3 24" xfId="42362" xr:uid="{00000000-0005-0000-0000-000085A50000}"/>
    <cellStyle name="ปกติ 3 25" xfId="42455" xr:uid="{00000000-0005-0000-0000-000086A50000}"/>
    <cellStyle name="ปกติ 3 26" xfId="42504" xr:uid="{00000000-0005-0000-0000-000087A50000}"/>
    <cellStyle name="ปกติ 3 27" xfId="42552" xr:uid="{00000000-0005-0000-0000-000088A50000}"/>
    <cellStyle name="ปกติ 3 3" xfId="19" xr:uid="{00000000-0005-0000-0000-000089A50000}"/>
    <cellStyle name="ปกติ 3 3 10" xfId="7082" xr:uid="{00000000-0005-0000-0000-00008AA50000}"/>
    <cellStyle name="ปกติ 3 3 11" xfId="6998" xr:uid="{00000000-0005-0000-0000-00008BA50000}"/>
    <cellStyle name="ปกติ 3 3 12" xfId="8043" xr:uid="{00000000-0005-0000-0000-00008CA50000}"/>
    <cellStyle name="ปกติ 3 3 13" xfId="5247" xr:uid="{00000000-0005-0000-0000-00008DA50000}"/>
    <cellStyle name="ปกติ 3 3 14" xfId="6681" xr:uid="{00000000-0005-0000-0000-00008EA50000}"/>
    <cellStyle name="ปกติ 3 3 15" xfId="9180" xr:uid="{00000000-0005-0000-0000-00008FA50000}"/>
    <cellStyle name="ปกติ 3 3 16" xfId="9719" xr:uid="{00000000-0005-0000-0000-000090A50000}"/>
    <cellStyle name="ปกติ 3 3 17" xfId="41894" xr:uid="{00000000-0005-0000-0000-000091A50000}"/>
    <cellStyle name="ปกติ 3 3 18" xfId="42066" xr:uid="{00000000-0005-0000-0000-000092A50000}"/>
    <cellStyle name="ปกติ 3 3 19" xfId="42173" xr:uid="{00000000-0005-0000-0000-000093A50000}"/>
    <cellStyle name="ปกติ 3 3 2" xfId="781" xr:uid="{00000000-0005-0000-0000-000094A50000}"/>
    <cellStyle name="ปกติ 3 3 20" xfId="42283" xr:uid="{00000000-0005-0000-0000-000095A50000}"/>
    <cellStyle name="ปกติ 3 3 21" xfId="42369" xr:uid="{00000000-0005-0000-0000-000096A50000}"/>
    <cellStyle name="ปกติ 3 3 22" xfId="42464" xr:uid="{00000000-0005-0000-0000-000097A50000}"/>
    <cellStyle name="ปกติ 3 3 23" xfId="42508" xr:uid="{00000000-0005-0000-0000-000098A50000}"/>
    <cellStyle name="ปกติ 3 3 24" xfId="42556" xr:uid="{00000000-0005-0000-0000-000099A50000}"/>
    <cellStyle name="ปกติ 3 3 3" xfId="5267" xr:uid="{00000000-0005-0000-0000-00009AA50000}"/>
    <cellStyle name="ปกติ 3 3 4" xfId="6622" xr:uid="{00000000-0005-0000-0000-00009BA50000}"/>
    <cellStyle name="ปกติ 3 3 5" xfId="6690" xr:uid="{00000000-0005-0000-0000-00009CA50000}"/>
    <cellStyle name="ปกติ 3 3 6" xfId="7032" xr:uid="{00000000-0005-0000-0000-00009DA50000}"/>
    <cellStyle name="ปกติ 3 3 7" xfId="5381" xr:uid="{00000000-0005-0000-0000-00009EA50000}"/>
    <cellStyle name="ปกติ 3 3 8" xfId="239" xr:uid="{00000000-0005-0000-0000-00009FA50000}"/>
    <cellStyle name="ปกติ 3 3 9" xfId="6493" xr:uid="{00000000-0005-0000-0000-0000A0A50000}"/>
    <cellStyle name="ปกติ 3 4" xfId="782" xr:uid="{00000000-0005-0000-0000-0000A1A50000}"/>
    <cellStyle name="ปกติ 3 5" xfId="783" xr:uid="{00000000-0005-0000-0000-0000A2A50000}"/>
    <cellStyle name="ปกติ 3 6" xfId="784" xr:uid="{00000000-0005-0000-0000-0000A3A50000}"/>
    <cellStyle name="ปกติ 3 7" xfId="785" xr:uid="{00000000-0005-0000-0000-0000A4A50000}"/>
    <cellStyle name="ปกติ 3 8" xfId="786" xr:uid="{00000000-0005-0000-0000-0000A5A50000}"/>
    <cellStyle name="ปกติ 3 9" xfId="787" xr:uid="{00000000-0005-0000-0000-0000A6A50000}"/>
    <cellStyle name="ปกติ 4" xfId="13" xr:uid="{00000000-0005-0000-0000-0000A7A50000}"/>
    <cellStyle name="ปกติ 4 10" xfId="788" xr:uid="{00000000-0005-0000-0000-0000A8A50000}"/>
    <cellStyle name="ปกติ 4 11" xfId="789" xr:uid="{00000000-0005-0000-0000-0000A9A50000}"/>
    <cellStyle name="ปกติ 4 12" xfId="790" xr:uid="{00000000-0005-0000-0000-0000AAA50000}"/>
    <cellStyle name="ปกติ 4 13" xfId="791" xr:uid="{00000000-0005-0000-0000-0000ABA50000}"/>
    <cellStyle name="ปกติ 4 14" xfId="792" xr:uid="{00000000-0005-0000-0000-0000ACA50000}"/>
    <cellStyle name="ปกติ 4 15" xfId="4640" xr:uid="{00000000-0005-0000-0000-0000ADA50000}"/>
    <cellStyle name="ปกติ 4 15 2" xfId="41906" xr:uid="{00000000-0005-0000-0000-0000AEA50000}"/>
    <cellStyle name="ปกติ 4 15 3" xfId="42078" xr:uid="{00000000-0005-0000-0000-0000AFA50000}"/>
    <cellStyle name="ปกติ 4 15 4" xfId="42183" xr:uid="{00000000-0005-0000-0000-0000B0A50000}"/>
    <cellStyle name="ปกติ 4 15 5" xfId="42286" xr:uid="{00000000-0005-0000-0000-0000B1A50000}"/>
    <cellStyle name="ปกติ 4 15 6" xfId="42371" xr:uid="{00000000-0005-0000-0000-0000B2A50000}"/>
    <cellStyle name="ปกติ 4 15 7" xfId="42468" xr:uid="{00000000-0005-0000-0000-0000B3A50000}"/>
    <cellStyle name="ปกติ 4 15 8" xfId="42510" xr:uid="{00000000-0005-0000-0000-0000B4A50000}"/>
    <cellStyle name="ปกติ 4 15 9" xfId="42557" xr:uid="{00000000-0005-0000-0000-0000B5A50000}"/>
    <cellStyle name="ปกติ 4 16" xfId="41907" xr:uid="{00000000-0005-0000-0000-0000B6A50000}"/>
    <cellStyle name="ปกติ 4 17" xfId="41908" xr:uid="{00000000-0005-0000-0000-0000B7A50000}"/>
    <cellStyle name="ปกติ 4 2" xfId="211" xr:uid="{00000000-0005-0000-0000-0000B8A50000}"/>
    <cellStyle name="ปกติ 4 2 10" xfId="42470" xr:uid="{00000000-0005-0000-0000-0000B9A50000}"/>
    <cellStyle name="ปกติ 4 2 11" xfId="42511" xr:uid="{00000000-0005-0000-0000-0000BAA50000}"/>
    <cellStyle name="ปกติ 4 2 12" xfId="42558" xr:uid="{00000000-0005-0000-0000-0000BBA50000}"/>
    <cellStyle name="ปกติ 4 2 2" xfId="4641" xr:uid="{00000000-0005-0000-0000-0000BCA50000}"/>
    <cellStyle name="ปกติ 4 2 2 2" xfId="41910" xr:uid="{00000000-0005-0000-0000-0000BDA50000}"/>
    <cellStyle name="ปกติ 4 2 2 2 2" xfId="41911" xr:uid="{00000000-0005-0000-0000-0000BEA50000}"/>
    <cellStyle name="ปกติ 4 2 2 2 3" xfId="42083" xr:uid="{00000000-0005-0000-0000-0000BFA50000}"/>
    <cellStyle name="ปกติ 4 2 2 2 4" xfId="42188" xr:uid="{00000000-0005-0000-0000-0000C0A50000}"/>
    <cellStyle name="ปกติ 4 2 2 2 5" xfId="42289" xr:uid="{00000000-0005-0000-0000-0000C1A50000}"/>
    <cellStyle name="ปกติ 4 2 2 2 6" xfId="42375" xr:uid="{00000000-0005-0000-0000-0000C2A50000}"/>
    <cellStyle name="ปกติ 4 2 2 2 7" xfId="42472" xr:uid="{00000000-0005-0000-0000-0000C3A50000}"/>
    <cellStyle name="ปกติ 4 2 2 2 8" xfId="42513" xr:uid="{00000000-0005-0000-0000-0000C4A50000}"/>
    <cellStyle name="ปกติ 4 2 2 2 9" xfId="42560" xr:uid="{00000000-0005-0000-0000-0000C5A50000}"/>
    <cellStyle name="ปกติ 4 2 2 3" xfId="42082" xr:uid="{00000000-0005-0000-0000-0000C6A50000}"/>
    <cellStyle name="ปกติ 4 2 2 4" xfId="42187" xr:uid="{00000000-0005-0000-0000-0000C7A50000}"/>
    <cellStyle name="ปกติ 4 2 2 5" xfId="42288" xr:uid="{00000000-0005-0000-0000-0000C8A50000}"/>
    <cellStyle name="ปกติ 4 2 2 6" xfId="42374" xr:uid="{00000000-0005-0000-0000-0000C9A50000}"/>
    <cellStyle name="ปกติ 4 2 2 7" xfId="42471" xr:uid="{00000000-0005-0000-0000-0000CAA50000}"/>
    <cellStyle name="ปกติ 4 2 2 8" xfId="42512" xr:uid="{00000000-0005-0000-0000-0000CBA50000}"/>
    <cellStyle name="ปกติ 4 2 2 9" xfId="42559" xr:uid="{00000000-0005-0000-0000-0000CCA50000}"/>
    <cellStyle name="ปกติ 4 2 3" xfId="41909" xr:uid="{00000000-0005-0000-0000-0000CDA50000}"/>
    <cellStyle name="ปกติ 4 2 3 2" xfId="41912" xr:uid="{00000000-0005-0000-0000-0000CEA50000}"/>
    <cellStyle name="ปกติ 4 2 3 3" xfId="42084" xr:uid="{00000000-0005-0000-0000-0000CFA50000}"/>
    <cellStyle name="ปกติ 4 2 3 4" xfId="42189" xr:uid="{00000000-0005-0000-0000-0000D0A50000}"/>
    <cellStyle name="ปกติ 4 2 3 5" xfId="42290" xr:uid="{00000000-0005-0000-0000-0000D1A50000}"/>
    <cellStyle name="ปกติ 4 2 3 6" xfId="42376" xr:uid="{00000000-0005-0000-0000-0000D2A50000}"/>
    <cellStyle name="ปกติ 4 2 3 7" xfId="42473" xr:uid="{00000000-0005-0000-0000-0000D3A50000}"/>
    <cellStyle name="ปกติ 4 2 3 8" xfId="42514" xr:uid="{00000000-0005-0000-0000-0000D4A50000}"/>
    <cellStyle name="ปกติ 4 2 3 9" xfId="42561" xr:uid="{00000000-0005-0000-0000-0000D5A50000}"/>
    <cellStyle name="ปกติ 4 2 4" xfId="41913" xr:uid="{00000000-0005-0000-0000-0000D6A50000}"/>
    <cellStyle name="ปกติ 4 2 5" xfId="41914" xr:uid="{00000000-0005-0000-0000-0000D7A50000}"/>
    <cellStyle name="ปกติ 4 2 6" xfId="42081" xr:uid="{00000000-0005-0000-0000-0000D8A50000}"/>
    <cellStyle name="ปกติ 4 2 7" xfId="42186" xr:uid="{00000000-0005-0000-0000-0000D9A50000}"/>
    <cellStyle name="ปกติ 4 2 8" xfId="42287" xr:uid="{00000000-0005-0000-0000-0000DAA50000}"/>
    <cellStyle name="ปกติ 4 2 9" xfId="42373" xr:uid="{00000000-0005-0000-0000-0000DBA50000}"/>
    <cellStyle name="ปกติ 4 3" xfId="217" xr:uid="{00000000-0005-0000-0000-0000DCA50000}"/>
    <cellStyle name="ปกติ 4 4" xfId="793" xr:uid="{00000000-0005-0000-0000-0000DDA50000}"/>
    <cellStyle name="ปกติ 4 5" xfId="794" xr:uid="{00000000-0005-0000-0000-0000DEA50000}"/>
    <cellStyle name="ปกติ 4 6" xfId="795" xr:uid="{00000000-0005-0000-0000-0000DFA50000}"/>
    <cellStyle name="ปกติ 4 7" xfId="796" xr:uid="{00000000-0005-0000-0000-0000E0A50000}"/>
    <cellStyle name="ปกติ 4 8" xfId="797" xr:uid="{00000000-0005-0000-0000-0000E1A50000}"/>
    <cellStyle name="ปกติ 4 9" xfId="798" xr:uid="{00000000-0005-0000-0000-0000E2A50000}"/>
    <cellStyle name="ปกติ 5" xfId="15" xr:uid="{00000000-0005-0000-0000-0000E3A50000}"/>
    <cellStyle name="ปกติ 5 10" xfId="7819" xr:uid="{00000000-0005-0000-0000-0000E4A50000}"/>
    <cellStyle name="ปกติ 5 11" xfId="7836" xr:uid="{00000000-0005-0000-0000-0000E5A50000}"/>
    <cellStyle name="ปกติ 5 12" xfId="5597" xr:uid="{00000000-0005-0000-0000-0000E6A50000}"/>
    <cellStyle name="ปกติ 5 13" xfId="7109" xr:uid="{00000000-0005-0000-0000-0000E7A50000}"/>
    <cellStyle name="ปกติ 5 14" xfId="7852" xr:uid="{00000000-0005-0000-0000-0000E8A50000}"/>
    <cellStyle name="ปกติ 5 15" xfId="6481" xr:uid="{00000000-0005-0000-0000-0000E9A50000}"/>
    <cellStyle name="ปกติ 5 16" xfId="14924" xr:uid="{00000000-0005-0000-0000-0000EAA50000}"/>
    <cellStyle name="ปกติ 5 17" xfId="14526" xr:uid="{00000000-0005-0000-0000-0000EBA50000}"/>
    <cellStyle name="ปกติ 5 18" xfId="41922" xr:uid="{00000000-0005-0000-0000-0000ECA50000}"/>
    <cellStyle name="ปกติ 5 19" xfId="42092" xr:uid="{00000000-0005-0000-0000-0000EDA50000}"/>
    <cellStyle name="ปกติ 5 2" xfId="31" xr:uid="{00000000-0005-0000-0000-0000EEA50000}"/>
    <cellStyle name="ปกติ 5 2 10" xfId="41923" xr:uid="{00000000-0005-0000-0000-0000EFA50000}"/>
    <cellStyle name="ปกติ 5 2 11" xfId="42093" xr:uid="{00000000-0005-0000-0000-0000F0A50000}"/>
    <cellStyle name="ปกติ 5 2 12" xfId="42200" xr:uid="{00000000-0005-0000-0000-0000F1A50000}"/>
    <cellStyle name="ปกติ 5 2 13" xfId="42296" xr:uid="{00000000-0005-0000-0000-0000F2A50000}"/>
    <cellStyle name="ปกติ 5 2 14" xfId="42379" xr:uid="{00000000-0005-0000-0000-0000F3A50000}"/>
    <cellStyle name="ปกติ 5 2 15" xfId="42475" xr:uid="{00000000-0005-0000-0000-0000F4A50000}"/>
    <cellStyle name="ปกติ 5 2 16" xfId="42516" xr:uid="{00000000-0005-0000-0000-0000F5A50000}"/>
    <cellStyle name="ปกติ 5 2 17" xfId="42563" xr:uid="{00000000-0005-0000-0000-0000F6A50000}"/>
    <cellStyle name="ปกติ 5 2 2" xfId="128" xr:uid="{00000000-0005-0000-0000-0000F7A50000}"/>
    <cellStyle name="ปกติ 5 2 3" xfId="178" xr:uid="{00000000-0005-0000-0000-0000F8A50000}"/>
    <cellStyle name="ปกติ 5 2 4" xfId="8159" xr:uid="{00000000-0005-0000-0000-0000F9A50000}"/>
    <cellStyle name="ปกติ 5 2 5" xfId="13279" xr:uid="{00000000-0005-0000-0000-0000FAA50000}"/>
    <cellStyle name="ปกติ 5 2 6" xfId="18380" xr:uid="{00000000-0005-0000-0000-0000FBA50000}"/>
    <cellStyle name="ปกติ 5 2 7" xfId="27221" xr:uid="{00000000-0005-0000-0000-0000FCA50000}"/>
    <cellStyle name="ปกติ 5 2 8" xfId="30564" xr:uid="{00000000-0005-0000-0000-0000FDA50000}"/>
    <cellStyle name="ปกติ 5 2 9" xfId="20976" xr:uid="{00000000-0005-0000-0000-0000FEA50000}"/>
    <cellStyle name="ปกติ 5 20" xfId="42199" xr:uid="{00000000-0005-0000-0000-0000FFA50000}"/>
    <cellStyle name="ปกติ 5 21" xfId="42295" xr:uid="{00000000-0005-0000-0000-000000A60000}"/>
    <cellStyle name="ปกติ 5 22" xfId="42378" xr:uid="{00000000-0005-0000-0000-000001A60000}"/>
    <cellStyle name="ปกติ 5 23" xfId="42474" xr:uid="{00000000-0005-0000-0000-000002A60000}"/>
    <cellStyle name="ปกติ 5 24" xfId="42515" xr:uid="{00000000-0005-0000-0000-000003A60000}"/>
    <cellStyle name="ปกติ 5 25" xfId="42562" xr:uid="{00000000-0005-0000-0000-000004A60000}"/>
    <cellStyle name="ปกติ 5 3" xfId="212" xr:uid="{00000000-0005-0000-0000-000005A60000}"/>
    <cellStyle name="ปกติ 5 4" xfId="241" xr:uid="{00000000-0005-0000-0000-000006A60000}"/>
    <cellStyle name="ปกติ 5 5" xfId="243" xr:uid="{00000000-0005-0000-0000-000007A60000}"/>
    <cellStyle name="ปกติ 5 6" xfId="5921" xr:uid="{00000000-0005-0000-0000-000008A60000}"/>
    <cellStyle name="ปกติ 5 7" xfId="5592" xr:uid="{00000000-0005-0000-0000-000009A60000}"/>
    <cellStyle name="ปกติ 5 8" xfId="5999" xr:uid="{00000000-0005-0000-0000-00000AA60000}"/>
    <cellStyle name="ปกติ 5 9" xfId="5584" xr:uid="{00000000-0005-0000-0000-00000BA60000}"/>
    <cellStyle name="ปกติ 6" xfId="27" xr:uid="{00000000-0005-0000-0000-00000CA60000}"/>
    <cellStyle name="ปกติ 6 10" xfId="42381" xr:uid="{00000000-0005-0000-0000-00000DA60000}"/>
    <cellStyle name="ปกติ 6 11" xfId="42477" xr:uid="{00000000-0005-0000-0000-00000EA60000}"/>
    <cellStyle name="ปกติ 6 12" xfId="42517" xr:uid="{00000000-0005-0000-0000-00000FA60000}"/>
    <cellStyle name="ปกติ 6 13" xfId="42564" xr:uid="{00000000-0005-0000-0000-000010A60000}"/>
    <cellStyle name="ปกติ 6 2" xfId="41217" xr:uid="{00000000-0005-0000-0000-000011A60000}"/>
    <cellStyle name="ปกติ 6 3" xfId="41232" xr:uid="{00000000-0005-0000-0000-000012A60000}"/>
    <cellStyle name="ปกติ 6 4" xfId="41242" xr:uid="{00000000-0005-0000-0000-000013A60000}"/>
    <cellStyle name="ปกติ 6 5" xfId="41251" xr:uid="{00000000-0005-0000-0000-000014A60000}"/>
    <cellStyle name="ปกติ 6 6" xfId="41927" xr:uid="{00000000-0005-0000-0000-000015A60000}"/>
    <cellStyle name="ปกติ 6 7" xfId="42095" xr:uid="{00000000-0005-0000-0000-000016A60000}"/>
    <cellStyle name="ปกติ 6 8" xfId="42204" xr:uid="{00000000-0005-0000-0000-000017A60000}"/>
    <cellStyle name="ปกติ 6 9" xfId="42300" xr:uid="{00000000-0005-0000-0000-000018A60000}"/>
    <cellStyle name="ปกติ 7" xfId="90" xr:uid="{00000000-0005-0000-0000-000019A60000}"/>
    <cellStyle name="ปกติ 7 10" xfId="5093" xr:uid="{00000000-0005-0000-0000-00001AA60000}"/>
    <cellStyle name="ปกติ 7 11" xfId="5963" xr:uid="{00000000-0005-0000-0000-00001BA60000}"/>
    <cellStyle name="ปกติ 7 12" xfId="5080" xr:uid="{00000000-0005-0000-0000-00001CA60000}"/>
    <cellStyle name="ปกติ 7 13" xfId="6607" xr:uid="{00000000-0005-0000-0000-00001DA60000}"/>
    <cellStyle name="ปกติ 7 14" xfId="6297" xr:uid="{00000000-0005-0000-0000-00001EA60000}"/>
    <cellStyle name="ปกติ 7 15" xfId="133" xr:uid="{00000000-0005-0000-0000-00001FA60000}"/>
    <cellStyle name="ปกติ 7 16" xfId="12436" xr:uid="{00000000-0005-0000-0000-000020A60000}"/>
    <cellStyle name="ปกติ 7 17" xfId="14238" xr:uid="{00000000-0005-0000-0000-000021A60000}"/>
    <cellStyle name="ปกติ 7 18" xfId="15225" xr:uid="{00000000-0005-0000-0000-000022A60000}"/>
    <cellStyle name="ปกติ 7 19" xfId="14619" xr:uid="{00000000-0005-0000-0000-000023A60000}"/>
    <cellStyle name="ปกติ 7 2" xfId="182" xr:uid="{00000000-0005-0000-0000-000024A60000}"/>
    <cellStyle name="ปกติ 7 20" xfId="18329" xr:uid="{00000000-0005-0000-0000-000025A60000}"/>
    <cellStyle name="ปกติ 7 21" xfId="27249" xr:uid="{00000000-0005-0000-0000-000026A60000}"/>
    <cellStyle name="ปกติ 7 22" xfId="27333" xr:uid="{00000000-0005-0000-0000-000027A60000}"/>
    <cellStyle name="ปกติ 7 23" xfId="25012" xr:uid="{00000000-0005-0000-0000-000028A60000}"/>
    <cellStyle name="ปกติ 7 24" xfId="41928" xr:uid="{00000000-0005-0000-0000-000029A60000}"/>
    <cellStyle name="ปกติ 7 25" xfId="42096" xr:uid="{00000000-0005-0000-0000-00002AA60000}"/>
    <cellStyle name="ปกติ 7 26" xfId="42205" xr:uid="{00000000-0005-0000-0000-00002BA60000}"/>
    <cellStyle name="ปกติ 7 27" xfId="42301" xr:uid="{00000000-0005-0000-0000-00002CA60000}"/>
    <cellStyle name="ปกติ 7 28" xfId="42382" xr:uid="{00000000-0005-0000-0000-00002DA60000}"/>
    <cellStyle name="ปกติ 7 29" xfId="42478" xr:uid="{00000000-0005-0000-0000-00002EA60000}"/>
    <cellStyle name="ปกติ 7 3" xfId="240" xr:uid="{00000000-0005-0000-0000-00002FA60000}"/>
    <cellStyle name="ปกติ 7 30" xfId="42518" xr:uid="{00000000-0005-0000-0000-000030A60000}"/>
    <cellStyle name="ปกติ 7 31" xfId="42565" xr:uid="{00000000-0005-0000-0000-000031A60000}"/>
    <cellStyle name="ปกติ 7 4" xfId="5266" xr:uid="{00000000-0005-0000-0000-000032A60000}"/>
    <cellStyle name="ปกติ 7 5" xfId="6181" xr:uid="{00000000-0005-0000-0000-000033A60000}"/>
    <cellStyle name="ปกติ 7 6" xfId="6894" xr:uid="{00000000-0005-0000-0000-000034A60000}"/>
    <cellStyle name="ปกติ 7 7" xfId="6727" xr:uid="{00000000-0005-0000-0000-000035A60000}"/>
    <cellStyle name="ปกติ 7 8" xfId="5859" xr:uid="{00000000-0005-0000-0000-000036A60000}"/>
    <cellStyle name="ปกติ 7 9" xfId="5363" xr:uid="{00000000-0005-0000-0000-000037A60000}"/>
    <cellStyle name="ปกติ 8" xfId="26" xr:uid="{00000000-0005-0000-0000-000038A60000}"/>
    <cellStyle name="ปกติ 8 10" xfId="5337" xr:uid="{00000000-0005-0000-0000-000039A60000}"/>
    <cellStyle name="ปกติ 8 11" xfId="6775" xr:uid="{00000000-0005-0000-0000-00003AA60000}"/>
    <cellStyle name="ปกติ 8 12" xfId="6393" xr:uid="{00000000-0005-0000-0000-00003BA60000}"/>
    <cellStyle name="ปกติ 8 13" xfId="7898" xr:uid="{00000000-0005-0000-0000-00003CA60000}"/>
    <cellStyle name="ปกติ 8 14" xfId="8056" xr:uid="{00000000-0005-0000-0000-00003DA60000}"/>
    <cellStyle name="ปกติ 8 15" xfId="15434" xr:uid="{00000000-0005-0000-0000-00003EA60000}"/>
    <cellStyle name="ปกติ 8 16" xfId="10964" xr:uid="{00000000-0005-0000-0000-00003FA60000}"/>
    <cellStyle name="ปกติ 8 2" xfId="799" xr:uid="{00000000-0005-0000-0000-000040A60000}"/>
    <cellStyle name="ปกติ 8 3" xfId="5274" xr:uid="{00000000-0005-0000-0000-000041A60000}"/>
    <cellStyle name="ปกติ 8 4" xfId="5395" xr:uid="{00000000-0005-0000-0000-000042A60000}"/>
    <cellStyle name="ปกติ 8 5" xfId="6629" xr:uid="{00000000-0005-0000-0000-000043A60000}"/>
    <cellStyle name="ปกติ 8 6" xfId="5181" xr:uid="{00000000-0005-0000-0000-000044A60000}"/>
    <cellStyle name="ปกติ 8 7" xfId="5608" xr:uid="{00000000-0005-0000-0000-000045A60000}"/>
    <cellStyle name="ปกติ 8 8" xfId="6720" xr:uid="{00000000-0005-0000-0000-000046A60000}"/>
    <cellStyle name="ปกติ 8 9" xfId="6359" xr:uid="{00000000-0005-0000-0000-000047A60000}"/>
    <cellStyle name="ปกติ 9" xfId="187" xr:uid="{00000000-0005-0000-0000-000048A60000}"/>
    <cellStyle name="ปกติ_มาตรฐานอาคารแฟลต 4 ชั้น F4 - 48 - ส่งกอง 2" xfId="3" xr:uid="{00000000-0005-0000-0000-000049A60000}"/>
    <cellStyle name="เปอร์เซ็นต์ 2" xfId="91" xr:uid="{00000000-0005-0000-0000-00004AA60000}"/>
    <cellStyle name="เปอร์เซ็นต์ 2 2" xfId="88" xr:uid="{00000000-0005-0000-0000-00004BA60000}"/>
    <cellStyle name="เปอร์เซ็นต์ 2 2 2" xfId="89" xr:uid="{00000000-0005-0000-0000-00004CA60000}"/>
    <cellStyle name="ฤธถ [0]_95" xfId="41931" xr:uid="{00000000-0005-0000-0000-00004DA60000}"/>
    <cellStyle name="ฤธถ_95" xfId="41932" xr:uid="{00000000-0005-0000-0000-00004EA60000}"/>
    <cellStyle name="ล๋ศญ [0]_95" xfId="41933" xr:uid="{00000000-0005-0000-0000-00004FA60000}"/>
    <cellStyle name="ล๋ศญ_95" xfId="41934" xr:uid="{00000000-0005-0000-0000-000050A60000}"/>
    <cellStyle name="ลักษณะ 1" xfId="41935" xr:uid="{00000000-0005-0000-0000-000051A60000}"/>
    <cellStyle name="วฅมุ_4ฟ๙ฝวภ๛" xfId="41936" xr:uid="{00000000-0005-0000-0000-000052A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19</xdr:row>
      <xdr:rowOff>0</xdr:rowOff>
    </xdr:from>
    <xdr:to>
      <xdr:col>4</xdr:col>
      <xdr:colOff>228600</xdr:colOff>
      <xdr:row>19</xdr:row>
      <xdr:rowOff>281940</xdr:rowOff>
    </xdr:to>
    <xdr:sp macro="" textlink="">
      <xdr:nvSpPr>
        <xdr:cNvPr id="2" name="สี่เหลี่ยมผืนผ้า 16">
          <a:extLst>
            <a:ext uri="{FF2B5EF4-FFF2-40B4-BE49-F238E27FC236}">
              <a16:creationId xmlns:a16="http://schemas.microsoft.com/office/drawing/2014/main" id="{46E8CDB8-21C8-4AC2-A773-2CB825930D29}"/>
            </a:ext>
          </a:extLst>
        </xdr:cNvPr>
        <xdr:cNvSpPr>
          <a:spLocks noChangeArrowheads="1"/>
        </xdr:cNvSpPr>
      </xdr:nvSpPr>
      <xdr:spPr bwMode="auto">
        <a:xfrm>
          <a:off x="2317750" y="5791200"/>
          <a:ext cx="228600" cy="28194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4</xdr:col>
      <xdr:colOff>228600</xdr:colOff>
      <xdr:row>20</xdr:row>
      <xdr:rowOff>281940</xdr:rowOff>
    </xdr:to>
    <xdr:sp macro="" textlink="">
      <xdr:nvSpPr>
        <xdr:cNvPr id="3" name="สี่เหลี่ยมผืนผ้า 16">
          <a:extLst>
            <a:ext uri="{FF2B5EF4-FFF2-40B4-BE49-F238E27FC236}">
              <a16:creationId xmlns:a16="http://schemas.microsoft.com/office/drawing/2014/main" id="{D9956DF2-3DC2-4CF8-8052-75C974E46F72}"/>
            </a:ext>
          </a:extLst>
        </xdr:cNvPr>
        <xdr:cNvSpPr>
          <a:spLocks noChangeArrowheads="1"/>
        </xdr:cNvSpPr>
      </xdr:nvSpPr>
      <xdr:spPr bwMode="auto">
        <a:xfrm>
          <a:off x="2317750" y="6096000"/>
          <a:ext cx="228600" cy="28194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228600</xdr:colOff>
      <xdr:row>21</xdr:row>
      <xdr:rowOff>281940</xdr:rowOff>
    </xdr:to>
    <xdr:sp macro="" textlink="">
      <xdr:nvSpPr>
        <xdr:cNvPr id="4" name="สี่เหลี่ยมผืนผ้า 16">
          <a:extLst>
            <a:ext uri="{FF2B5EF4-FFF2-40B4-BE49-F238E27FC236}">
              <a16:creationId xmlns:a16="http://schemas.microsoft.com/office/drawing/2014/main" id="{E4B52D08-B0AD-4DD9-B3D4-BB98342E2B16}"/>
            </a:ext>
          </a:extLst>
        </xdr:cNvPr>
        <xdr:cNvSpPr>
          <a:spLocks noChangeArrowheads="1"/>
        </xdr:cNvSpPr>
      </xdr:nvSpPr>
      <xdr:spPr bwMode="auto">
        <a:xfrm>
          <a:off x="2317750" y="6400800"/>
          <a:ext cx="228600" cy="28194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228600</xdr:colOff>
      <xdr:row>22</xdr:row>
      <xdr:rowOff>289560</xdr:rowOff>
    </xdr:to>
    <xdr:sp macro="" textlink="">
      <xdr:nvSpPr>
        <xdr:cNvPr id="5" name="สี่เหลี่ยมผืนผ้า 16">
          <a:extLst>
            <a:ext uri="{FF2B5EF4-FFF2-40B4-BE49-F238E27FC236}">
              <a16:creationId xmlns:a16="http://schemas.microsoft.com/office/drawing/2014/main" id="{4F19414E-5BC9-4D97-82DF-A5BD8C76091E}"/>
            </a:ext>
          </a:extLst>
        </xdr:cNvPr>
        <xdr:cNvSpPr>
          <a:spLocks noChangeArrowheads="1"/>
        </xdr:cNvSpPr>
      </xdr:nvSpPr>
      <xdr:spPr bwMode="auto">
        <a:xfrm>
          <a:off x="2317750" y="6705600"/>
          <a:ext cx="228600" cy="28956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228600</xdr:colOff>
      <xdr:row>23</xdr:row>
      <xdr:rowOff>289560</xdr:rowOff>
    </xdr:to>
    <xdr:sp macro="" textlink="">
      <xdr:nvSpPr>
        <xdr:cNvPr id="6" name="สี่เหลี่ยมผืนผ้า 16">
          <a:extLst>
            <a:ext uri="{FF2B5EF4-FFF2-40B4-BE49-F238E27FC236}">
              <a16:creationId xmlns:a16="http://schemas.microsoft.com/office/drawing/2014/main" id="{079A37ED-2738-448C-8EE7-008CC9974812}"/>
            </a:ext>
          </a:extLst>
        </xdr:cNvPr>
        <xdr:cNvSpPr>
          <a:spLocks noChangeArrowheads="1"/>
        </xdr:cNvSpPr>
      </xdr:nvSpPr>
      <xdr:spPr bwMode="auto">
        <a:xfrm>
          <a:off x="2317750" y="7010400"/>
          <a:ext cx="228600" cy="28956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228600</xdr:colOff>
      <xdr:row>24</xdr:row>
      <xdr:rowOff>281940</xdr:rowOff>
    </xdr:to>
    <xdr:sp macro="" textlink="">
      <xdr:nvSpPr>
        <xdr:cNvPr id="7" name="สี่เหลี่ยมผืนผ้า 16">
          <a:extLst>
            <a:ext uri="{FF2B5EF4-FFF2-40B4-BE49-F238E27FC236}">
              <a16:creationId xmlns:a16="http://schemas.microsoft.com/office/drawing/2014/main" id="{31252F7F-EA06-421F-B30F-39DED6EAC978}"/>
            </a:ext>
          </a:extLst>
        </xdr:cNvPr>
        <xdr:cNvSpPr>
          <a:spLocks noChangeArrowheads="1"/>
        </xdr:cNvSpPr>
      </xdr:nvSpPr>
      <xdr:spPr bwMode="auto">
        <a:xfrm>
          <a:off x="2317750" y="7315200"/>
          <a:ext cx="228600" cy="28194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22</xdr:row>
      <xdr:rowOff>257175</xdr:rowOff>
    </xdr:from>
    <xdr:to>
      <xdr:col>4</xdr:col>
      <xdr:colOff>228600</xdr:colOff>
      <xdr:row>23</xdr:row>
      <xdr:rowOff>260985</xdr:rowOff>
    </xdr:to>
    <xdr:sp macro="" textlink="">
      <xdr:nvSpPr>
        <xdr:cNvPr id="8" name="สี่เหลี่ยมผืนผ้า 16">
          <a:extLst>
            <a:ext uri="{FF2B5EF4-FFF2-40B4-BE49-F238E27FC236}">
              <a16:creationId xmlns:a16="http://schemas.microsoft.com/office/drawing/2014/main" id="{8FD37578-B0B8-4172-B6C7-15F3BC3D2FDA}"/>
            </a:ext>
          </a:extLst>
        </xdr:cNvPr>
        <xdr:cNvSpPr>
          <a:spLocks noChangeArrowheads="1"/>
        </xdr:cNvSpPr>
      </xdr:nvSpPr>
      <xdr:spPr bwMode="auto">
        <a:xfrm>
          <a:off x="2276475" y="6115050"/>
          <a:ext cx="228600" cy="270510"/>
        </a:xfrm>
        <a:prstGeom prst="rect">
          <a:avLst/>
        </a:prstGeom>
        <a:noFill/>
        <a:ln w="9525" algn="ctr">
          <a:solidFill>
            <a:srgbClr val="400000"/>
          </a:solidFill>
          <a:round/>
          <a:headEnd/>
          <a:tailEnd/>
        </a:ln>
      </xdr:spPr>
    </xdr:sp>
    <xdr:clientData/>
  </xdr:twoCellAnchor>
  <xdr:twoCellAnchor>
    <xdr:from>
      <xdr:col>4</xdr:col>
      <xdr:colOff>9525</xdr:colOff>
      <xdr:row>19</xdr:row>
      <xdr:rowOff>19050</xdr:rowOff>
    </xdr:from>
    <xdr:to>
      <xdr:col>4</xdr:col>
      <xdr:colOff>257175</xdr:colOff>
      <xdr:row>19</xdr:row>
      <xdr:rowOff>243840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B1E4ED1-DDE2-64A1-0C11-137F34A9D176}"/>
            </a:ext>
          </a:extLst>
        </xdr:cNvPr>
        <xdr:cNvCxnSpPr/>
      </xdr:nvCxnSpPr>
      <xdr:spPr>
        <a:xfrm flipV="1">
          <a:off x="2286000" y="5076825"/>
          <a:ext cx="247650" cy="22479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20</xdr:row>
      <xdr:rowOff>0</xdr:rowOff>
    </xdr:from>
    <xdr:to>
      <xdr:col>4</xdr:col>
      <xdr:colOff>247650</xdr:colOff>
      <xdr:row>20</xdr:row>
      <xdr:rowOff>224790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C915B759-47E0-4205-87D5-0B119E1FC11F}"/>
            </a:ext>
          </a:extLst>
        </xdr:cNvPr>
        <xdr:cNvCxnSpPr/>
      </xdr:nvCxnSpPr>
      <xdr:spPr>
        <a:xfrm flipV="1">
          <a:off x="2276475" y="5324475"/>
          <a:ext cx="247650" cy="22479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247650</xdr:colOff>
      <xdr:row>21</xdr:row>
      <xdr:rowOff>224790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BD14C24E-FD69-4CDC-B8C2-13B639E1DF24}"/>
            </a:ext>
          </a:extLst>
        </xdr:cNvPr>
        <xdr:cNvCxnSpPr/>
      </xdr:nvCxnSpPr>
      <xdr:spPr>
        <a:xfrm flipV="1">
          <a:off x="2276475" y="5591175"/>
          <a:ext cx="247650" cy="22479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23</xdr:row>
      <xdr:rowOff>28575</xdr:rowOff>
    </xdr:from>
    <xdr:to>
      <xdr:col>4</xdr:col>
      <xdr:colOff>257175</xdr:colOff>
      <xdr:row>23</xdr:row>
      <xdr:rowOff>253365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365968AC-5DB4-4A54-83B2-3479A413687D}"/>
            </a:ext>
          </a:extLst>
        </xdr:cNvPr>
        <xdr:cNvCxnSpPr/>
      </xdr:nvCxnSpPr>
      <xdr:spPr>
        <a:xfrm flipV="1">
          <a:off x="2286000" y="6153150"/>
          <a:ext cx="247650" cy="22479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247650</xdr:colOff>
      <xdr:row>24</xdr:row>
      <xdr:rowOff>224790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9951B685-2E6C-4A54-9356-04D69AFAAA18}"/>
            </a:ext>
          </a:extLst>
        </xdr:cNvPr>
        <xdr:cNvCxnSpPr/>
      </xdr:nvCxnSpPr>
      <xdr:spPr>
        <a:xfrm flipV="1">
          <a:off x="2276475" y="6391275"/>
          <a:ext cx="247650" cy="22479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R47"/>
  <sheetViews>
    <sheetView showGridLines="0" zoomScale="162" zoomScaleNormal="162" workbookViewId="0">
      <selection activeCell="I4" sqref="I4"/>
    </sheetView>
  </sheetViews>
  <sheetFormatPr defaultColWidth="9.09765625" defaultRowHeight="18.75" customHeight="1"/>
  <cols>
    <col min="1" max="1" width="4.59765625" style="34" customWidth="1"/>
    <col min="2" max="2" width="14.3984375" style="34" customWidth="1"/>
    <col min="3" max="3" width="9.8984375" style="34" customWidth="1"/>
    <col min="4" max="4" width="10.09765625" style="34" customWidth="1"/>
    <col min="5" max="8" width="9.09765625" style="34" customWidth="1"/>
    <col min="9" max="9" width="14" style="34" customWidth="1"/>
    <col min="10" max="10" width="5.8984375" style="107" customWidth="1"/>
    <col min="11" max="11" width="14" style="108" customWidth="1"/>
    <col min="12" max="12" width="12.8984375" style="34" hidden="1" customWidth="1"/>
    <col min="13" max="13" width="9" style="34" hidden="1" customWidth="1"/>
    <col min="14" max="14" width="9.59765625" style="34" hidden="1" customWidth="1"/>
    <col min="15" max="15" width="13.09765625" style="34" customWidth="1"/>
    <col min="16" max="16" width="10.09765625" style="34" customWidth="1"/>
    <col min="17" max="17" width="9.59765625" style="34" bestFit="1" customWidth="1"/>
    <col min="18" max="18" width="9.09765625" style="34" bestFit="1" customWidth="1"/>
    <col min="19" max="256" width="9.09765625" style="34"/>
    <col min="257" max="257" width="4.59765625" style="34" customWidth="1"/>
    <col min="258" max="258" width="14.3984375" style="34" customWidth="1"/>
    <col min="259" max="259" width="9.8984375" style="34" customWidth="1"/>
    <col min="260" max="260" width="10.09765625" style="34" customWidth="1"/>
    <col min="261" max="264" width="9.09765625" style="34" customWidth="1"/>
    <col min="265" max="265" width="14" style="34" customWidth="1"/>
    <col min="266" max="266" width="5.8984375" style="34" customWidth="1"/>
    <col min="267" max="267" width="14" style="34" customWidth="1"/>
    <col min="268" max="270" width="0" style="34" hidden="1" customWidth="1"/>
    <col min="271" max="271" width="13.09765625" style="34" customWidth="1"/>
    <col min="272" max="272" width="10.09765625" style="34" customWidth="1"/>
    <col min="273" max="273" width="9.59765625" style="34" bestFit="1" customWidth="1"/>
    <col min="274" max="274" width="9.09765625" style="34" bestFit="1" customWidth="1"/>
    <col min="275" max="512" width="9.09765625" style="34"/>
    <col min="513" max="513" width="4.59765625" style="34" customWidth="1"/>
    <col min="514" max="514" width="14.3984375" style="34" customWidth="1"/>
    <col min="515" max="515" width="9.8984375" style="34" customWidth="1"/>
    <col min="516" max="516" width="10.09765625" style="34" customWidth="1"/>
    <col min="517" max="520" width="9.09765625" style="34" customWidth="1"/>
    <col min="521" max="521" width="14" style="34" customWidth="1"/>
    <col min="522" max="522" width="5.8984375" style="34" customWidth="1"/>
    <col min="523" max="523" width="14" style="34" customWidth="1"/>
    <col min="524" max="526" width="0" style="34" hidden="1" customWidth="1"/>
    <col min="527" max="527" width="13.09765625" style="34" customWidth="1"/>
    <col min="528" max="528" width="10.09765625" style="34" customWidth="1"/>
    <col min="529" max="529" width="9.59765625" style="34" bestFit="1" customWidth="1"/>
    <col min="530" max="530" width="9.09765625" style="34" bestFit="1" customWidth="1"/>
    <col min="531" max="768" width="9.09765625" style="34"/>
    <col min="769" max="769" width="4.59765625" style="34" customWidth="1"/>
    <col min="770" max="770" width="14.3984375" style="34" customWidth="1"/>
    <col min="771" max="771" width="9.8984375" style="34" customWidth="1"/>
    <col min="772" max="772" width="10.09765625" style="34" customWidth="1"/>
    <col min="773" max="776" width="9.09765625" style="34" customWidth="1"/>
    <col min="777" max="777" width="14" style="34" customWidth="1"/>
    <col min="778" max="778" width="5.8984375" style="34" customWidth="1"/>
    <col min="779" max="779" width="14" style="34" customWidth="1"/>
    <col min="780" max="782" width="0" style="34" hidden="1" customWidth="1"/>
    <col min="783" max="783" width="13.09765625" style="34" customWidth="1"/>
    <col min="784" max="784" width="10.09765625" style="34" customWidth="1"/>
    <col min="785" max="785" width="9.59765625" style="34" bestFit="1" customWidth="1"/>
    <col min="786" max="786" width="9.09765625" style="34" bestFit="1" customWidth="1"/>
    <col min="787" max="1024" width="9.09765625" style="34"/>
    <col min="1025" max="1025" width="4.59765625" style="34" customWidth="1"/>
    <col min="1026" max="1026" width="14.3984375" style="34" customWidth="1"/>
    <col min="1027" max="1027" width="9.8984375" style="34" customWidth="1"/>
    <col min="1028" max="1028" width="10.09765625" style="34" customWidth="1"/>
    <col min="1029" max="1032" width="9.09765625" style="34" customWidth="1"/>
    <col min="1033" max="1033" width="14" style="34" customWidth="1"/>
    <col min="1034" max="1034" width="5.8984375" style="34" customWidth="1"/>
    <col min="1035" max="1035" width="14" style="34" customWidth="1"/>
    <col min="1036" max="1038" width="0" style="34" hidden="1" customWidth="1"/>
    <col min="1039" max="1039" width="13.09765625" style="34" customWidth="1"/>
    <col min="1040" max="1040" width="10.09765625" style="34" customWidth="1"/>
    <col min="1041" max="1041" width="9.59765625" style="34" bestFit="1" customWidth="1"/>
    <col min="1042" max="1042" width="9.09765625" style="34" bestFit="1" customWidth="1"/>
    <col min="1043" max="1280" width="9.09765625" style="34"/>
    <col min="1281" max="1281" width="4.59765625" style="34" customWidth="1"/>
    <col min="1282" max="1282" width="14.3984375" style="34" customWidth="1"/>
    <col min="1283" max="1283" width="9.8984375" style="34" customWidth="1"/>
    <col min="1284" max="1284" width="10.09765625" style="34" customWidth="1"/>
    <col min="1285" max="1288" width="9.09765625" style="34" customWidth="1"/>
    <col min="1289" max="1289" width="14" style="34" customWidth="1"/>
    <col min="1290" max="1290" width="5.8984375" style="34" customWidth="1"/>
    <col min="1291" max="1291" width="14" style="34" customWidth="1"/>
    <col min="1292" max="1294" width="0" style="34" hidden="1" customWidth="1"/>
    <col min="1295" max="1295" width="13.09765625" style="34" customWidth="1"/>
    <col min="1296" max="1296" width="10.09765625" style="34" customWidth="1"/>
    <col min="1297" max="1297" width="9.59765625" style="34" bestFit="1" customWidth="1"/>
    <col min="1298" max="1298" width="9.09765625" style="34" bestFit="1" customWidth="1"/>
    <col min="1299" max="1536" width="9.09765625" style="34"/>
    <col min="1537" max="1537" width="4.59765625" style="34" customWidth="1"/>
    <col min="1538" max="1538" width="14.3984375" style="34" customWidth="1"/>
    <col min="1539" max="1539" width="9.8984375" style="34" customWidth="1"/>
    <col min="1540" max="1540" width="10.09765625" style="34" customWidth="1"/>
    <col min="1541" max="1544" width="9.09765625" style="34" customWidth="1"/>
    <col min="1545" max="1545" width="14" style="34" customWidth="1"/>
    <col min="1546" max="1546" width="5.8984375" style="34" customWidth="1"/>
    <col min="1547" max="1547" width="14" style="34" customWidth="1"/>
    <col min="1548" max="1550" width="0" style="34" hidden="1" customWidth="1"/>
    <col min="1551" max="1551" width="13.09765625" style="34" customWidth="1"/>
    <col min="1552" max="1552" width="10.09765625" style="34" customWidth="1"/>
    <col min="1553" max="1553" width="9.59765625" style="34" bestFit="1" customWidth="1"/>
    <col min="1554" max="1554" width="9.09765625" style="34" bestFit="1" customWidth="1"/>
    <col min="1555" max="1792" width="9.09765625" style="34"/>
    <col min="1793" max="1793" width="4.59765625" style="34" customWidth="1"/>
    <col min="1794" max="1794" width="14.3984375" style="34" customWidth="1"/>
    <col min="1795" max="1795" width="9.8984375" style="34" customWidth="1"/>
    <col min="1796" max="1796" width="10.09765625" style="34" customWidth="1"/>
    <col min="1797" max="1800" width="9.09765625" style="34" customWidth="1"/>
    <col min="1801" max="1801" width="14" style="34" customWidth="1"/>
    <col min="1802" max="1802" width="5.8984375" style="34" customWidth="1"/>
    <col min="1803" max="1803" width="14" style="34" customWidth="1"/>
    <col min="1804" max="1806" width="0" style="34" hidden="1" customWidth="1"/>
    <col min="1807" max="1807" width="13.09765625" style="34" customWidth="1"/>
    <col min="1808" max="1808" width="10.09765625" style="34" customWidth="1"/>
    <col min="1809" max="1809" width="9.59765625" style="34" bestFit="1" customWidth="1"/>
    <col min="1810" max="1810" width="9.09765625" style="34" bestFit="1" customWidth="1"/>
    <col min="1811" max="2048" width="9.09765625" style="34"/>
    <col min="2049" max="2049" width="4.59765625" style="34" customWidth="1"/>
    <col min="2050" max="2050" width="14.3984375" style="34" customWidth="1"/>
    <col min="2051" max="2051" width="9.8984375" style="34" customWidth="1"/>
    <col min="2052" max="2052" width="10.09765625" style="34" customWidth="1"/>
    <col min="2053" max="2056" width="9.09765625" style="34" customWidth="1"/>
    <col min="2057" max="2057" width="14" style="34" customWidth="1"/>
    <col min="2058" max="2058" width="5.8984375" style="34" customWidth="1"/>
    <col min="2059" max="2059" width="14" style="34" customWidth="1"/>
    <col min="2060" max="2062" width="0" style="34" hidden="1" customWidth="1"/>
    <col min="2063" max="2063" width="13.09765625" style="34" customWidth="1"/>
    <col min="2064" max="2064" width="10.09765625" style="34" customWidth="1"/>
    <col min="2065" max="2065" width="9.59765625" style="34" bestFit="1" customWidth="1"/>
    <col min="2066" max="2066" width="9.09765625" style="34" bestFit="1" customWidth="1"/>
    <col min="2067" max="2304" width="9.09765625" style="34"/>
    <col min="2305" max="2305" width="4.59765625" style="34" customWidth="1"/>
    <col min="2306" max="2306" width="14.3984375" style="34" customWidth="1"/>
    <col min="2307" max="2307" width="9.8984375" style="34" customWidth="1"/>
    <col min="2308" max="2308" width="10.09765625" style="34" customWidth="1"/>
    <col min="2309" max="2312" width="9.09765625" style="34" customWidth="1"/>
    <col min="2313" max="2313" width="14" style="34" customWidth="1"/>
    <col min="2314" max="2314" width="5.8984375" style="34" customWidth="1"/>
    <col min="2315" max="2315" width="14" style="34" customWidth="1"/>
    <col min="2316" max="2318" width="0" style="34" hidden="1" customWidth="1"/>
    <col min="2319" max="2319" width="13.09765625" style="34" customWidth="1"/>
    <col min="2320" max="2320" width="10.09765625" style="34" customWidth="1"/>
    <col min="2321" max="2321" width="9.59765625" style="34" bestFit="1" customWidth="1"/>
    <col min="2322" max="2322" width="9.09765625" style="34" bestFit="1" customWidth="1"/>
    <col min="2323" max="2560" width="9.09765625" style="34"/>
    <col min="2561" max="2561" width="4.59765625" style="34" customWidth="1"/>
    <col min="2562" max="2562" width="14.3984375" style="34" customWidth="1"/>
    <col min="2563" max="2563" width="9.8984375" style="34" customWidth="1"/>
    <col min="2564" max="2564" width="10.09765625" style="34" customWidth="1"/>
    <col min="2565" max="2568" width="9.09765625" style="34" customWidth="1"/>
    <col min="2569" max="2569" width="14" style="34" customWidth="1"/>
    <col min="2570" max="2570" width="5.8984375" style="34" customWidth="1"/>
    <col min="2571" max="2571" width="14" style="34" customWidth="1"/>
    <col min="2572" max="2574" width="0" style="34" hidden="1" customWidth="1"/>
    <col min="2575" max="2575" width="13.09765625" style="34" customWidth="1"/>
    <col min="2576" max="2576" width="10.09765625" style="34" customWidth="1"/>
    <col min="2577" max="2577" width="9.59765625" style="34" bestFit="1" customWidth="1"/>
    <col min="2578" max="2578" width="9.09765625" style="34" bestFit="1" customWidth="1"/>
    <col min="2579" max="2816" width="9.09765625" style="34"/>
    <col min="2817" max="2817" width="4.59765625" style="34" customWidth="1"/>
    <col min="2818" max="2818" width="14.3984375" style="34" customWidth="1"/>
    <col min="2819" max="2819" width="9.8984375" style="34" customWidth="1"/>
    <col min="2820" max="2820" width="10.09765625" style="34" customWidth="1"/>
    <col min="2821" max="2824" width="9.09765625" style="34" customWidth="1"/>
    <col min="2825" max="2825" width="14" style="34" customWidth="1"/>
    <col min="2826" max="2826" width="5.8984375" style="34" customWidth="1"/>
    <col min="2827" max="2827" width="14" style="34" customWidth="1"/>
    <col min="2828" max="2830" width="0" style="34" hidden="1" customWidth="1"/>
    <col min="2831" max="2831" width="13.09765625" style="34" customWidth="1"/>
    <col min="2832" max="2832" width="10.09765625" style="34" customWidth="1"/>
    <col min="2833" max="2833" width="9.59765625" style="34" bestFit="1" customWidth="1"/>
    <col min="2834" max="2834" width="9.09765625" style="34" bestFit="1" customWidth="1"/>
    <col min="2835" max="3072" width="9.09765625" style="34"/>
    <col min="3073" max="3073" width="4.59765625" style="34" customWidth="1"/>
    <col min="3074" max="3074" width="14.3984375" style="34" customWidth="1"/>
    <col min="3075" max="3075" width="9.8984375" style="34" customWidth="1"/>
    <col min="3076" max="3076" width="10.09765625" style="34" customWidth="1"/>
    <col min="3077" max="3080" width="9.09765625" style="34" customWidth="1"/>
    <col min="3081" max="3081" width="14" style="34" customWidth="1"/>
    <col min="3082" max="3082" width="5.8984375" style="34" customWidth="1"/>
    <col min="3083" max="3083" width="14" style="34" customWidth="1"/>
    <col min="3084" max="3086" width="0" style="34" hidden="1" customWidth="1"/>
    <col min="3087" max="3087" width="13.09765625" style="34" customWidth="1"/>
    <col min="3088" max="3088" width="10.09765625" style="34" customWidth="1"/>
    <col min="3089" max="3089" width="9.59765625" style="34" bestFit="1" customWidth="1"/>
    <col min="3090" max="3090" width="9.09765625" style="34" bestFit="1" customWidth="1"/>
    <col min="3091" max="3328" width="9.09765625" style="34"/>
    <col min="3329" max="3329" width="4.59765625" style="34" customWidth="1"/>
    <col min="3330" max="3330" width="14.3984375" style="34" customWidth="1"/>
    <col min="3331" max="3331" width="9.8984375" style="34" customWidth="1"/>
    <col min="3332" max="3332" width="10.09765625" style="34" customWidth="1"/>
    <col min="3333" max="3336" width="9.09765625" style="34" customWidth="1"/>
    <col min="3337" max="3337" width="14" style="34" customWidth="1"/>
    <col min="3338" max="3338" width="5.8984375" style="34" customWidth="1"/>
    <col min="3339" max="3339" width="14" style="34" customWidth="1"/>
    <col min="3340" max="3342" width="0" style="34" hidden="1" customWidth="1"/>
    <col min="3343" max="3343" width="13.09765625" style="34" customWidth="1"/>
    <col min="3344" max="3344" width="10.09765625" style="34" customWidth="1"/>
    <col min="3345" max="3345" width="9.59765625" style="34" bestFit="1" customWidth="1"/>
    <col min="3346" max="3346" width="9.09765625" style="34" bestFit="1" customWidth="1"/>
    <col min="3347" max="3584" width="9.09765625" style="34"/>
    <col min="3585" max="3585" width="4.59765625" style="34" customWidth="1"/>
    <col min="3586" max="3586" width="14.3984375" style="34" customWidth="1"/>
    <col min="3587" max="3587" width="9.8984375" style="34" customWidth="1"/>
    <col min="3588" max="3588" width="10.09765625" style="34" customWidth="1"/>
    <col min="3589" max="3592" width="9.09765625" style="34" customWidth="1"/>
    <col min="3593" max="3593" width="14" style="34" customWidth="1"/>
    <col min="3594" max="3594" width="5.8984375" style="34" customWidth="1"/>
    <col min="3595" max="3595" width="14" style="34" customWidth="1"/>
    <col min="3596" max="3598" width="0" style="34" hidden="1" customWidth="1"/>
    <col min="3599" max="3599" width="13.09765625" style="34" customWidth="1"/>
    <col min="3600" max="3600" width="10.09765625" style="34" customWidth="1"/>
    <col min="3601" max="3601" width="9.59765625" style="34" bestFit="1" customWidth="1"/>
    <col min="3602" max="3602" width="9.09765625" style="34" bestFit="1" customWidth="1"/>
    <col min="3603" max="3840" width="9.09765625" style="34"/>
    <col min="3841" max="3841" width="4.59765625" style="34" customWidth="1"/>
    <col min="3842" max="3842" width="14.3984375" style="34" customWidth="1"/>
    <col min="3843" max="3843" width="9.8984375" style="34" customWidth="1"/>
    <col min="3844" max="3844" width="10.09765625" style="34" customWidth="1"/>
    <col min="3845" max="3848" width="9.09765625" style="34" customWidth="1"/>
    <col min="3849" max="3849" width="14" style="34" customWidth="1"/>
    <col min="3850" max="3850" width="5.8984375" style="34" customWidth="1"/>
    <col min="3851" max="3851" width="14" style="34" customWidth="1"/>
    <col min="3852" max="3854" width="0" style="34" hidden="1" customWidth="1"/>
    <col min="3855" max="3855" width="13.09765625" style="34" customWidth="1"/>
    <col min="3856" max="3856" width="10.09765625" style="34" customWidth="1"/>
    <col min="3857" max="3857" width="9.59765625" style="34" bestFit="1" customWidth="1"/>
    <col min="3858" max="3858" width="9.09765625" style="34" bestFit="1" customWidth="1"/>
    <col min="3859" max="4096" width="9.09765625" style="34"/>
    <col min="4097" max="4097" width="4.59765625" style="34" customWidth="1"/>
    <col min="4098" max="4098" width="14.3984375" style="34" customWidth="1"/>
    <col min="4099" max="4099" width="9.8984375" style="34" customWidth="1"/>
    <col min="4100" max="4100" width="10.09765625" style="34" customWidth="1"/>
    <col min="4101" max="4104" width="9.09765625" style="34" customWidth="1"/>
    <col min="4105" max="4105" width="14" style="34" customWidth="1"/>
    <col min="4106" max="4106" width="5.8984375" style="34" customWidth="1"/>
    <col min="4107" max="4107" width="14" style="34" customWidth="1"/>
    <col min="4108" max="4110" width="0" style="34" hidden="1" customWidth="1"/>
    <col min="4111" max="4111" width="13.09765625" style="34" customWidth="1"/>
    <col min="4112" max="4112" width="10.09765625" style="34" customWidth="1"/>
    <col min="4113" max="4113" width="9.59765625" style="34" bestFit="1" customWidth="1"/>
    <col min="4114" max="4114" width="9.09765625" style="34" bestFit="1" customWidth="1"/>
    <col min="4115" max="4352" width="9.09765625" style="34"/>
    <col min="4353" max="4353" width="4.59765625" style="34" customWidth="1"/>
    <col min="4354" max="4354" width="14.3984375" style="34" customWidth="1"/>
    <col min="4355" max="4355" width="9.8984375" style="34" customWidth="1"/>
    <col min="4356" max="4356" width="10.09765625" style="34" customWidth="1"/>
    <col min="4357" max="4360" width="9.09765625" style="34" customWidth="1"/>
    <col min="4361" max="4361" width="14" style="34" customWidth="1"/>
    <col min="4362" max="4362" width="5.8984375" style="34" customWidth="1"/>
    <col min="4363" max="4363" width="14" style="34" customWidth="1"/>
    <col min="4364" max="4366" width="0" style="34" hidden="1" customWidth="1"/>
    <col min="4367" max="4367" width="13.09765625" style="34" customWidth="1"/>
    <col min="4368" max="4368" width="10.09765625" style="34" customWidth="1"/>
    <col min="4369" max="4369" width="9.59765625" style="34" bestFit="1" customWidth="1"/>
    <col min="4370" max="4370" width="9.09765625" style="34" bestFit="1" customWidth="1"/>
    <col min="4371" max="4608" width="9.09765625" style="34"/>
    <col min="4609" max="4609" width="4.59765625" style="34" customWidth="1"/>
    <col min="4610" max="4610" width="14.3984375" style="34" customWidth="1"/>
    <col min="4611" max="4611" width="9.8984375" style="34" customWidth="1"/>
    <col min="4612" max="4612" width="10.09765625" style="34" customWidth="1"/>
    <col min="4613" max="4616" width="9.09765625" style="34" customWidth="1"/>
    <col min="4617" max="4617" width="14" style="34" customWidth="1"/>
    <col min="4618" max="4618" width="5.8984375" style="34" customWidth="1"/>
    <col min="4619" max="4619" width="14" style="34" customWidth="1"/>
    <col min="4620" max="4622" width="0" style="34" hidden="1" customWidth="1"/>
    <col min="4623" max="4623" width="13.09765625" style="34" customWidth="1"/>
    <col min="4624" max="4624" width="10.09765625" style="34" customWidth="1"/>
    <col min="4625" max="4625" width="9.59765625" style="34" bestFit="1" customWidth="1"/>
    <col min="4626" max="4626" width="9.09765625" style="34" bestFit="1" customWidth="1"/>
    <col min="4627" max="4864" width="9.09765625" style="34"/>
    <col min="4865" max="4865" width="4.59765625" style="34" customWidth="1"/>
    <col min="4866" max="4866" width="14.3984375" style="34" customWidth="1"/>
    <col min="4867" max="4867" width="9.8984375" style="34" customWidth="1"/>
    <col min="4868" max="4868" width="10.09765625" style="34" customWidth="1"/>
    <col min="4869" max="4872" width="9.09765625" style="34" customWidth="1"/>
    <col min="4873" max="4873" width="14" style="34" customWidth="1"/>
    <col min="4874" max="4874" width="5.8984375" style="34" customWidth="1"/>
    <col min="4875" max="4875" width="14" style="34" customWidth="1"/>
    <col min="4876" max="4878" width="0" style="34" hidden="1" customWidth="1"/>
    <col min="4879" max="4879" width="13.09765625" style="34" customWidth="1"/>
    <col min="4880" max="4880" width="10.09765625" style="34" customWidth="1"/>
    <col min="4881" max="4881" width="9.59765625" style="34" bestFit="1" customWidth="1"/>
    <col min="4882" max="4882" width="9.09765625" style="34" bestFit="1" customWidth="1"/>
    <col min="4883" max="5120" width="9.09765625" style="34"/>
    <col min="5121" max="5121" width="4.59765625" style="34" customWidth="1"/>
    <col min="5122" max="5122" width="14.3984375" style="34" customWidth="1"/>
    <col min="5123" max="5123" width="9.8984375" style="34" customWidth="1"/>
    <col min="5124" max="5124" width="10.09765625" style="34" customWidth="1"/>
    <col min="5125" max="5128" width="9.09765625" style="34" customWidth="1"/>
    <col min="5129" max="5129" width="14" style="34" customWidth="1"/>
    <col min="5130" max="5130" width="5.8984375" style="34" customWidth="1"/>
    <col min="5131" max="5131" width="14" style="34" customWidth="1"/>
    <col min="5132" max="5134" width="0" style="34" hidden="1" customWidth="1"/>
    <col min="5135" max="5135" width="13.09765625" style="34" customWidth="1"/>
    <col min="5136" max="5136" width="10.09765625" style="34" customWidth="1"/>
    <col min="5137" max="5137" width="9.59765625" style="34" bestFit="1" customWidth="1"/>
    <col min="5138" max="5138" width="9.09765625" style="34" bestFit="1" customWidth="1"/>
    <col min="5139" max="5376" width="9.09765625" style="34"/>
    <col min="5377" max="5377" width="4.59765625" style="34" customWidth="1"/>
    <col min="5378" max="5378" width="14.3984375" style="34" customWidth="1"/>
    <col min="5379" max="5379" width="9.8984375" style="34" customWidth="1"/>
    <col min="5380" max="5380" width="10.09765625" style="34" customWidth="1"/>
    <col min="5381" max="5384" width="9.09765625" style="34" customWidth="1"/>
    <col min="5385" max="5385" width="14" style="34" customWidth="1"/>
    <col min="5386" max="5386" width="5.8984375" style="34" customWidth="1"/>
    <col min="5387" max="5387" width="14" style="34" customWidth="1"/>
    <col min="5388" max="5390" width="0" style="34" hidden="1" customWidth="1"/>
    <col min="5391" max="5391" width="13.09765625" style="34" customWidth="1"/>
    <col min="5392" max="5392" width="10.09765625" style="34" customWidth="1"/>
    <col min="5393" max="5393" width="9.59765625" style="34" bestFit="1" customWidth="1"/>
    <col min="5394" max="5394" width="9.09765625" style="34" bestFit="1" customWidth="1"/>
    <col min="5395" max="5632" width="9.09765625" style="34"/>
    <col min="5633" max="5633" width="4.59765625" style="34" customWidth="1"/>
    <col min="5634" max="5634" width="14.3984375" style="34" customWidth="1"/>
    <col min="5635" max="5635" width="9.8984375" style="34" customWidth="1"/>
    <col min="5636" max="5636" width="10.09765625" style="34" customWidth="1"/>
    <col min="5637" max="5640" width="9.09765625" style="34" customWidth="1"/>
    <col min="5641" max="5641" width="14" style="34" customWidth="1"/>
    <col min="5642" max="5642" width="5.8984375" style="34" customWidth="1"/>
    <col min="5643" max="5643" width="14" style="34" customWidth="1"/>
    <col min="5644" max="5646" width="0" style="34" hidden="1" customWidth="1"/>
    <col min="5647" max="5647" width="13.09765625" style="34" customWidth="1"/>
    <col min="5648" max="5648" width="10.09765625" style="34" customWidth="1"/>
    <col min="5649" max="5649" width="9.59765625" style="34" bestFit="1" customWidth="1"/>
    <col min="5650" max="5650" width="9.09765625" style="34" bestFit="1" customWidth="1"/>
    <col min="5651" max="5888" width="9.09765625" style="34"/>
    <col min="5889" max="5889" width="4.59765625" style="34" customWidth="1"/>
    <col min="5890" max="5890" width="14.3984375" style="34" customWidth="1"/>
    <col min="5891" max="5891" width="9.8984375" style="34" customWidth="1"/>
    <col min="5892" max="5892" width="10.09765625" style="34" customWidth="1"/>
    <col min="5893" max="5896" width="9.09765625" style="34" customWidth="1"/>
    <col min="5897" max="5897" width="14" style="34" customWidth="1"/>
    <col min="5898" max="5898" width="5.8984375" style="34" customWidth="1"/>
    <col min="5899" max="5899" width="14" style="34" customWidth="1"/>
    <col min="5900" max="5902" width="0" style="34" hidden="1" customWidth="1"/>
    <col min="5903" max="5903" width="13.09765625" style="34" customWidth="1"/>
    <col min="5904" max="5904" width="10.09765625" style="34" customWidth="1"/>
    <col min="5905" max="5905" width="9.59765625" style="34" bestFit="1" customWidth="1"/>
    <col min="5906" max="5906" width="9.09765625" style="34" bestFit="1" customWidth="1"/>
    <col min="5907" max="6144" width="9.09765625" style="34"/>
    <col min="6145" max="6145" width="4.59765625" style="34" customWidth="1"/>
    <col min="6146" max="6146" width="14.3984375" style="34" customWidth="1"/>
    <col min="6147" max="6147" width="9.8984375" style="34" customWidth="1"/>
    <col min="6148" max="6148" width="10.09765625" style="34" customWidth="1"/>
    <col min="6149" max="6152" width="9.09765625" style="34" customWidth="1"/>
    <col min="6153" max="6153" width="14" style="34" customWidth="1"/>
    <col min="6154" max="6154" width="5.8984375" style="34" customWidth="1"/>
    <col min="6155" max="6155" width="14" style="34" customWidth="1"/>
    <col min="6156" max="6158" width="0" style="34" hidden="1" customWidth="1"/>
    <col min="6159" max="6159" width="13.09765625" style="34" customWidth="1"/>
    <col min="6160" max="6160" width="10.09765625" style="34" customWidth="1"/>
    <col min="6161" max="6161" width="9.59765625" style="34" bestFit="1" customWidth="1"/>
    <col min="6162" max="6162" width="9.09765625" style="34" bestFit="1" customWidth="1"/>
    <col min="6163" max="6400" width="9.09765625" style="34"/>
    <col min="6401" max="6401" width="4.59765625" style="34" customWidth="1"/>
    <col min="6402" max="6402" width="14.3984375" style="34" customWidth="1"/>
    <col min="6403" max="6403" width="9.8984375" style="34" customWidth="1"/>
    <col min="6404" max="6404" width="10.09765625" style="34" customWidth="1"/>
    <col min="6405" max="6408" width="9.09765625" style="34" customWidth="1"/>
    <col min="6409" max="6409" width="14" style="34" customWidth="1"/>
    <col min="6410" max="6410" width="5.8984375" style="34" customWidth="1"/>
    <col min="6411" max="6411" width="14" style="34" customWidth="1"/>
    <col min="6412" max="6414" width="0" style="34" hidden="1" customWidth="1"/>
    <col min="6415" max="6415" width="13.09765625" style="34" customWidth="1"/>
    <col min="6416" max="6416" width="10.09765625" style="34" customWidth="1"/>
    <col min="6417" max="6417" width="9.59765625" style="34" bestFit="1" customWidth="1"/>
    <col min="6418" max="6418" width="9.09765625" style="34" bestFit="1" customWidth="1"/>
    <col min="6419" max="6656" width="9.09765625" style="34"/>
    <col min="6657" max="6657" width="4.59765625" style="34" customWidth="1"/>
    <col min="6658" max="6658" width="14.3984375" style="34" customWidth="1"/>
    <col min="6659" max="6659" width="9.8984375" style="34" customWidth="1"/>
    <col min="6660" max="6660" width="10.09765625" style="34" customWidth="1"/>
    <col min="6661" max="6664" width="9.09765625" style="34" customWidth="1"/>
    <col min="6665" max="6665" width="14" style="34" customWidth="1"/>
    <col min="6666" max="6666" width="5.8984375" style="34" customWidth="1"/>
    <col min="6667" max="6667" width="14" style="34" customWidth="1"/>
    <col min="6668" max="6670" width="0" style="34" hidden="1" customWidth="1"/>
    <col min="6671" max="6671" width="13.09765625" style="34" customWidth="1"/>
    <col min="6672" max="6672" width="10.09765625" style="34" customWidth="1"/>
    <col min="6673" max="6673" width="9.59765625" style="34" bestFit="1" customWidth="1"/>
    <col min="6674" max="6674" width="9.09765625" style="34" bestFit="1" customWidth="1"/>
    <col min="6675" max="6912" width="9.09765625" style="34"/>
    <col min="6913" max="6913" width="4.59765625" style="34" customWidth="1"/>
    <col min="6914" max="6914" width="14.3984375" style="34" customWidth="1"/>
    <col min="6915" max="6915" width="9.8984375" style="34" customWidth="1"/>
    <col min="6916" max="6916" width="10.09765625" style="34" customWidth="1"/>
    <col min="6917" max="6920" width="9.09765625" style="34" customWidth="1"/>
    <col min="6921" max="6921" width="14" style="34" customWidth="1"/>
    <col min="6922" max="6922" width="5.8984375" style="34" customWidth="1"/>
    <col min="6923" max="6923" width="14" style="34" customWidth="1"/>
    <col min="6924" max="6926" width="0" style="34" hidden="1" customWidth="1"/>
    <col min="6927" max="6927" width="13.09765625" style="34" customWidth="1"/>
    <col min="6928" max="6928" width="10.09765625" style="34" customWidth="1"/>
    <col min="6929" max="6929" width="9.59765625" style="34" bestFit="1" customWidth="1"/>
    <col min="6930" max="6930" width="9.09765625" style="34" bestFit="1" customWidth="1"/>
    <col min="6931" max="7168" width="9.09765625" style="34"/>
    <col min="7169" max="7169" width="4.59765625" style="34" customWidth="1"/>
    <col min="7170" max="7170" width="14.3984375" style="34" customWidth="1"/>
    <col min="7171" max="7171" width="9.8984375" style="34" customWidth="1"/>
    <col min="7172" max="7172" width="10.09765625" style="34" customWidth="1"/>
    <col min="7173" max="7176" width="9.09765625" style="34" customWidth="1"/>
    <col min="7177" max="7177" width="14" style="34" customWidth="1"/>
    <col min="7178" max="7178" width="5.8984375" style="34" customWidth="1"/>
    <col min="7179" max="7179" width="14" style="34" customWidth="1"/>
    <col min="7180" max="7182" width="0" style="34" hidden="1" customWidth="1"/>
    <col min="7183" max="7183" width="13.09765625" style="34" customWidth="1"/>
    <col min="7184" max="7184" width="10.09765625" style="34" customWidth="1"/>
    <col min="7185" max="7185" width="9.59765625" style="34" bestFit="1" customWidth="1"/>
    <col min="7186" max="7186" width="9.09765625" style="34" bestFit="1" customWidth="1"/>
    <col min="7187" max="7424" width="9.09765625" style="34"/>
    <col min="7425" max="7425" width="4.59765625" style="34" customWidth="1"/>
    <col min="7426" max="7426" width="14.3984375" style="34" customWidth="1"/>
    <col min="7427" max="7427" width="9.8984375" style="34" customWidth="1"/>
    <col min="7428" max="7428" width="10.09765625" style="34" customWidth="1"/>
    <col min="7429" max="7432" width="9.09765625" style="34" customWidth="1"/>
    <col min="7433" max="7433" width="14" style="34" customWidth="1"/>
    <col min="7434" max="7434" width="5.8984375" style="34" customWidth="1"/>
    <col min="7435" max="7435" width="14" style="34" customWidth="1"/>
    <col min="7436" max="7438" width="0" style="34" hidden="1" customWidth="1"/>
    <col min="7439" max="7439" width="13.09765625" style="34" customWidth="1"/>
    <col min="7440" max="7440" width="10.09765625" style="34" customWidth="1"/>
    <col min="7441" max="7441" width="9.59765625" style="34" bestFit="1" customWidth="1"/>
    <col min="7442" max="7442" width="9.09765625" style="34" bestFit="1" customWidth="1"/>
    <col min="7443" max="7680" width="9.09765625" style="34"/>
    <col min="7681" max="7681" width="4.59765625" style="34" customWidth="1"/>
    <col min="7682" max="7682" width="14.3984375" style="34" customWidth="1"/>
    <col min="7683" max="7683" width="9.8984375" style="34" customWidth="1"/>
    <col min="7684" max="7684" width="10.09765625" style="34" customWidth="1"/>
    <col min="7685" max="7688" width="9.09765625" style="34" customWidth="1"/>
    <col min="7689" max="7689" width="14" style="34" customWidth="1"/>
    <col min="7690" max="7690" width="5.8984375" style="34" customWidth="1"/>
    <col min="7691" max="7691" width="14" style="34" customWidth="1"/>
    <col min="7692" max="7694" width="0" style="34" hidden="1" customWidth="1"/>
    <col min="7695" max="7695" width="13.09765625" style="34" customWidth="1"/>
    <col min="7696" max="7696" width="10.09765625" style="34" customWidth="1"/>
    <col min="7697" max="7697" width="9.59765625" style="34" bestFit="1" customWidth="1"/>
    <col min="7698" max="7698" width="9.09765625" style="34" bestFit="1" customWidth="1"/>
    <col min="7699" max="7936" width="9.09765625" style="34"/>
    <col min="7937" max="7937" width="4.59765625" style="34" customWidth="1"/>
    <col min="7938" max="7938" width="14.3984375" style="34" customWidth="1"/>
    <col min="7939" max="7939" width="9.8984375" style="34" customWidth="1"/>
    <col min="7940" max="7940" width="10.09765625" style="34" customWidth="1"/>
    <col min="7941" max="7944" width="9.09765625" style="34" customWidth="1"/>
    <col min="7945" max="7945" width="14" style="34" customWidth="1"/>
    <col min="7946" max="7946" width="5.8984375" style="34" customWidth="1"/>
    <col min="7947" max="7947" width="14" style="34" customWidth="1"/>
    <col min="7948" max="7950" width="0" style="34" hidden="1" customWidth="1"/>
    <col min="7951" max="7951" width="13.09765625" style="34" customWidth="1"/>
    <col min="7952" max="7952" width="10.09765625" style="34" customWidth="1"/>
    <col min="7953" max="7953" width="9.59765625" style="34" bestFit="1" customWidth="1"/>
    <col min="7954" max="7954" width="9.09765625" style="34" bestFit="1" customWidth="1"/>
    <col min="7955" max="8192" width="9.09765625" style="34"/>
    <col min="8193" max="8193" width="4.59765625" style="34" customWidth="1"/>
    <col min="8194" max="8194" width="14.3984375" style="34" customWidth="1"/>
    <col min="8195" max="8195" width="9.8984375" style="34" customWidth="1"/>
    <col min="8196" max="8196" width="10.09765625" style="34" customWidth="1"/>
    <col min="8197" max="8200" width="9.09765625" style="34" customWidth="1"/>
    <col min="8201" max="8201" width="14" style="34" customWidth="1"/>
    <col min="8202" max="8202" width="5.8984375" style="34" customWidth="1"/>
    <col min="8203" max="8203" width="14" style="34" customWidth="1"/>
    <col min="8204" max="8206" width="0" style="34" hidden="1" customWidth="1"/>
    <col min="8207" max="8207" width="13.09765625" style="34" customWidth="1"/>
    <col min="8208" max="8208" width="10.09765625" style="34" customWidth="1"/>
    <col min="8209" max="8209" width="9.59765625" style="34" bestFit="1" customWidth="1"/>
    <col min="8210" max="8210" width="9.09765625" style="34" bestFit="1" customWidth="1"/>
    <col min="8211" max="8448" width="9.09765625" style="34"/>
    <col min="8449" max="8449" width="4.59765625" style="34" customWidth="1"/>
    <col min="8450" max="8450" width="14.3984375" style="34" customWidth="1"/>
    <col min="8451" max="8451" width="9.8984375" style="34" customWidth="1"/>
    <col min="8452" max="8452" width="10.09765625" style="34" customWidth="1"/>
    <col min="8453" max="8456" width="9.09765625" style="34" customWidth="1"/>
    <col min="8457" max="8457" width="14" style="34" customWidth="1"/>
    <col min="8458" max="8458" width="5.8984375" style="34" customWidth="1"/>
    <col min="8459" max="8459" width="14" style="34" customWidth="1"/>
    <col min="8460" max="8462" width="0" style="34" hidden="1" customWidth="1"/>
    <col min="8463" max="8463" width="13.09765625" style="34" customWidth="1"/>
    <col min="8464" max="8464" width="10.09765625" style="34" customWidth="1"/>
    <col min="8465" max="8465" width="9.59765625" style="34" bestFit="1" customWidth="1"/>
    <col min="8466" max="8466" width="9.09765625" style="34" bestFit="1" customWidth="1"/>
    <col min="8467" max="8704" width="9.09765625" style="34"/>
    <col min="8705" max="8705" width="4.59765625" style="34" customWidth="1"/>
    <col min="8706" max="8706" width="14.3984375" style="34" customWidth="1"/>
    <col min="8707" max="8707" width="9.8984375" style="34" customWidth="1"/>
    <col min="8708" max="8708" width="10.09765625" style="34" customWidth="1"/>
    <col min="8709" max="8712" width="9.09765625" style="34" customWidth="1"/>
    <col min="8713" max="8713" width="14" style="34" customWidth="1"/>
    <col min="8714" max="8714" width="5.8984375" style="34" customWidth="1"/>
    <col min="8715" max="8715" width="14" style="34" customWidth="1"/>
    <col min="8716" max="8718" width="0" style="34" hidden="1" customWidth="1"/>
    <col min="8719" max="8719" width="13.09765625" style="34" customWidth="1"/>
    <col min="8720" max="8720" width="10.09765625" style="34" customWidth="1"/>
    <col min="8721" max="8721" width="9.59765625" style="34" bestFit="1" customWidth="1"/>
    <col min="8722" max="8722" width="9.09765625" style="34" bestFit="1" customWidth="1"/>
    <col min="8723" max="8960" width="9.09765625" style="34"/>
    <col min="8961" max="8961" width="4.59765625" style="34" customWidth="1"/>
    <col min="8962" max="8962" width="14.3984375" style="34" customWidth="1"/>
    <col min="8963" max="8963" width="9.8984375" style="34" customWidth="1"/>
    <col min="8964" max="8964" width="10.09765625" style="34" customWidth="1"/>
    <col min="8965" max="8968" width="9.09765625" style="34" customWidth="1"/>
    <col min="8969" max="8969" width="14" style="34" customWidth="1"/>
    <col min="8970" max="8970" width="5.8984375" style="34" customWidth="1"/>
    <col min="8971" max="8971" width="14" style="34" customWidth="1"/>
    <col min="8972" max="8974" width="0" style="34" hidden="1" customWidth="1"/>
    <col min="8975" max="8975" width="13.09765625" style="34" customWidth="1"/>
    <col min="8976" max="8976" width="10.09765625" style="34" customWidth="1"/>
    <col min="8977" max="8977" width="9.59765625" style="34" bestFit="1" customWidth="1"/>
    <col min="8978" max="8978" width="9.09765625" style="34" bestFit="1" customWidth="1"/>
    <col min="8979" max="9216" width="9.09765625" style="34"/>
    <col min="9217" max="9217" width="4.59765625" style="34" customWidth="1"/>
    <col min="9218" max="9218" width="14.3984375" style="34" customWidth="1"/>
    <col min="9219" max="9219" width="9.8984375" style="34" customWidth="1"/>
    <col min="9220" max="9220" width="10.09765625" style="34" customWidth="1"/>
    <col min="9221" max="9224" width="9.09765625" style="34" customWidth="1"/>
    <col min="9225" max="9225" width="14" style="34" customWidth="1"/>
    <col min="9226" max="9226" width="5.8984375" style="34" customWidth="1"/>
    <col min="9227" max="9227" width="14" style="34" customWidth="1"/>
    <col min="9228" max="9230" width="0" style="34" hidden="1" customWidth="1"/>
    <col min="9231" max="9231" width="13.09765625" style="34" customWidth="1"/>
    <col min="9232" max="9232" width="10.09765625" style="34" customWidth="1"/>
    <col min="9233" max="9233" width="9.59765625" style="34" bestFit="1" customWidth="1"/>
    <col min="9234" max="9234" width="9.09765625" style="34" bestFit="1" customWidth="1"/>
    <col min="9235" max="9472" width="9.09765625" style="34"/>
    <col min="9473" max="9473" width="4.59765625" style="34" customWidth="1"/>
    <col min="9474" max="9474" width="14.3984375" style="34" customWidth="1"/>
    <col min="9475" max="9475" width="9.8984375" style="34" customWidth="1"/>
    <col min="9476" max="9476" width="10.09765625" style="34" customWidth="1"/>
    <col min="9477" max="9480" width="9.09765625" style="34" customWidth="1"/>
    <col min="9481" max="9481" width="14" style="34" customWidth="1"/>
    <col min="9482" max="9482" width="5.8984375" style="34" customWidth="1"/>
    <col min="9483" max="9483" width="14" style="34" customWidth="1"/>
    <col min="9484" max="9486" width="0" style="34" hidden="1" customWidth="1"/>
    <col min="9487" max="9487" width="13.09765625" style="34" customWidth="1"/>
    <col min="9488" max="9488" width="10.09765625" style="34" customWidth="1"/>
    <col min="9489" max="9489" width="9.59765625" style="34" bestFit="1" customWidth="1"/>
    <col min="9490" max="9490" width="9.09765625" style="34" bestFit="1" customWidth="1"/>
    <col min="9491" max="9728" width="9.09765625" style="34"/>
    <col min="9729" max="9729" width="4.59765625" style="34" customWidth="1"/>
    <col min="9730" max="9730" width="14.3984375" style="34" customWidth="1"/>
    <col min="9731" max="9731" width="9.8984375" style="34" customWidth="1"/>
    <col min="9732" max="9732" width="10.09765625" style="34" customWidth="1"/>
    <col min="9733" max="9736" width="9.09765625" style="34" customWidth="1"/>
    <col min="9737" max="9737" width="14" style="34" customWidth="1"/>
    <col min="9738" max="9738" width="5.8984375" style="34" customWidth="1"/>
    <col min="9739" max="9739" width="14" style="34" customWidth="1"/>
    <col min="9740" max="9742" width="0" style="34" hidden="1" customWidth="1"/>
    <col min="9743" max="9743" width="13.09765625" style="34" customWidth="1"/>
    <col min="9744" max="9744" width="10.09765625" style="34" customWidth="1"/>
    <col min="9745" max="9745" width="9.59765625" style="34" bestFit="1" customWidth="1"/>
    <col min="9746" max="9746" width="9.09765625" style="34" bestFit="1" customWidth="1"/>
    <col min="9747" max="9984" width="9.09765625" style="34"/>
    <col min="9985" max="9985" width="4.59765625" style="34" customWidth="1"/>
    <col min="9986" max="9986" width="14.3984375" style="34" customWidth="1"/>
    <col min="9987" max="9987" width="9.8984375" style="34" customWidth="1"/>
    <col min="9988" max="9988" width="10.09765625" style="34" customWidth="1"/>
    <col min="9989" max="9992" width="9.09765625" style="34" customWidth="1"/>
    <col min="9993" max="9993" width="14" style="34" customWidth="1"/>
    <col min="9994" max="9994" width="5.8984375" style="34" customWidth="1"/>
    <col min="9995" max="9995" width="14" style="34" customWidth="1"/>
    <col min="9996" max="9998" width="0" style="34" hidden="1" customWidth="1"/>
    <col min="9999" max="9999" width="13.09765625" style="34" customWidth="1"/>
    <col min="10000" max="10000" width="10.09765625" style="34" customWidth="1"/>
    <col min="10001" max="10001" width="9.59765625" style="34" bestFit="1" customWidth="1"/>
    <col min="10002" max="10002" width="9.09765625" style="34" bestFit="1" customWidth="1"/>
    <col min="10003" max="10240" width="9.09765625" style="34"/>
    <col min="10241" max="10241" width="4.59765625" style="34" customWidth="1"/>
    <col min="10242" max="10242" width="14.3984375" style="34" customWidth="1"/>
    <col min="10243" max="10243" width="9.8984375" style="34" customWidth="1"/>
    <col min="10244" max="10244" width="10.09765625" style="34" customWidth="1"/>
    <col min="10245" max="10248" width="9.09765625" style="34" customWidth="1"/>
    <col min="10249" max="10249" width="14" style="34" customWidth="1"/>
    <col min="10250" max="10250" width="5.8984375" style="34" customWidth="1"/>
    <col min="10251" max="10251" width="14" style="34" customWidth="1"/>
    <col min="10252" max="10254" width="0" style="34" hidden="1" customWidth="1"/>
    <col min="10255" max="10255" width="13.09765625" style="34" customWidth="1"/>
    <col min="10256" max="10256" width="10.09765625" style="34" customWidth="1"/>
    <col min="10257" max="10257" width="9.59765625" style="34" bestFit="1" customWidth="1"/>
    <col min="10258" max="10258" width="9.09765625" style="34" bestFit="1" customWidth="1"/>
    <col min="10259" max="10496" width="9.09765625" style="34"/>
    <col min="10497" max="10497" width="4.59765625" style="34" customWidth="1"/>
    <col min="10498" max="10498" width="14.3984375" style="34" customWidth="1"/>
    <col min="10499" max="10499" width="9.8984375" style="34" customWidth="1"/>
    <col min="10500" max="10500" width="10.09765625" style="34" customWidth="1"/>
    <col min="10501" max="10504" width="9.09765625" style="34" customWidth="1"/>
    <col min="10505" max="10505" width="14" style="34" customWidth="1"/>
    <col min="10506" max="10506" width="5.8984375" style="34" customWidth="1"/>
    <col min="10507" max="10507" width="14" style="34" customWidth="1"/>
    <col min="10508" max="10510" width="0" style="34" hidden="1" customWidth="1"/>
    <col min="10511" max="10511" width="13.09765625" style="34" customWidth="1"/>
    <col min="10512" max="10512" width="10.09765625" style="34" customWidth="1"/>
    <col min="10513" max="10513" width="9.59765625" style="34" bestFit="1" customWidth="1"/>
    <col min="10514" max="10514" width="9.09765625" style="34" bestFit="1" customWidth="1"/>
    <col min="10515" max="10752" width="9.09765625" style="34"/>
    <col min="10753" max="10753" width="4.59765625" style="34" customWidth="1"/>
    <col min="10754" max="10754" width="14.3984375" style="34" customWidth="1"/>
    <col min="10755" max="10755" width="9.8984375" style="34" customWidth="1"/>
    <col min="10756" max="10756" width="10.09765625" style="34" customWidth="1"/>
    <col min="10757" max="10760" width="9.09765625" style="34" customWidth="1"/>
    <col min="10761" max="10761" width="14" style="34" customWidth="1"/>
    <col min="10762" max="10762" width="5.8984375" style="34" customWidth="1"/>
    <col min="10763" max="10763" width="14" style="34" customWidth="1"/>
    <col min="10764" max="10766" width="0" style="34" hidden="1" customWidth="1"/>
    <col min="10767" max="10767" width="13.09765625" style="34" customWidth="1"/>
    <col min="10768" max="10768" width="10.09765625" style="34" customWidth="1"/>
    <col min="10769" max="10769" width="9.59765625" style="34" bestFit="1" customWidth="1"/>
    <col min="10770" max="10770" width="9.09765625" style="34" bestFit="1" customWidth="1"/>
    <col min="10771" max="11008" width="9.09765625" style="34"/>
    <col min="11009" max="11009" width="4.59765625" style="34" customWidth="1"/>
    <col min="11010" max="11010" width="14.3984375" style="34" customWidth="1"/>
    <col min="11011" max="11011" width="9.8984375" style="34" customWidth="1"/>
    <col min="11012" max="11012" width="10.09765625" style="34" customWidth="1"/>
    <col min="11013" max="11016" width="9.09765625" style="34" customWidth="1"/>
    <col min="11017" max="11017" width="14" style="34" customWidth="1"/>
    <col min="11018" max="11018" width="5.8984375" style="34" customWidth="1"/>
    <col min="11019" max="11019" width="14" style="34" customWidth="1"/>
    <col min="11020" max="11022" width="0" style="34" hidden="1" customWidth="1"/>
    <col min="11023" max="11023" width="13.09765625" style="34" customWidth="1"/>
    <col min="11024" max="11024" width="10.09765625" style="34" customWidth="1"/>
    <col min="11025" max="11025" width="9.59765625" style="34" bestFit="1" customWidth="1"/>
    <col min="11026" max="11026" width="9.09765625" style="34" bestFit="1" customWidth="1"/>
    <col min="11027" max="11264" width="9.09765625" style="34"/>
    <col min="11265" max="11265" width="4.59765625" style="34" customWidth="1"/>
    <col min="11266" max="11266" width="14.3984375" style="34" customWidth="1"/>
    <col min="11267" max="11267" width="9.8984375" style="34" customWidth="1"/>
    <col min="11268" max="11268" width="10.09765625" style="34" customWidth="1"/>
    <col min="11269" max="11272" width="9.09765625" style="34" customWidth="1"/>
    <col min="11273" max="11273" width="14" style="34" customWidth="1"/>
    <col min="11274" max="11274" width="5.8984375" style="34" customWidth="1"/>
    <col min="11275" max="11275" width="14" style="34" customWidth="1"/>
    <col min="11276" max="11278" width="0" style="34" hidden="1" customWidth="1"/>
    <col min="11279" max="11279" width="13.09765625" style="34" customWidth="1"/>
    <col min="11280" max="11280" width="10.09765625" style="34" customWidth="1"/>
    <col min="11281" max="11281" width="9.59765625" style="34" bestFit="1" customWidth="1"/>
    <col min="11282" max="11282" width="9.09765625" style="34" bestFit="1" customWidth="1"/>
    <col min="11283" max="11520" width="9.09765625" style="34"/>
    <col min="11521" max="11521" width="4.59765625" style="34" customWidth="1"/>
    <col min="11522" max="11522" width="14.3984375" style="34" customWidth="1"/>
    <col min="11523" max="11523" width="9.8984375" style="34" customWidth="1"/>
    <col min="11524" max="11524" width="10.09765625" style="34" customWidth="1"/>
    <col min="11525" max="11528" width="9.09765625" style="34" customWidth="1"/>
    <col min="11529" max="11529" width="14" style="34" customWidth="1"/>
    <col min="11530" max="11530" width="5.8984375" style="34" customWidth="1"/>
    <col min="11531" max="11531" width="14" style="34" customWidth="1"/>
    <col min="11532" max="11534" width="0" style="34" hidden="1" customWidth="1"/>
    <col min="11535" max="11535" width="13.09765625" style="34" customWidth="1"/>
    <col min="11536" max="11536" width="10.09765625" style="34" customWidth="1"/>
    <col min="11537" max="11537" width="9.59765625" style="34" bestFit="1" customWidth="1"/>
    <col min="11538" max="11538" width="9.09765625" style="34" bestFit="1" customWidth="1"/>
    <col min="11539" max="11776" width="9.09765625" style="34"/>
    <col min="11777" max="11777" width="4.59765625" style="34" customWidth="1"/>
    <col min="11778" max="11778" width="14.3984375" style="34" customWidth="1"/>
    <col min="11779" max="11779" width="9.8984375" style="34" customWidth="1"/>
    <col min="11780" max="11780" width="10.09765625" style="34" customWidth="1"/>
    <col min="11781" max="11784" width="9.09765625" style="34" customWidth="1"/>
    <col min="11785" max="11785" width="14" style="34" customWidth="1"/>
    <col min="11786" max="11786" width="5.8984375" style="34" customWidth="1"/>
    <col min="11787" max="11787" width="14" style="34" customWidth="1"/>
    <col min="11788" max="11790" width="0" style="34" hidden="1" customWidth="1"/>
    <col min="11791" max="11791" width="13.09765625" style="34" customWidth="1"/>
    <col min="11792" max="11792" width="10.09765625" style="34" customWidth="1"/>
    <col min="11793" max="11793" width="9.59765625" style="34" bestFit="1" customWidth="1"/>
    <col min="11794" max="11794" width="9.09765625" style="34" bestFit="1" customWidth="1"/>
    <col min="11795" max="12032" width="9.09765625" style="34"/>
    <col min="12033" max="12033" width="4.59765625" style="34" customWidth="1"/>
    <col min="12034" max="12034" width="14.3984375" style="34" customWidth="1"/>
    <col min="12035" max="12035" width="9.8984375" style="34" customWidth="1"/>
    <col min="12036" max="12036" width="10.09765625" style="34" customWidth="1"/>
    <col min="12037" max="12040" width="9.09765625" style="34" customWidth="1"/>
    <col min="12041" max="12041" width="14" style="34" customWidth="1"/>
    <col min="12042" max="12042" width="5.8984375" style="34" customWidth="1"/>
    <col min="12043" max="12043" width="14" style="34" customWidth="1"/>
    <col min="12044" max="12046" width="0" style="34" hidden="1" customWidth="1"/>
    <col min="12047" max="12047" width="13.09765625" style="34" customWidth="1"/>
    <col min="12048" max="12048" width="10.09765625" style="34" customWidth="1"/>
    <col min="12049" max="12049" width="9.59765625" style="34" bestFit="1" customWidth="1"/>
    <col min="12050" max="12050" width="9.09765625" style="34" bestFit="1" customWidth="1"/>
    <col min="12051" max="12288" width="9.09765625" style="34"/>
    <col min="12289" max="12289" width="4.59765625" style="34" customWidth="1"/>
    <col min="12290" max="12290" width="14.3984375" style="34" customWidth="1"/>
    <col min="12291" max="12291" width="9.8984375" style="34" customWidth="1"/>
    <col min="12292" max="12292" width="10.09765625" style="34" customWidth="1"/>
    <col min="12293" max="12296" width="9.09765625" style="34" customWidth="1"/>
    <col min="12297" max="12297" width="14" style="34" customWidth="1"/>
    <col min="12298" max="12298" width="5.8984375" style="34" customWidth="1"/>
    <col min="12299" max="12299" width="14" style="34" customWidth="1"/>
    <col min="12300" max="12302" width="0" style="34" hidden="1" customWidth="1"/>
    <col min="12303" max="12303" width="13.09765625" style="34" customWidth="1"/>
    <col min="12304" max="12304" width="10.09765625" style="34" customWidth="1"/>
    <col min="12305" max="12305" width="9.59765625" style="34" bestFit="1" customWidth="1"/>
    <col min="12306" max="12306" width="9.09765625" style="34" bestFit="1" customWidth="1"/>
    <col min="12307" max="12544" width="9.09765625" style="34"/>
    <col min="12545" max="12545" width="4.59765625" style="34" customWidth="1"/>
    <col min="12546" max="12546" width="14.3984375" style="34" customWidth="1"/>
    <col min="12547" max="12547" width="9.8984375" style="34" customWidth="1"/>
    <col min="12548" max="12548" width="10.09765625" style="34" customWidth="1"/>
    <col min="12549" max="12552" width="9.09765625" style="34" customWidth="1"/>
    <col min="12553" max="12553" width="14" style="34" customWidth="1"/>
    <col min="12554" max="12554" width="5.8984375" style="34" customWidth="1"/>
    <col min="12555" max="12555" width="14" style="34" customWidth="1"/>
    <col min="12556" max="12558" width="0" style="34" hidden="1" customWidth="1"/>
    <col min="12559" max="12559" width="13.09765625" style="34" customWidth="1"/>
    <col min="12560" max="12560" width="10.09765625" style="34" customWidth="1"/>
    <col min="12561" max="12561" width="9.59765625" style="34" bestFit="1" customWidth="1"/>
    <col min="12562" max="12562" width="9.09765625" style="34" bestFit="1" customWidth="1"/>
    <col min="12563" max="12800" width="9.09765625" style="34"/>
    <col min="12801" max="12801" width="4.59765625" style="34" customWidth="1"/>
    <col min="12802" max="12802" width="14.3984375" style="34" customWidth="1"/>
    <col min="12803" max="12803" width="9.8984375" style="34" customWidth="1"/>
    <col min="12804" max="12804" width="10.09765625" style="34" customWidth="1"/>
    <col min="12805" max="12808" width="9.09765625" style="34" customWidth="1"/>
    <col min="12809" max="12809" width="14" style="34" customWidth="1"/>
    <col min="12810" max="12810" width="5.8984375" style="34" customWidth="1"/>
    <col min="12811" max="12811" width="14" style="34" customWidth="1"/>
    <col min="12812" max="12814" width="0" style="34" hidden="1" customWidth="1"/>
    <col min="12815" max="12815" width="13.09765625" style="34" customWidth="1"/>
    <col min="12816" max="12816" width="10.09765625" style="34" customWidth="1"/>
    <col min="12817" max="12817" width="9.59765625" style="34" bestFit="1" customWidth="1"/>
    <col min="12818" max="12818" width="9.09765625" style="34" bestFit="1" customWidth="1"/>
    <col min="12819" max="13056" width="9.09765625" style="34"/>
    <col min="13057" max="13057" width="4.59765625" style="34" customWidth="1"/>
    <col min="13058" max="13058" width="14.3984375" style="34" customWidth="1"/>
    <col min="13059" max="13059" width="9.8984375" style="34" customWidth="1"/>
    <col min="13060" max="13060" width="10.09765625" style="34" customWidth="1"/>
    <col min="13061" max="13064" width="9.09765625" style="34" customWidth="1"/>
    <col min="13065" max="13065" width="14" style="34" customWidth="1"/>
    <col min="13066" max="13066" width="5.8984375" style="34" customWidth="1"/>
    <col min="13067" max="13067" width="14" style="34" customWidth="1"/>
    <col min="13068" max="13070" width="0" style="34" hidden="1" customWidth="1"/>
    <col min="13071" max="13071" width="13.09765625" style="34" customWidth="1"/>
    <col min="13072" max="13072" width="10.09765625" style="34" customWidth="1"/>
    <col min="13073" max="13073" width="9.59765625" style="34" bestFit="1" customWidth="1"/>
    <col min="13074" max="13074" width="9.09765625" style="34" bestFit="1" customWidth="1"/>
    <col min="13075" max="13312" width="9.09765625" style="34"/>
    <col min="13313" max="13313" width="4.59765625" style="34" customWidth="1"/>
    <col min="13314" max="13314" width="14.3984375" style="34" customWidth="1"/>
    <col min="13315" max="13315" width="9.8984375" style="34" customWidth="1"/>
    <col min="13316" max="13316" width="10.09765625" style="34" customWidth="1"/>
    <col min="13317" max="13320" width="9.09765625" style="34" customWidth="1"/>
    <col min="13321" max="13321" width="14" style="34" customWidth="1"/>
    <col min="13322" max="13322" width="5.8984375" style="34" customWidth="1"/>
    <col min="13323" max="13323" width="14" style="34" customWidth="1"/>
    <col min="13324" max="13326" width="0" style="34" hidden="1" customWidth="1"/>
    <col min="13327" max="13327" width="13.09765625" style="34" customWidth="1"/>
    <col min="13328" max="13328" width="10.09765625" style="34" customWidth="1"/>
    <col min="13329" max="13329" width="9.59765625" style="34" bestFit="1" customWidth="1"/>
    <col min="13330" max="13330" width="9.09765625" style="34" bestFit="1" customWidth="1"/>
    <col min="13331" max="13568" width="9.09765625" style="34"/>
    <col min="13569" max="13569" width="4.59765625" style="34" customWidth="1"/>
    <col min="13570" max="13570" width="14.3984375" style="34" customWidth="1"/>
    <col min="13571" max="13571" width="9.8984375" style="34" customWidth="1"/>
    <col min="13572" max="13572" width="10.09765625" style="34" customWidth="1"/>
    <col min="13573" max="13576" width="9.09765625" style="34" customWidth="1"/>
    <col min="13577" max="13577" width="14" style="34" customWidth="1"/>
    <col min="13578" max="13578" width="5.8984375" style="34" customWidth="1"/>
    <col min="13579" max="13579" width="14" style="34" customWidth="1"/>
    <col min="13580" max="13582" width="0" style="34" hidden="1" customWidth="1"/>
    <col min="13583" max="13583" width="13.09765625" style="34" customWidth="1"/>
    <col min="13584" max="13584" width="10.09765625" style="34" customWidth="1"/>
    <col min="13585" max="13585" width="9.59765625" style="34" bestFit="1" customWidth="1"/>
    <col min="13586" max="13586" width="9.09765625" style="34" bestFit="1" customWidth="1"/>
    <col min="13587" max="13824" width="9.09765625" style="34"/>
    <col min="13825" max="13825" width="4.59765625" style="34" customWidth="1"/>
    <col min="13826" max="13826" width="14.3984375" style="34" customWidth="1"/>
    <col min="13827" max="13827" width="9.8984375" style="34" customWidth="1"/>
    <col min="13828" max="13828" width="10.09765625" style="34" customWidth="1"/>
    <col min="13829" max="13832" width="9.09765625" style="34" customWidth="1"/>
    <col min="13833" max="13833" width="14" style="34" customWidth="1"/>
    <col min="13834" max="13834" width="5.8984375" style="34" customWidth="1"/>
    <col min="13835" max="13835" width="14" style="34" customWidth="1"/>
    <col min="13836" max="13838" width="0" style="34" hidden="1" customWidth="1"/>
    <col min="13839" max="13839" width="13.09765625" style="34" customWidth="1"/>
    <col min="13840" max="13840" width="10.09765625" style="34" customWidth="1"/>
    <col min="13841" max="13841" width="9.59765625" style="34" bestFit="1" customWidth="1"/>
    <col min="13842" max="13842" width="9.09765625" style="34" bestFit="1" customWidth="1"/>
    <col min="13843" max="14080" width="9.09765625" style="34"/>
    <col min="14081" max="14081" width="4.59765625" style="34" customWidth="1"/>
    <col min="14082" max="14082" width="14.3984375" style="34" customWidth="1"/>
    <col min="14083" max="14083" width="9.8984375" style="34" customWidth="1"/>
    <col min="14084" max="14084" width="10.09765625" style="34" customWidth="1"/>
    <col min="14085" max="14088" width="9.09765625" style="34" customWidth="1"/>
    <col min="14089" max="14089" width="14" style="34" customWidth="1"/>
    <col min="14090" max="14090" width="5.8984375" style="34" customWidth="1"/>
    <col min="14091" max="14091" width="14" style="34" customWidth="1"/>
    <col min="14092" max="14094" width="0" style="34" hidden="1" customWidth="1"/>
    <col min="14095" max="14095" width="13.09765625" style="34" customWidth="1"/>
    <col min="14096" max="14096" width="10.09765625" style="34" customWidth="1"/>
    <col min="14097" max="14097" width="9.59765625" style="34" bestFit="1" customWidth="1"/>
    <col min="14098" max="14098" width="9.09765625" style="34" bestFit="1" customWidth="1"/>
    <col min="14099" max="14336" width="9.09765625" style="34"/>
    <col min="14337" max="14337" width="4.59765625" style="34" customWidth="1"/>
    <col min="14338" max="14338" width="14.3984375" style="34" customWidth="1"/>
    <col min="14339" max="14339" width="9.8984375" style="34" customWidth="1"/>
    <col min="14340" max="14340" width="10.09765625" style="34" customWidth="1"/>
    <col min="14341" max="14344" width="9.09765625" style="34" customWidth="1"/>
    <col min="14345" max="14345" width="14" style="34" customWidth="1"/>
    <col min="14346" max="14346" width="5.8984375" style="34" customWidth="1"/>
    <col min="14347" max="14347" width="14" style="34" customWidth="1"/>
    <col min="14348" max="14350" width="0" style="34" hidden="1" customWidth="1"/>
    <col min="14351" max="14351" width="13.09765625" style="34" customWidth="1"/>
    <col min="14352" max="14352" width="10.09765625" style="34" customWidth="1"/>
    <col min="14353" max="14353" width="9.59765625" style="34" bestFit="1" customWidth="1"/>
    <col min="14354" max="14354" width="9.09765625" style="34" bestFit="1" customWidth="1"/>
    <col min="14355" max="14592" width="9.09765625" style="34"/>
    <col min="14593" max="14593" width="4.59765625" style="34" customWidth="1"/>
    <col min="14594" max="14594" width="14.3984375" style="34" customWidth="1"/>
    <col min="14595" max="14595" width="9.8984375" style="34" customWidth="1"/>
    <col min="14596" max="14596" width="10.09765625" style="34" customWidth="1"/>
    <col min="14597" max="14600" width="9.09765625" style="34" customWidth="1"/>
    <col min="14601" max="14601" width="14" style="34" customWidth="1"/>
    <col min="14602" max="14602" width="5.8984375" style="34" customWidth="1"/>
    <col min="14603" max="14603" width="14" style="34" customWidth="1"/>
    <col min="14604" max="14606" width="0" style="34" hidden="1" customWidth="1"/>
    <col min="14607" max="14607" width="13.09765625" style="34" customWidth="1"/>
    <col min="14608" max="14608" width="10.09765625" style="34" customWidth="1"/>
    <col min="14609" max="14609" width="9.59765625" style="34" bestFit="1" customWidth="1"/>
    <col min="14610" max="14610" width="9.09765625" style="34" bestFit="1" customWidth="1"/>
    <col min="14611" max="14848" width="9.09765625" style="34"/>
    <col min="14849" max="14849" width="4.59765625" style="34" customWidth="1"/>
    <col min="14850" max="14850" width="14.3984375" style="34" customWidth="1"/>
    <col min="14851" max="14851" width="9.8984375" style="34" customWidth="1"/>
    <col min="14852" max="14852" width="10.09765625" style="34" customWidth="1"/>
    <col min="14853" max="14856" width="9.09765625" style="34" customWidth="1"/>
    <col min="14857" max="14857" width="14" style="34" customWidth="1"/>
    <col min="14858" max="14858" width="5.8984375" style="34" customWidth="1"/>
    <col min="14859" max="14859" width="14" style="34" customWidth="1"/>
    <col min="14860" max="14862" width="0" style="34" hidden="1" customWidth="1"/>
    <col min="14863" max="14863" width="13.09765625" style="34" customWidth="1"/>
    <col min="14864" max="14864" width="10.09765625" style="34" customWidth="1"/>
    <col min="14865" max="14865" width="9.59765625" style="34" bestFit="1" customWidth="1"/>
    <col min="14866" max="14866" width="9.09765625" style="34" bestFit="1" customWidth="1"/>
    <col min="14867" max="15104" width="9.09765625" style="34"/>
    <col min="15105" max="15105" width="4.59765625" style="34" customWidth="1"/>
    <col min="15106" max="15106" width="14.3984375" style="34" customWidth="1"/>
    <col min="15107" max="15107" width="9.8984375" style="34" customWidth="1"/>
    <col min="15108" max="15108" width="10.09765625" style="34" customWidth="1"/>
    <col min="15109" max="15112" width="9.09765625" style="34" customWidth="1"/>
    <col min="15113" max="15113" width="14" style="34" customWidth="1"/>
    <col min="15114" max="15114" width="5.8984375" style="34" customWidth="1"/>
    <col min="15115" max="15115" width="14" style="34" customWidth="1"/>
    <col min="15116" max="15118" width="0" style="34" hidden="1" customWidth="1"/>
    <col min="15119" max="15119" width="13.09765625" style="34" customWidth="1"/>
    <col min="15120" max="15120" width="10.09765625" style="34" customWidth="1"/>
    <col min="15121" max="15121" width="9.59765625" style="34" bestFit="1" customWidth="1"/>
    <col min="15122" max="15122" width="9.09765625" style="34" bestFit="1" customWidth="1"/>
    <col min="15123" max="15360" width="9.09765625" style="34"/>
    <col min="15361" max="15361" width="4.59765625" style="34" customWidth="1"/>
    <col min="15362" max="15362" width="14.3984375" style="34" customWidth="1"/>
    <col min="15363" max="15363" width="9.8984375" style="34" customWidth="1"/>
    <col min="15364" max="15364" width="10.09765625" style="34" customWidth="1"/>
    <col min="15365" max="15368" width="9.09765625" style="34" customWidth="1"/>
    <col min="15369" max="15369" width="14" style="34" customWidth="1"/>
    <col min="15370" max="15370" width="5.8984375" style="34" customWidth="1"/>
    <col min="15371" max="15371" width="14" style="34" customWidth="1"/>
    <col min="15372" max="15374" width="0" style="34" hidden="1" customWidth="1"/>
    <col min="15375" max="15375" width="13.09765625" style="34" customWidth="1"/>
    <col min="15376" max="15376" width="10.09765625" style="34" customWidth="1"/>
    <col min="15377" max="15377" width="9.59765625" style="34" bestFit="1" customWidth="1"/>
    <col min="15378" max="15378" width="9.09765625" style="34" bestFit="1" customWidth="1"/>
    <col min="15379" max="15616" width="9.09765625" style="34"/>
    <col min="15617" max="15617" width="4.59765625" style="34" customWidth="1"/>
    <col min="15618" max="15618" width="14.3984375" style="34" customWidth="1"/>
    <col min="15619" max="15619" width="9.8984375" style="34" customWidth="1"/>
    <col min="15620" max="15620" width="10.09765625" style="34" customWidth="1"/>
    <col min="15621" max="15624" width="9.09765625" style="34" customWidth="1"/>
    <col min="15625" max="15625" width="14" style="34" customWidth="1"/>
    <col min="15626" max="15626" width="5.8984375" style="34" customWidth="1"/>
    <col min="15627" max="15627" width="14" style="34" customWidth="1"/>
    <col min="15628" max="15630" width="0" style="34" hidden="1" customWidth="1"/>
    <col min="15631" max="15631" width="13.09765625" style="34" customWidth="1"/>
    <col min="15632" max="15632" width="10.09765625" style="34" customWidth="1"/>
    <col min="15633" max="15633" width="9.59765625" style="34" bestFit="1" customWidth="1"/>
    <col min="15634" max="15634" width="9.09765625" style="34" bestFit="1" customWidth="1"/>
    <col min="15635" max="15872" width="9.09765625" style="34"/>
    <col min="15873" max="15873" width="4.59765625" style="34" customWidth="1"/>
    <col min="15874" max="15874" width="14.3984375" style="34" customWidth="1"/>
    <col min="15875" max="15875" width="9.8984375" style="34" customWidth="1"/>
    <col min="15876" max="15876" width="10.09765625" style="34" customWidth="1"/>
    <col min="15877" max="15880" width="9.09765625" style="34" customWidth="1"/>
    <col min="15881" max="15881" width="14" style="34" customWidth="1"/>
    <col min="15882" max="15882" width="5.8984375" style="34" customWidth="1"/>
    <col min="15883" max="15883" width="14" style="34" customWidth="1"/>
    <col min="15884" max="15886" width="0" style="34" hidden="1" customWidth="1"/>
    <col min="15887" max="15887" width="13.09765625" style="34" customWidth="1"/>
    <col min="15888" max="15888" width="10.09765625" style="34" customWidth="1"/>
    <col min="15889" max="15889" width="9.59765625" style="34" bestFit="1" customWidth="1"/>
    <col min="15890" max="15890" width="9.09765625" style="34" bestFit="1" customWidth="1"/>
    <col min="15891" max="16128" width="9.09765625" style="34"/>
    <col min="16129" max="16129" width="4.59765625" style="34" customWidth="1"/>
    <col min="16130" max="16130" width="14.3984375" style="34" customWidth="1"/>
    <col min="16131" max="16131" width="9.8984375" style="34" customWidth="1"/>
    <col min="16132" max="16132" width="10.09765625" style="34" customWidth="1"/>
    <col min="16133" max="16136" width="9.09765625" style="34" customWidth="1"/>
    <col min="16137" max="16137" width="14" style="34" customWidth="1"/>
    <col min="16138" max="16138" width="5.8984375" style="34" customWidth="1"/>
    <col min="16139" max="16139" width="14" style="34" customWidth="1"/>
    <col min="16140" max="16142" width="0" style="34" hidden="1" customWidth="1"/>
    <col min="16143" max="16143" width="13.09765625" style="34" customWidth="1"/>
    <col min="16144" max="16144" width="10.09765625" style="34" customWidth="1"/>
    <col min="16145" max="16145" width="9.59765625" style="34" bestFit="1" customWidth="1"/>
    <col min="16146" max="16146" width="9.09765625" style="34" bestFit="1" customWidth="1"/>
    <col min="16147" max="16384" width="9.09765625" style="34"/>
  </cols>
  <sheetData>
    <row r="1" spans="1:18" s="28" customFormat="1" ht="30.75" customHeight="1">
      <c r="B1" s="1109" t="s">
        <v>127</v>
      </c>
      <c r="C1" s="1109"/>
      <c r="D1" s="1109"/>
      <c r="E1" s="1109"/>
      <c r="F1" s="1109"/>
      <c r="G1" s="1109"/>
      <c r="H1" s="1109"/>
      <c r="I1" s="1109"/>
      <c r="J1" s="29"/>
      <c r="K1" s="30"/>
    </row>
    <row r="2" spans="1:18" s="28" customFormat="1" ht="20.25" customHeight="1">
      <c r="D2" s="31" t="s">
        <v>49</v>
      </c>
      <c r="J2" s="32"/>
      <c r="K2" s="33"/>
      <c r="L2" s="34"/>
      <c r="M2" s="34"/>
    </row>
    <row r="3" spans="1:18" s="28" customFormat="1" ht="18">
      <c r="B3" s="35" t="s">
        <v>50</v>
      </c>
      <c r="C3" s="36">
        <v>0.15</v>
      </c>
      <c r="D3" s="35" t="s">
        <v>51</v>
      </c>
      <c r="F3" s="37">
        <v>0.06</v>
      </c>
      <c r="H3" s="38" t="s">
        <v>52</v>
      </c>
      <c r="I3" s="39" t="e">
        <f>'2สรุปค่าก่อสร้าง)'!C15</f>
        <v>#REF!</v>
      </c>
      <c r="J3" s="40"/>
      <c r="K3" s="41" t="s">
        <v>53</v>
      </c>
      <c r="L3" s="42" t="s">
        <v>54</v>
      </c>
      <c r="M3" s="43" t="s">
        <v>55</v>
      </c>
      <c r="O3" s="44" t="s">
        <v>56</v>
      </c>
    </row>
    <row r="4" spans="1:18" s="28" customFormat="1" ht="26.25" customHeight="1">
      <c r="B4" s="35" t="s">
        <v>57</v>
      </c>
      <c r="C4" s="37">
        <v>0</v>
      </c>
      <c r="D4" s="35" t="s">
        <v>58</v>
      </c>
      <c r="F4" s="45">
        <v>7.0000000000000007E-2</v>
      </c>
      <c r="H4" s="46" t="s">
        <v>59</v>
      </c>
      <c r="I4" s="47" t="e">
        <f>ROUNDDOWN((M4+L4),4)</f>
        <v>#REF!</v>
      </c>
      <c r="J4" s="48"/>
      <c r="K4" s="33"/>
      <c r="L4" s="49">
        <v>0</v>
      </c>
      <c r="M4" s="50" t="e">
        <f>ROUNDDOWN(L8+M6,5)</f>
        <v>#REF!</v>
      </c>
      <c r="O4" s="44">
        <v>3</v>
      </c>
      <c r="P4" s="1110"/>
      <c r="Q4" s="1110"/>
    </row>
    <row r="5" spans="1:18" s="28" customFormat="1" ht="26.25" customHeight="1" thickBot="1">
      <c r="H5" s="51" t="s">
        <v>24</v>
      </c>
      <c r="I5" s="52" t="e">
        <f>ROUNDDOWN((I3*I4),2)</f>
        <v>#REF!</v>
      </c>
      <c r="J5" s="53"/>
      <c r="K5" s="54"/>
      <c r="R5" s="55"/>
    </row>
    <row r="6" spans="1:18" s="28" customFormat="1" ht="26.25" customHeight="1" thickTop="1">
      <c r="B6" s="56" t="s">
        <v>52</v>
      </c>
      <c r="C6" s="57" t="s">
        <v>60</v>
      </c>
      <c r="D6" s="58"/>
      <c r="E6" s="58"/>
      <c r="F6" s="59"/>
      <c r="G6" s="56" t="s">
        <v>44</v>
      </c>
      <c r="H6" s="60" t="s">
        <v>61</v>
      </c>
      <c r="I6" s="60"/>
      <c r="J6" s="61"/>
      <c r="K6" s="62"/>
      <c r="L6" s="63" t="e">
        <f>IF(L7=0,1,L9*1000000-I3)</f>
        <v>#REF!</v>
      </c>
      <c r="M6" s="64" t="e">
        <f>M7/L7*L6</f>
        <v>#REF!</v>
      </c>
      <c r="O6" s="65" t="s">
        <v>62</v>
      </c>
    </row>
    <row r="7" spans="1:18" ht="18">
      <c r="B7" s="60" t="s">
        <v>63</v>
      </c>
      <c r="C7" s="66"/>
      <c r="D7" s="67"/>
      <c r="E7" s="68" t="s">
        <v>64</v>
      </c>
      <c r="F7" s="69"/>
      <c r="G7" s="60" t="s">
        <v>65</v>
      </c>
      <c r="H7" s="60" t="s">
        <v>66</v>
      </c>
      <c r="I7" s="60" t="s">
        <v>59</v>
      </c>
      <c r="J7" s="61"/>
      <c r="K7" s="62"/>
      <c r="L7" s="63" t="e">
        <f>IF(L8=M8,1,(L9-M9)*1000000)</f>
        <v>#REF!</v>
      </c>
      <c r="M7" s="70" t="e">
        <f>(M8-L8)</f>
        <v>#REF!</v>
      </c>
      <c r="O7" s="65" t="s">
        <v>67</v>
      </c>
    </row>
    <row r="8" spans="1:18" ht="18">
      <c r="B8" s="60"/>
      <c r="C8" s="56" t="s">
        <v>68</v>
      </c>
      <c r="D8" s="56" t="s">
        <v>68</v>
      </c>
      <c r="E8" s="56" t="s">
        <v>68</v>
      </c>
      <c r="F8" s="56" t="s">
        <v>44</v>
      </c>
      <c r="G8" s="60" t="s">
        <v>69</v>
      </c>
      <c r="H8" s="60" t="s">
        <v>70</v>
      </c>
      <c r="I8" s="60"/>
      <c r="J8" s="61"/>
      <c r="K8" s="62"/>
      <c r="L8" s="71" t="e">
        <f>VLOOKUP(L9,$B$10:$I$33,8)</f>
        <v>#REF!</v>
      </c>
      <c r="M8" s="71" t="e">
        <f>VLOOKUP(M9,$B$10:$I$33,8)</f>
        <v>#REF!</v>
      </c>
      <c r="O8" s="65"/>
    </row>
    <row r="9" spans="1:18" ht="18">
      <c r="B9" s="72" t="s">
        <v>71</v>
      </c>
      <c r="C9" s="72" t="s">
        <v>72</v>
      </c>
      <c r="D9" s="72" t="s">
        <v>73</v>
      </c>
      <c r="E9" s="72" t="s">
        <v>74</v>
      </c>
      <c r="F9" s="72" t="s">
        <v>75</v>
      </c>
      <c r="G9" s="72"/>
      <c r="H9" s="72"/>
      <c r="I9" s="72" t="s">
        <v>76</v>
      </c>
      <c r="J9" s="61"/>
      <c r="K9" s="62"/>
      <c r="L9" s="63" t="e">
        <f>MIN(L10:L33)</f>
        <v>#REF!</v>
      </c>
      <c r="M9" s="73" t="e">
        <f>MAX(M10:M33)</f>
        <v>#REF!</v>
      </c>
      <c r="O9" s="65" t="s">
        <v>77</v>
      </c>
    </row>
    <row r="10" spans="1:18" s="28" customFormat="1" ht="18" customHeight="1">
      <c r="B10" s="74">
        <v>0.5</v>
      </c>
      <c r="C10" s="75">
        <v>15.687799999999999</v>
      </c>
      <c r="D10" s="75">
        <v>0.73750000000000004</v>
      </c>
      <c r="E10" s="76">
        <v>5.5</v>
      </c>
      <c r="F10" s="76">
        <f t="shared" ref="F10:F33" si="0">SUM(C10:E10)</f>
        <v>21.9253</v>
      </c>
      <c r="G10" s="75">
        <f t="shared" ref="G10:G33" si="1">(F10/100)+1</f>
        <v>1.2192529999999999</v>
      </c>
      <c r="H10" s="76">
        <f>1+F4</f>
        <v>1.07</v>
      </c>
      <c r="I10" s="75">
        <f t="shared" ref="I10:I33" si="2">ROUND(G10*H10,4)</f>
        <v>1.3046</v>
      </c>
      <c r="J10" s="77"/>
      <c r="K10" s="78"/>
      <c r="L10" s="63" t="e">
        <f t="shared" ref="L10:L33" si="3">IF($I$3/1000000&gt;B10,500,B10)</f>
        <v>#REF!</v>
      </c>
      <c r="M10" s="63" t="e">
        <f t="shared" ref="M10:M33" si="4">IF($I$3/1000000&gt;=B10,B10,0.5)</f>
        <v>#REF!</v>
      </c>
      <c r="O10" s="65">
        <v>6</v>
      </c>
      <c r="Q10" s="79">
        <f>82606600-81911653.82</f>
        <v>694946.18000000715</v>
      </c>
    </row>
    <row r="11" spans="1:18" s="28" customFormat="1" ht="18" customHeight="1">
      <c r="B11" s="80">
        <v>1</v>
      </c>
      <c r="C11" s="75">
        <v>15.4672</v>
      </c>
      <c r="D11" s="75">
        <v>0.7</v>
      </c>
      <c r="E11" s="75">
        <v>5.5</v>
      </c>
      <c r="F11" s="75">
        <f t="shared" si="0"/>
        <v>21.667200000000001</v>
      </c>
      <c r="G11" s="75">
        <f t="shared" si="1"/>
        <v>1.216672</v>
      </c>
      <c r="H11" s="75">
        <f t="shared" ref="H11:H33" si="5">$H$10</f>
        <v>1.07</v>
      </c>
      <c r="I11" s="75">
        <f t="shared" si="2"/>
        <v>1.3018000000000001</v>
      </c>
      <c r="J11" s="77"/>
      <c r="K11" s="78"/>
      <c r="L11" s="63" t="e">
        <f t="shared" si="3"/>
        <v>#REF!</v>
      </c>
      <c r="M11" s="63" t="e">
        <f t="shared" si="4"/>
        <v>#REF!</v>
      </c>
      <c r="O11" s="65">
        <v>6</v>
      </c>
      <c r="Q11" s="28" t="s">
        <v>39</v>
      </c>
    </row>
    <row r="12" spans="1:18" s="28" customFormat="1" ht="18" customHeight="1">
      <c r="A12" s="71"/>
      <c r="B12" s="80">
        <v>2</v>
      </c>
      <c r="C12" s="75">
        <v>15.323600000000001</v>
      </c>
      <c r="D12" s="75">
        <v>0.66249999999999998</v>
      </c>
      <c r="E12" s="75">
        <v>5.5</v>
      </c>
      <c r="F12" s="75">
        <f t="shared" si="0"/>
        <v>21.4861</v>
      </c>
      <c r="G12" s="75">
        <f t="shared" si="1"/>
        <v>1.214861</v>
      </c>
      <c r="H12" s="75">
        <f t="shared" si="5"/>
        <v>1.07</v>
      </c>
      <c r="I12" s="75">
        <f t="shared" si="2"/>
        <v>1.2999000000000001</v>
      </c>
      <c r="J12" s="77"/>
      <c r="K12" s="78"/>
      <c r="L12" s="63" t="e">
        <f t="shared" si="3"/>
        <v>#REF!</v>
      </c>
      <c r="M12" s="63" t="e">
        <f t="shared" si="4"/>
        <v>#REF!</v>
      </c>
      <c r="O12" s="65">
        <v>9</v>
      </c>
    </row>
    <row r="13" spans="1:18" s="28" customFormat="1" ht="18" customHeight="1">
      <c r="A13" s="71"/>
      <c r="B13" s="80">
        <v>5</v>
      </c>
      <c r="C13" s="75">
        <v>15.025700000000001</v>
      </c>
      <c r="D13" s="75">
        <v>0.55000000000000004</v>
      </c>
      <c r="E13" s="75">
        <v>5.5</v>
      </c>
      <c r="F13" s="75">
        <f t="shared" si="0"/>
        <v>21.075700000000001</v>
      </c>
      <c r="G13" s="75">
        <f t="shared" si="1"/>
        <v>1.2107570000000001</v>
      </c>
      <c r="H13" s="75">
        <f t="shared" si="5"/>
        <v>1.07</v>
      </c>
      <c r="I13" s="75">
        <f t="shared" si="2"/>
        <v>1.2955000000000001</v>
      </c>
      <c r="J13" s="77"/>
      <c r="K13" s="78"/>
      <c r="L13" s="63" t="e">
        <f t="shared" si="3"/>
        <v>#REF!</v>
      </c>
      <c r="M13" s="63" t="e">
        <f t="shared" si="4"/>
        <v>#REF!</v>
      </c>
      <c r="O13" s="65">
        <v>12</v>
      </c>
    </row>
    <row r="14" spans="1:18" s="86" customFormat="1" ht="18" customHeight="1">
      <c r="A14" s="81"/>
      <c r="B14" s="82">
        <v>10</v>
      </c>
      <c r="C14" s="83">
        <v>14.966900000000001</v>
      </c>
      <c r="D14" s="83">
        <v>0.4</v>
      </c>
      <c r="E14" s="83">
        <v>5</v>
      </c>
      <c r="F14" s="83">
        <f t="shared" si="0"/>
        <v>20.366900000000001</v>
      </c>
      <c r="G14" s="83">
        <f t="shared" si="1"/>
        <v>1.2036690000000001</v>
      </c>
      <c r="H14" s="83">
        <f t="shared" si="5"/>
        <v>1.07</v>
      </c>
      <c r="I14" s="83">
        <f t="shared" si="2"/>
        <v>1.2879</v>
      </c>
      <c r="J14" s="84"/>
      <c r="K14" s="78">
        <f>AVERAGE(I10:I14)</f>
        <v>1.2979400000000001</v>
      </c>
      <c r="L14" s="85" t="e">
        <f t="shared" si="3"/>
        <v>#REF!</v>
      </c>
      <c r="M14" s="85" t="e">
        <f t="shared" si="4"/>
        <v>#REF!</v>
      </c>
      <c r="O14" s="87">
        <v>15</v>
      </c>
    </row>
    <row r="15" spans="1:18" s="28" customFormat="1" ht="18" customHeight="1">
      <c r="A15" s="71"/>
      <c r="B15" s="88">
        <v>15</v>
      </c>
      <c r="C15" s="89">
        <v>11.701499999999999</v>
      </c>
      <c r="D15" s="89">
        <v>0.4</v>
      </c>
      <c r="E15" s="89">
        <v>5</v>
      </c>
      <c r="F15" s="89">
        <f t="shared" si="0"/>
        <v>17.101500000000001</v>
      </c>
      <c r="G15" s="89">
        <f t="shared" si="1"/>
        <v>1.1710150000000001</v>
      </c>
      <c r="H15" s="89">
        <f t="shared" si="5"/>
        <v>1.07</v>
      </c>
      <c r="I15" s="89">
        <f t="shared" si="2"/>
        <v>1.2529999999999999</v>
      </c>
      <c r="J15" s="77"/>
      <c r="K15" s="78"/>
      <c r="L15" s="63" t="e">
        <f t="shared" si="3"/>
        <v>#REF!</v>
      </c>
      <c r="M15" s="63" t="e">
        <f t="shared" si="4"/>
        <v>#REF!</v>
      </c>
      <c r="O15" s="65">
        <v>15</v>
      </c>
    </row>
    <row r="16" spans="1:18" s="28" customFormat="1" ht="18" customHeight="1">
      <c r="A16" s="71"/>
      <c r="B16" s="88">
        <v>20</v>
      </c>
      <c r="C16" s="89">
        <v>10.99</v>
      </c>
      <c r="D16" s="89">
        <v>0.36249999999999999</v>
      </c>
      <c r="E16" s="89">
        <v>5</v>
      </c>
      <c r="F16" s="89">
        <f t="shared" si="0"/>
        <v>16.352499999999999</v>
      </c>
      <c r="G16" s="89">
        <f t="shared" si="1"/>
        <v>1.1635249999999999</v>
      </c>
      <c r="H16" s="89">
        <f t="shared" si="5"/>
        <v>1.07</v>
      </c>
      <c r="I16" s="89">
        <f t="shared" si="2"/>
        <v>1.2450000000000001</v>
      </c>
      <c r="J16" s="77"/>
      <c r="K16" s="78"/>
      <c r="L16" s="63" t="e">
        <f t="shared" si="3"/>
        <v>#REF!</v>
      </c>
      <c r="M16" s="63" t="e">
        <f t="shared" si="4"/>
        <v>#REF!</v>
      </c>
      <c r="O16" s="65">
        <v>16</v>
      </c>
    </row>
    <row r="17" spans="1:15" s="86" customFormat="1" ht="18" customHeight="1">
      <c r="A17" s="81"/>
      <c r="B17" s="90">
        <v>25</v>
      </c>
      <c r="C17" s="91">
        <v>8.9690999999999992</v>
      </c>
      <c r="D17" s="91">
        <v>0.36249999999999999</v>
      </c>
      <c r="E17" s="91">
        <v>4.5</v>
      </c>
      <c r="F17" s="91">
        <f t="shared" si="0"/>
        <v>13.8316</v>
      </c>
      <c r="G17" s="91">
        <f t="shared" si="1"/>
        <v>1.1383160000000001</v>
      </c>
      <c r="H17" s="91">
        <f t="shared" si="5"/>
        <v>1.07</v>
      </c>
      <c r="I17" s="91">
        <f t="shared" si="2"/>
        <v>1.218</v>
      </c>
      <c r="J17" s="84"/>
      <c r="K17" s="78">
        <f>AVERAGE(I10:I17)</f>
        <v>1.2757125</v>
      </c>
      <c r="L17" s="85" t="e">
        <f t="shared" si="3"/>
        <v>#REF!</v>
      </c>
      <c r="M17" s="85" t="e">
        <f t="shared" si="4"/>
        <v>#REF!</v>
      </c>
      <c r="O17" s="87">
        <v>16</v>
      </c>
    </row>
    <row r="18" spans="1:15" s="28" customFormat="1" ht="18" customHeight="1">
      <c r="A18" s="71"/>
      <c r="B18" s="88">
        <v>30</v>
      </c>
      <c r="C18" s="89">
        <v>8.1867000000000001</v>
      </c>
      <c r="D18" s="89">
        <v>0.32500000000000001</v>
      </c>
      <c r="E18" s="89">
        <v>4.5</v>
      </c>
      <c r="F18" s="89">
        <f t="shared" si="0"/>
        <v>13.011699999999999</v>
      </c>
      <c r="G18" s="89">
        <f t="shared" si="1"/>
        <v>1.130117</v>
      </c>
      <c r="H18" s="89">
        <f t="shared" si="5"/>
        <v>1.07</v>
      </c>
      <c r="I18" s="89">
        <f t="shared" si="2"/>
        <v>1.2092000000000001</v>
      </c>
      <c r="J18" s="77"/>
      <c r="K18" s="78"/>
      <c r="L18" s="63" t="e">
        <f t="shared" si="3"/>
        <v>#REF!</v>
      </c>
      <c r="M18" s="63" t="e">
        <f t="shared" si="4"/>
        <v>#REF!</v>
      </c>
      <c r="O18" s="65">
        <v>17</v>
      </c>
    </row>
    <row r="19" spans="1:15" s="28" customFormat="1" ht="18" customHeight="1">
      <c r="A19" s="71"/>
      <c r="B19" s="88">
        <v>40</v>
      </c>
      <c r="C19" s="89">
        <v>8.1501999999999999</v>
      </c>
      <c r="D19" s="89">
        <v>0.32500000000000001</v>
      </c>
      <c r="E19" s="89">
        <v>4.5</v>
      </c>
      <c r="F19" s="89">
        <f t="shared" si="0"/>
        <v>12.975199999999999</v>
      </c>
      <c r="G19" s="89">
        <f t="shared" si="1"/>
        <v>1.1297519999999999</v>
      </c>
      <c r="H19" s="89">
        <f t="shared" si="5"/>
        <v>1.07</v>
      </c>
      <c r="I19" s="89">
        <f t="shared" si="2"/>
        <v>1.2088000000000001</v>
      </c>
      <c r="J19" s="77"/>
      <c r="K19" s="78"/>
      <c r="L19" s="63" t="e">
        <f t="shared" si="3"/>
        <v>#REF!</v>
      </c>
      <c r="M19" s="63" t="e">
        <f t="shared" si="4"/>
        <v>#REF!</v>
      </c>
      <c r="O19" s="65">
        <v>17</v>
      </c>
    </row>
    <row r="20" spans="1:15" s="86" customFormat="1" ht="18" customHeight="1">
      <c r="A20" s="81"/>
      <c r="B20" s="90">
        <v>50</v>
      </c>
      <c r="C20" s="91">
        <v>8.1388999999999996</v>
      </c>
      <c r="D20" s="91">
        <v>0.25</v>
      </c>
      <c r="E20" s="91">
        <v>4.5</v>
      </c>
      <c r="F20" s="91">
        <f t="shared" si="0"/>
        <v>12.8889</v>
      </c>
      <c r="G20" s="91">
        <f t="shared" si="1"/>
        <v>1.128889</v>
      </c>
      <c r="H20" s="91">
        <f t="shared" si="5"/>
        <v>1.07</v>
      </c>
      <c r="I20" s="91">
        <f t="shared" si="2"/>
        <v>1.2079</v>
      </c>
      <c r="J20" s="84"/>
      <c r="K20" s="78">
        <f>AVERAGE(I10:I20)</f>
        <v>1.2574181818181818</v>
      </c>
      <c r="L20" s="85" t="e">
        <f t="shared" si="3"/>
        <v>#REF!</v>
      </c>
      <c r="M20" s="85" t="e">
        <f t="shared" si="4"/>
        <v>#REF!</v>
      </c>
      <c r="O20" s="87">
        <v>18</v>
      </c>
    </row>
    <row r="21" spans="1:15" s="28" customFormat="1" ht="18" customHeight="1">
      <c r="A21" s="71"/>
      <c r="B21" s="80">
        <v>60</v>
      </c>
      <c r="C21" s="75">
        <v>7.7222</v>
      </c>
      <c r="D21" s="92">
        <v>0.25</v>
      </c>
      <c r="E21" s="75">
        <v>4</v>
      </c>
      <c r="F21" s="75">
        <f t="shared" si="0"/>
        <v>11.972200000000001</v>
      </c>
      <c r="G21" s="75">
        <f t="shared" si="1"/>
        <v>1.1197220000000001</v>
      </c>
      <c r="H21" s="75">
        <f t="shared" si="5"/>
        <v>1.07</v>
      </c>
      <c r="I21" s="75">
        <f t="shared" si="2"/>
        <v>1.1980999999999999</v>
      </c>
      <c r="J21" s="77"/>
      <c r="K21" s="78"/>
      <c r="L21" s="63" t="e">
        <f t="shared" si="3"/>
        <v>#REF!</v>
      </c>
      <c r="M21" s="63" t="e">
        <f t="shared" si="4"/>
        <v>#REF!</v>
      </c>
      <c r="O21" s="65">
        <v>18</v>
      </c>
    </row>
    <row r="22" spans="1:15" s="28" customFormat="1" ht="18" customHeight="1">
      <c r="A22" s="71"/>
      <c r="B22" s="80">
        <v>70</v>
      </c>
      <c r="C22" s="75">
        <v>7.6191000000000004</v>
      </c>
      <c r="D22" s="75">
        <v>0.21249999999999999</v>
      </c>
      <c r="E22" s="75">
        <v>4</v>
      </c>
      <c r="F22" s="75">
        <f t="shared" si="0"/>
        <v>11.831600000000002</v>
      </c>
      <c r="G22" s="75">
        <f t="shared" si="1"/>
        <v>1.1183160000000001</v>
      </c>
      <c r="H22" s="75">
        <f t="shared" si="5"/>
        <v>1.07</v>
      </c>
      <c r="I22" s="75">
        <f t="shared" si="2"/>
        <v>1.1966000000000001</v>
      </c>
      <c r="J22" s="77"/>
      <c r="K22" s="78"/>
      <c r="L22" s="63" t="e">
        <f t="shared" si="3"/>
        <v>#REF!</v>
      </c>
      <c r="M22" s="63" t="e">
        <f t="shared" si="4"/>
        <v>#REF!</v>
      </c>
      <c r="O22" s="65">
        <v>20</v>
      </c>
    </row>
    <row r="23" spans="1:15" s="86" customFormat="1" ht="18" customHeight="1">
      <c r="A23" s="81"/>
      <c r="B23" s="82">
        <v>80</v>
      </c>
      <c r="C23" s="83">
        <v>7.6191000000000004</v>
      </c>
      <c r="D23" s="83">
        <v>0.21249999999999999</v>
      </c>
      <c r="E23" s="83">
        <v>4</v>
      </c>
      <c r="F23" s="83">
        <f t="shared" si="0"/>
        <v>11.831600000000002</v>
      </c>
      <c r="G23" s="83">
        <f t="shared" si="1"/>
        <v>1.1183160000000001</v>
      </c>
      <c r="H23" s="83">
        <f t="shared" si="5"/>
        <v>1.07</v>
      </c>
      <c r="I23" s="83">
        <f t="shared" si="2"/>
        <v>1.1966000000000001</v>
      </c>
      <c r="J23" s="84"/>
      <c r="K23" s="78">
        <f>AVERAGE(I10:I23)</f>
        <v>1.2444928571428573</v>
      </c>
      <c r="L23" s="85" t="e">
        <f t="shared" si="3"/>
        <v>#REF!</v>
      </c>
      <c r="M23" s="85" t="e">
        <f t="shared" si="4"/>
        <v>#REF!</v>
      </c>
      <c r="O23" s="87">
        <v>20</v>
      </c>
    </row>
    <row r="24" spans="1:15" s="28" customFormat="1" ht="18" customHeight="1">
      <c r="A24" s="71"/>
      <c r="B24" s="80">
        <v>90</v>
      </c>
      <c r="C24" s="75">
        <v>7.6108000000000002</v>
      </c>
      <c r="D24" s="75">
        <v>0.17499999999999999</v>
      </c>
      <c r="E24" s="75">
        <v>4</v>
      </c>
      <c r="F24" s="75">
        <f t="shared" si="0"/>
        <v>11.7858</v>
      </c>
      <c r="G24" s="75">
        <f t="shared" si="1"/>
        <v>1.117858</v>
      </c>
      <c r="H24" s="75">
        <f t="shared" si="5"/>
        <v>1.07</v>
      </c>
      <c r="I24" s="75">
        <f t="shared" si="2"/>
        <v>1.1960999999999999</v>
      </c>
      <c r="J24" s="77"/>
      <c r="K24" s="78"/>
      <c r="L24" s="63" t="e">
        <f t="shared" si="3"/>
        <v>#REF!</v>
      </c>
      <c r="M24" s="63" t="e">
        <f t="shared" si="4"/>
        <v>#REF!</v>
      </c>
      <c r="O24" s="65">
        <v>20</v>
      </c>
    </row>
    <row r="25" spans="1:15" s="86" customFormat="1" ht="18" customHeight="1">
      <c r="A25" s="81"/>
      <c r="B25" s="82">
        <v>100</v>
      </c>
      <c r="C25" s="83">
        <v>7.6108000000000002</v>
      </c>
      <c r="D25" s="83">
        <v>0.17499999999999999</v>
      </c>
      <c r="E25" s="83">
        <v>4</v>
      </c>
      <c r="F25" s="83">
        <f t="shared" si="0"/>
        <v>11.7858</v>
      </c>
      <c r="G25" s="83">
        <f t="shared" si="1"/>
        <v>1.117858</v>
      </c>
      <c r="H25" s="83">
        <f t="shared" si="5"/>
        <v>1.07</v>
      </c>
      <c r="I25" s="83">
        <f t="shared" si="2"/>
        <v>1.1960999999999999</v>
      </c>
      <c r="J25" s="84"/>
      <c r="K25" s="78">
        <f>AVERAGE(I10:I25)</f>
        <v>1.2384437500000003</v>
      </c>
      <c r="L25" s="85" t="e">
        <f t="shared" si="3"/>
        <v>#REF!</v>
      </c>
      <c r="M25" s="85" t="e">
        <f t="shared" si="4"/>
        <v>#REF!</v>
      </c>
      <c r="O25" s="87">
        <v>20</v>
      </c>
    </row>
    <row r="26" spans="1:15" s="28" customFormat="1" ht="18" customHeight="1">
      <c r="A26" s="71"/>
      <c r="B26" s="80">
        <v>150</v>
      </c>
      <c r="C26" s="75">
        <v>7.3615000000000004</v>
      </c>
      <c r="D26" s="75">
        <v>0.1</v>
      </c>
      <c r="E26" s="75">
        <v>4</v>
      </c>
      <c r="F26" s="75">
        <f t="shared" si="0"/>
        <v>11.461500000000001</v>
      </c>
      <c r="G26" s="75">
        <f t="shared" si="1"/>
        <v>1.1146149999999999</v>
      </c>
      <c r="H26" s="75">
        <f t="shared" si="5"/>
        <v>1.07</v>
      </c>
      <c r="I26" s="75">
        <f t="shared" si="2"/>
        <v>1.1926000000000001</v>
      </c>
      <c r="J26" s="77"/>
      <c r="K26" s="78"/>
      <c r="L26" s="63" t="e">
        <f t="shared" si="3"/>
        <v>#REF!</v>
      </c>
      <c r="M26" s="63" t="e">
        <f t="shared" si="4"/>
        <v>#REF!</v>
      </c>
      <c r="O26" s="65">
        <v>22</v>
      </c>
    </row>
    <row r="27" spans="1:15" s="86" customFormat="1" ht="18" customHeight="1">
      <c r="A27" s="81"/>
      <c r="B27" s="82">
        <v>200</v>
      </c>
      <c r="C27" s="83">
        <v>7.3632</v>
      </c>
      <c r="D27" s="83">
        <v>2.5000000000000001E-2</v>
      </c>
      <c r="E27" s="83">
        <v>4</v>
      </c>
      <c r="F27" s="83">
        <f t="shared" si="0"/>
        <v>11.388200000000001</v>
      </c>
      <c r="G27" s="83">
        <f t="shared" si="1"/>
        <v>1.113882</v>
      </c>
      <c r="H27" s="83">
        <f t="shared" si="5"/>
        <v>1.07</v>
      </c>
      <c r="I27" s="83">
        <f t="shared" si="2"/>
        <v>1.1919</v>
      </c>
      <c r="J27" s="84"/>
      <c r="K27" s="78">
        <f>AVERAGE(I10:I27)</f>
        <v>1.2333111111111112</v>
      </c>
      <c r="L27" s="85" t="e">
        <f t="shared" si="3"/>
        <v>#REF!</v>
      </c>
      <c r="M27" s="85" t="e">
        <f t="shared" si="4"/>
        <v>#REF!</v>
      </c>
      <c r="O27" s="87">
        <v>24</v>
      </c>
    </row>
    <row r="28" spans="1:15" s="99" customFormat="1" ht="18" customHeight="1">
      <c r="A28" s="93"/>
      <c r="B28" s="94">
        <v>250</v>
      </c>
      <c r="C28" s="95">
        <v>7.2751000000000001</v>
      </c>
      <c r="D28" s="95">
        <v>-0.125</v>
      </c>
      <c r="E28" s="95">
        <v>4</v>
      </c>
      <c r="F28" s="95">
        <f t="shared" si="0"/>
        <v>11.1501</v>
      </c>
      <c r="G28" s="95">
        <f t="shared" si="1"/>
        <v>1.1115010000000001</v>
      </c>
      <c r="H28" s="95">
        <f t="shared" si="5"/>
        <v>1.07</v>
      </c>
      <c r="I28" s="95">
        <f t="shared" si="2"/>
        <v>1.1893</v>
      </c>
      <c r="J28" s="96"/>
      <c r="K28" s="97"/>
      <c r="L28" s="98" t="e">
        <f t="shared" si="3"/>
        <v>#REF!</v>
      </c>
      <c r="M28" s="98" t="e">
        <f t="shared" si="4"/>
        <v>#REF!</v>
      </c>
      <c r="O28" s="100">
        <v>28</v>
      </c>
    </row>
    <row r="29" spans="1:15" s="99" customFormat="1" ht="18" customHeight="1">
      <c r="A29" s="93"/>
      <c r="B29" s="94">
        <v>300</v>
      </c>
      <c r="C29" s="95">
        <v>7.1959</v>
      </c>
      <c r="D29" s="95">
        <v>-0.2</v>
      </c>
      <c r="E29" s="95">
        <v>3.5</v>
      </c>
      <c r="F29" s="95">
        <f t="shared" si="0"/>
        <v>10.495899999999999</v>
      </c>
      <c r="G29" s="95">
        <f t="shared" si="1"/>
        <v>1.104959</v>
      </c>
      <c r="H29" s="95">
        <f t="shared" si="5"/>
        <v>1.07</v>
      </c>
      <c r="I29" s="95">
        <f t="shared" si="2"/>
        <v>1.1822999999999999</v>
      </c>
      <c r="J29" s="96"/>
      <c r="K29" s="97"/>
      <c r="L29" s="98" t="e">
        <f t="shared" si="3"/>
        <v>#REF!</v>
      </c>
      <c r="M29" s="98" t="e">
        <f t="shared" si="4"/>
        <v>#REF!</v>
      </c>
      <c r="O29" s="100">
        <v>30</v>
      </c>
    </row>
    <row r="30" spans="1:15" s="99" customFormat="1" ht="18" customHeight="1">
      <c r="A30" s="93"/>
      <c r="B30" s="94">
        <v>350</v>
      </c>
      <c r="C30" s="95">
        <v>6.3974000000000002</v>
      </c>
      <c r="D30" s="95">
        <v>-0.23749999999999999</v>
      </c>
      <c r="E30" s="95">
        <v>3.5</v>
      </c>
      <c r="F30" s="95">
        <f t="shared" si="0"/>
        <v>9.6599000000000004</v>
      </c>
      <c r="G30" s="95">
        <f t="shared" si="1"/>
        <v>1.0965990000000001</v>
      </c>
      <c r="H30" s="95">
        <f t="shared" si="5"/>
        <v>1.07</v>
      </c>
      <c r="I30" s="95">
        <f t="shared" si="2"/>
        <v>1.1734</v>
      </c>
      <c r="J30" s="96"/>
      <c r="K30" s="97"/>
      <c r="L30" s="98" t="e">
        <f t="shared" si="3"/>
        <v>#REF!</v>
      </c>
      <c r="M30" s="98" t="e">
        <f t="shared" si="4"/>
        <v>#REF!</v>
      </c>
      <c r="O30" s="100">
        <v>32</v>
      </c>
    </row>
    <row r="31" spans="1:15" s="99" customFormat="1" ht="18" customHeight="1">
      <c r="A31" s="93"/>
      <c r="B31" s="94">
        <v>400</v>
      </c>
      <c r="C31" s="95">
        <v>6.3220000000000001</v>
      </c>
      <c r="D31" s="95">
        <v>-0.38750000000000001</v>
      </c>
      <c r="E31" s="95">
        <v>3.5</v>
      </c>
      <c r="F31" s="95">
        <f t="shared" si="0"/>
        <v>9.4344999999999999</v>
      </c>
      <c r="G31" s="95">
        <f t="shared" si="1"/>
        <v>1.0943449999999999</v>
      </c>
      <c r="H31" s="95">
        <f t="shared" si="5"/>
        <v>1.07</v>
      </c>
      <c r="I31" s="95">
        <f t="shared" si="2"/>
        <v>1.1709000000000001</v>
      </c>
      <c r="J31" s="96"/>
      <c r="K31" s="97"/>
      <c r="L31" s="98" t="e">
        <f t="shared" si="3"/>
        <v>#REF!</v>
      </c>
      <c r="M31" s="98" t="e">
        <f t="shared" si="4"/>
        <v>#REF!</v>
      </c>
      <c r="O31" s="100">
        <v>36</v>
      </c>
    </row>
    <row r="32" spans="1:15" s="99" customFormat="1" ht="18" customHeight="1">
      <c r="A32" s="93"/>
      <c r="B32" s="94">
        <v>500</v>
      </c>
      <c r="C32" s="95">
        <v>6.2743000000000002</v>
      </c>
      <c r="D32" s="95">
        <v>-0.46250000000000002</v>
      </c>
      <c r="E32" s="95">
        <v>3.5</v>
      </c>
      <c r="F32" s="95">
        <f t="shared" si="0"/>
        <v>9.3117999999999999</v>
      </c>
      <c r="G32" s="95">
        <f t="shared" si="1"/>
        <v>1.093118</v>
      </c>
      <c r="H32" s="95">
        <f t="shared" si="5"/>
        <v>1.07</v>
      </c>
      <c r="I32" s="95">
        <f t="shared" si="2"/>
        <v>1.1696</v>
      </c>
      <c r="J32" s="96"/>
      <c r="K32" s="97"/>
      <c r="L32" s="98" t="e">
        <f t="shared" si="3"/>
        <v>#REF!</v>
      </c>
      <c r="M32" s="98" t="e">
        <f t="shared" si="4"/>
        <v>#REF!</v>
      </c>
      <c r="O32" s="100">
        <v>36</v>
      </c>
    </row>
    <row r="33" spans="1:15" s="99" customFormat="1" ht="18" customHeight="1">
      <c r="A33" s="93"/>
      <c r="B33" s="101">
        <v>500</v>
      </c>
      <c r="C33" s="102">
        <v>5.6692</v>
      </c>
      <c r="D33" s="102">
        <v>-0.53749999999999998</v>
      </c>
      <c r="E33" s="102">
        <v>3.5</v>
      </c>
      <c r="F33" s="102">
        <f t="shared" si="0"/>
        <v>8.6317000000000004</v>
      </c>
      <c r="G33" s="102">
        <f t="shared" si="1"/>
        <v>1.086317</v>
      </c>
      <c r="H33" s="102">
        <f t="shared" si="5"/>
        <v>1.07</v>
      </c>
      <c r="I33" s="102">
        <f t="shared" si="2"/>
        <v>1.1624000000000001</v>
      </c>
      <c r="J33" s="96"/>
      <c r="K33" s="97"/>
      <c r="L33" s="98" t="e">
        <f t="shared" si="3"/>
        <v>#REF!</v>
      </c>
      <c r="M33" s="98" t="e">
        <f t="shared" si="4"/>
        <v>#REF!</v>
      </c>
      <c r="O33" s="100">
        <v>40</v>
      </c>
    </row>
    <row r="34" spans="1:15" s="28" customFormat="1" ht="21.75" customHeight="1">
      <c r="B34" s="34" t="s">
        <v>128</v>
      </c>
      <c r="I34" s="103">
        <f>AVERAGE(I10:I33)</f>
        <v>1.2186458333333337</v>
      </c>
      <c r="J34" s="32"/>
      <c r="K34" s="33"/>
      <c r="L34" s="63"/>
      <c r="M34" s="63"/>
    </row>
    <row r="35" spans="1:15" s="28" customFormat="1" ht="18" customHeight="1">
      <c r="B35" s="28" t="s">
        <v>129</v>
      </c>
      <c r="I35" s="104"/>
      <c r="J35" s="105"/>
      <c r="K35" s="106"/>
      <c r="L35" s="63"/>
      <c r="M35" s="63"/>
    </row>
    <row r="36" spans="1:15" ht="18">
      <c r="L36" s="63"/>
      <c r="M36" s="63"/>
    </row>
    <row r="37" spans="1:15" ht="18">
      <c r="L37" s="63"/>
      <c r="M37" s="63"/>
    </row>
    <row r="38" spans="1:15" ht="18">
      <c r="L38" s="63"/>
      <c r="M38" s="63"/>
    </row>
    <row r="39" spans="1:15" ht="18">
      <c r="L39" s="63"/>
      <c r="M39" s="63"/>
    </row>
    <row r="40" spans="1:15" ht="18">
      <c r="L40" s="63"/>
      <c r="M40" s="63"/>
    </row>
    <row r="41" spans="1:15" ht="18">
      <c r="L41" s="63"/>
      <c r="M41" s="63"/>
    </row>
    <row r="42" spans="1:15" ht="18">
      <c r="L42" s="63"/>
      <c r="M42" s="63"/>
    </row>
    <row r="43" spans="1:15" ht="18">
      <c r="L43" s="63"/>
      <c r="M43" s="63"/>
    </row>
    <row r="44" spans="1:15" ht="18">
      <c r="L44" s="63"/>
      <c r="M44" s="63"/>
    </row>
    <row r="45" spans="1:15" ht="18">
      <c r="L45" s="63"/>
      <c r="M45" s="63"/>
    </row>
    <row r="47" spans="1:15" ht="18">
      <c r="L47" s="104"/>
      <c r="M47" s="104"/>
    </row>
  </sheetData>
  <mergeCells count="2">
    <mergeCell ref="B1:I1"/>
    <mergeCell ref="P4:Q4"/>
  </mergeCells>
  <printOptions horizontalCentered="1"/>
  <pageMargins left="0.15748031496062992" right="0" top="0.98425196850393704" bottom="0.98425196850393704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59999389629810485"/>
  </sheetPr>
  <dimension ref="A1:AA1352"/>
  <sheetViews>
    <sheetView topLeftCell="E1" zoomScale="85" zoomScaleNormal="85" zoomScaleSheetLayoutView="80" workbookViewId="0">
      <selection activeCell="N12" sqref="N12"/>
    </sheetView>
  </sheetViews>
  <sheetFormatPr defaultRowHeight="18"/>
  <cols>
    <col min="1" max="1" width="5.19921875" style="173" customWidth="1"/>
    <col min="2" max="2" width="49.5" style="174" customWidth="1"/>
    <col min="3" max="3" width="7.69921875" style="284" bestFit="1" customWidth="1"/>
    <col min="4" max="4" width="6" style="285" customWidth="1"/>
    <col min="5" max="6" width="9.8984375" style="285" bestFit="1" customWidth="1"/>
    <col min="7" max="8" width="9.09765625" style="285" customWidth="1"/>
    <col min="9" max="9" width="11.59765625" style="285" bestFit="1" customWidth="1"/>
    <col min="10" max="10" width="6.8984375" style="284" customWidth="1"/>
    <col min="11" max="11" width="8.8984375" style="284" customWidth="1"/>
    <col min="12" max="12" width="10.5" style="174" bestFit="1" customWidth="1"/>
    <col min="13" max="13" width="9.59765625" style="174" bestFit="1" customWidth="1"/>
    <col min="14" max="18" width="8.8984375" style="174" customWidth="1"/>
    <col min="19" max="19" width="7.8984375" style="174" customWidth="1"/>
    <col min="20" max="20" width="7.8984375" style="174" bestFit="1" customWidth="1"/>
    <col min="21" max="21" width="11" style="174" customWidth="1"/>
    <col min="22" max="22" width="9.8984375" style="174" bestFit="1" customWidth="1"/>
    <col min="23" max="23" width="13.09765625" style="174" customWidth="1"/>
    <col min="24" max="24" width="8.8984375" style="174"/>
    <col min="25" max="25" width="8.8984375" style="174" bestFit="1" customWidth="1"/>
    <col min="26" max="264" width="8.8984375" style="174"/>
    <col min="265" max="265" width="6.3984375" style="174" customWidth="1"/>
    <col min="266" max="266" width="64.3984375" style="174" customWidth="1"/>
    <col min="267" max="267" width="5.3984375" style="174" bestFit="1" customWidth="1"/>
    <col min="268" max="268" width="8.8984375" style="174" bestFit="1" customWidth="1"/>
    <col min="269" max="269" width="11.59765625" style="174" customWidth="1"/>
    <col min="270" max="271" width="10.8984375" style="174" customWidth="1"/>
    <col min="272" max="272" width="10.8984375" style="174" bestFit="1" customWidth="1"/>
    <col min="273" max="273" width="13.59765625" style="174" bestFit="1" customWidth="1"/>
    <col min="274" max="274" width="8.8984375" style="174" bestFit="1" customWidth="1"/>
    <col min="275" max="275" width="7.8984375" style="174" customWidth="1"/>
    <col min="276" max="276" width="7.8984375" style="174" bestFit="1" customWidth="1"/>
    <col min="277" max="277" width="8.8984375" style="174" customWidth="1"/>
    <col min="278" max="278" width="9.8984375" style="174" bestFit="1" customWidth="1"/>
    <col min="279" max="280" width="8.8984375" style="174"/>
    <col min="281" max="281" width="8.8984375" style="174" bestFit="1" customWidth="1"/>
    <col min="282" max="520" width="8.8984375" style="174"/>
    <col min="521" max="521" width="6.3984375" style="174" customWidth="1"/>
    <col min="522" max="522" width="64.3984375" style="174" customWidth="1"/>
    <col min="523" max="523" width="5.3984375" style="174" bestFit="1" customWidth="1"/>
    <col min="524" max="524" width="8.8984375" style="174" bestFit="1" customWidth="1"/>
    <col min="525" max="525" width="11.59765625" style="174" customWidth="1"/>
    <col min="526" max="527" width="10.8984375" style="174" customWidth="1"/>
    <col min="528" max="528" width="10.8984375" style="174" bestFit="1" customWidth="1"/>
    <col min="529" max="529" width="13.59765625" style="174" bestFit="1" customWidth="1"/>
    <col min="530" max="530" width="8.8984375" style="174" bestFit="1" customWidth="1"/>
    <col min="531" max="531" width="7.8984375" style="174" customWidth="1"/>
    <col min="532" max="532" width="7.8984375" style="174" bestFit="1" customWidth="1"/>
    <col min="533" max="533" width="8.8984375" style="174" customWidth="1"/>
    <col min="534" max="534" width="9.8984375" style="174" bestFit="1" customWidth="1"/>
    <col min="535" max="536" width="8.8984375" style="174"/>
    <col min="537" max="537" width="8.8984375" style="174" bestFit="1" customWidth="1"/>
    <col min="538" max="776" width="8.8984375" style="174"/>
    <col min="777" max="777" width="6.3984375" style="174" customWidth="1"/>
    <col min="778" max="778" width="64.3984375" style="174" customWidth="1"/>
    <col min="779" max="779" width="5.3984375" style="174" bestFit="1" customWidth="1"/>
    <col min="780" max="780" width="8.8984375" style="174" bestFit="1" customWidth="1"/>
    <col min="781" max="781" width="11.59765625" style="174" customWidth="1"/>
    <col min="782" max="783" width="10.8984375" style="174" customWidth="1"/>
    <col min="784" max="784" width="10.8984375" style="174" bestFit="1" customWidth="1"/>
    <col min="785" max="785" width="13.59765625" style="174" bestFit="1" customWidth="1"/>
    <col min="786" max="786" width="8.8984375" style="174" bestFit="1" customWidth="1"/>
    <col min="787" max="787" width="7.8984375" style="174" customWidth="1"/>
    <col min="788" max="788" width="7.8984375" style="174" bestFit="1" customWidth="1"/>
    <col min="789" max="789" width="8.8984375" style="174" customWidth="1"/>
    <col min="790" max="790" width="9.8984375" style="174" bestFit="1" customWidth="1"/>
    <col min="791" max="792" width="8.8984375" style="174"/>
    <col min="793" max="793" width="8.8984375" style="174" bestFit="1" customWidth="1"/>
    <col min="794" max="1032" width="8.8984375" style="174"/>
    <col min="1033" max="1033" width="6.3984375" style="174" customWidth="1"/>
    <col min="1034" max="1034" width="64.3984375" style="174" customWidth="1"/>
    <col min="1035" max="1035" width="5.3984375" style="174" bestFit="1" customWidth="1"/>
    <col min="1036" max="1036" width="8.8984375" style="174" bestFit="1" customWidth="1"/>
    <col min="1037" max="1037" width="11.59765625" style="174" customWidth="1"/>
    <col min="1038" max="1039" width="10.8984375" style="174" customWidth="1"/>
    <col min="1040" max="1040" width="10.8984375" style="174" bestFit="1" customWidth="1"/>
    <col min="1041" max="1041" width="13.59765625" style="174" bestFit="1" customWidth="1"/>
    <col min="1042" max="1042" width="8.8984375" style="174" bestFit="1" customWidth="1"/>
    <col min="1043" max="1043" width="7.8984375" style="174" customWidth="1"/>
    <col min="1044" max="1044" width="7.8984375" style="174" bestFit="1" customWidth="1"/>
    <col min="1045" max="1045" width="8.8984375" style="174" customWidth="1"/>
    <col min="1046" max="1046" width="9.8984375" style="174" bestFit="1" customWidth="1"/>
    <col min="1047" max="1048" width="8.8984375" style="174"/>
    <col min="1049" max="1049" width="8.8984375" style="174" bestFit="1" customWidth="1"/>
    <col min="1050" max="1288" width="8.8984375" style="174"/>
    <col min="1289" max="1289" width="6.3984375" style="174" customWidth="1"/>
    <col min="1290" max="1290" width="64.3984375" style="174" customWidth="1"/>
    <col min="1291" max="1291" width="5.3984375" style="174" bestFit="1" customWidth="1"/>
    <col min="1292" max="1292" width="8.8984375" style="174" bestFit="1" customWidth="1"/>
    <col min="1293" max="1293" width="11.59765625" style="174" customWidth="1"/>
    <col min="1294" max="1295" width="10.8984375" style="174" customWidth="1"/>
    <col min="1296" max="1296" width="10.8984375" style="174" bestFit="1" customWidth="1"/>
    <col min="1297" max="1297" width="13.59765625" style="174" bestFit="1" customWidth="1"/>
    <col min="1298" max="1298" width="8.8984375" style="174" bestFit="1" customWidth="1"/>
    <col min="1299" max="1299" width="7.8984375" style="174" customWidth="1"/>
    <col min="1300" max="1300" width="7.8984375" style="174" bestFit="1" customWidth="1"/>
    <col min="1301" max="1301" width="8.8984375" style="174" customWidth="1"/>
    <col min="1302" max="1302" width="9.8984375" style="174" bestFit="1" customWidth="1"/>
    <col min="1303" max="1304" width="8.8984375" style="174"/>
    <col min="1305" max="1305" width="8.8984375" style="174" bestFit="1" customWidth="1"/>
    <col min="1306" max="1544" width="8.8984375" style="174"/>
    <col min="1545" max="1545" width="6.3984375" style="174" customWidth="1"/>
    <col min="1546" max="1546" width="64.3984375" style="174" customWidth="1"/>
    <col min="1547" max="1547" width="5.3984375" style="174" bestFit="1" customWidth="1"/>
    <col min="1548" max="1548" width="8.8984375" style="174" bestFit="1" customWidth="1"/>
    <col min="1549" max="1549" width="11.59765625" style="174" customWidth="1"/>
    <col min="1550" max="1551" width="10.8984375" style="174" customWidth="1"/>
    <col min="1552" max="1552" width="10.8984375" style="174" bestFit="1" customWidth="1"/>
    <col min="1553" max="1553" width="13.59765625" style="174" bestFit="1" customWidth="1"/>
    <col min="1554" max="1554" width="8.8984375" style="174" bestFit="1" customWidth="1"/>
    <col min="1555" max="1555" width="7.8984375" style="174" customWidth="1"/>
    <col min="1556" max="1556" width="7.8984375" style="174" bestFit="1" customWidth="1"/>
    <col min="1557" max="1557" width="8.8984375" style="174" customWidth="1"/>
    <col min="1558" max="1558" width="9.8984375" style="174" bestFit="1" customWidth="1"/>
    <col min="1559" max="1560" width="8.8984375" style="174"/>
    <col min="1561" max="1561" width="8.8984375" style="174" bestFit="1" customWidth="1"/>
    <col min="1562" max="1800" width="8.8984375" style="174"/>
    <col min="1801" max="1801" width="6.3984375" style="174" customWidth="1"/>
    <col min="1802" max="1802" width="64.3984375" style="174" customWidth="1"/>
    <col min="1803" max="1803" width="5.3984375" style="174" bestFit="1" customWidth="1"/>
    <col min="1804" max="1804" width="8.8984375" style="174" bestFit="1" customWidth="1"/>
    <col min="1805" max="1805" width="11.59765625" style="174" customWidth="1"/>
    <col min="1806" max="1807" width="10.8984375" style="174" customWidth="1"/>
    <col min="1808" max="1808" width="10.8984375" style="174" bestFit="1" customWidth="1"/>
    <col min="1809" max="1809" width="13.59765625" style="174" bestFit="1" customWidth="1"/>
    <col min="1810" max="1810" width="8.8984375" style="174" bestFit="1" customWidth="1"/>
    <col min="1811" max="1811" width="7.8984375" style="174" customWidth="1"/>
    <col min="1812" max="1812" width="7.8984375" style="174" bestFit="1" customWidth="1"/>
    <col min="1813" max="1813" width="8.8984375" style="174" customWidth="1"/>
    <col min="1814" max="1814" width="9.8984375" style="174" bestFit="1" customWidth="1"/>
    <col min="1815" max="1816" width="8.8984375" style="174"/>
    <col min="1817" max="1817" width="8.8984375" style="174" bestFit="1" customWidth="1"/>
    <col min="1818" max="2056" width="8.8984375" style="174"/>
    <col min="2057" max="2057" width="6.3984375" style="174" customWidth="1"/>
    <col min="2058" max="2058" width="64.3984375" style="174" customWidth="1"/>
    <col min="2059" max="2059" width="5.3984375" style="174" bestFit="1" customWidth="1"/>
    <col min="2060" max="2060" width="8.8984375" style="174" bestFit="1" customWidth="1"/>
    <col min="2061" max="2061" width="11.59765625" style="174" customWidth="1"/>
    <col min="2062" max="2063" width="10.8984375" style="174" customWidth="1"/>
    <col min="2064" max="2064" width="10.8984375" style="174" bestFit="1" customWidth="1"/>
    <col min="2065" max="2065" width="13.59765625" style="174" bestFit="1" customWidth="1"/>
    <col min="2066" max="2066" width="8.8984375" style="174" bestFit="1" customWidth="1"/>
    <col min="2067" max="2067" width="7.8984375" style="174" customWidth="1"/>
    <col min="2068" max="2068" width="7.8984375" style="174" bestFit="1" customWidth="1"/>
    <col min="2069" max="2069" width="8.8984375" style="174" customWidth="1"/>
    <col min="2070" max="2070" width="9.8984375" style="174" bestFit="1" customWidth="1"/>
    <col min="2071" max="2072" width="8.8984375" style="174"/>
    <col min="2073" max="2073" width="8.8984375" style="174" bestFit="1" customWidth="1"/>
    <col min="2074" max="2312" width="8.8984375" style="174"/>
    <col min="2313" max="2313" width="6.3984375" style="174" customWidth="1"/>
    <col min="2314" max="2314" width="64.3984375" style="174" customWidth="1"/>
    <col min="2315" max="2315" width="5.3984375" style="174" bestFit="1" customWidth="1"/>
    <col min="2316" max="2316" width="8.8984375" style="174" bestFit="1" customWidth="1"/>
    <col min="2317" max="2317" width="11.59765625" style="174" customWidth="1"/>
    <col min="2318" max="2319" width="10.8984375" style="174" customWidth="1"/>
    <col min="2320" max="2320" width="10.8984375" style="174" bestFit="1" customWidth="1"/>
    <col min="2321" max="2321" width="13.59765625" style="174" bestFit="1" customWidth="1"/>
    <col min="2322" max="2322" width="8.8984375" style="174" bestFit="1" customWidth="1"/>
    <col min="2323" max="2323" width="7.8984375" style="174" customWidth="1"/>
    <col min="2324" max="2324" width="7.8984375" style="174" bestFit="1" customWidth="1"/>
    <col min="2325" max="2325" width="8.8984375" style="174" customWidth="1"/>
    <col min="2326" max="2326" width="9.8984375" style="174" bestFit="1" customWidth="1"/>
    <col min="2327" max="2328" width="8.8984375" style="174"/>
    <col min="2329" max="2329" width="8.8984375" style="174" bestFit="1" customWidth="1"/>
    <col min="2330" max="2568" width="8.8984375" style="174"/>
    <col min="2569" max="2569" width="6.3984375" style="174" customWidth="1"/>
    <col min="2570" max="2570" width="64.3984375" style="174" customWidth="1"/>
    <col min="2571" max="2571" width="5.3984375" style="174" bestFit="1" customWidth="1"/>
    <col min="2572" max="2572" width="8.8984375" style="174" bestFit="1" customWidth="1"/>
    <col min="2573" max="2573" width="11.59765625" style="174" customWidth="1"/>
    <col min="2574" max="2575" width="10.8984375" style="174" customWidth="1"/>
    <col min="2576" max="2576" width="10.8984375" style="174" bestFit="1" customWidth="1"/>
    <col min="2577" max="2577" width="13.59765625" style="174" bestFit="1" customWidth="1"/>
    <col min="2578" max="2578" width="8.8984375" style="174" bestFit="1" customWidth="1"/>
    <col min="2579" max="2579" width="7.8984375" style="174" customWidth="1"/>
    <col min="2580" max="2580" width="7.8984375" style="174" bestFit="1" customWidth="1"/>
    <col min="2581" max="2581" width="8.8984375" style="174" customWidth="1"/>
    <col min="2582" max="2582" width="9.8984375" style="174" bestFit="1" customWidth="1"/>
    <col min="2583" max="2584" width="8.8984375" style="174"/>
    <col min="2585" max="2585" width="8.8984375" style="174" bestFit="1" customWidth="1"/>
    <col min="2586" max="2824" width="8.8984375" style="174"/>
    <col min="2825" max="2825" width="6.3984375" style="174" customWidth="1"/>
    <col min="2826" max="2826" width="64.3984375" style="174" customWidth="1"/>
    <col min="2827" max="2827" width="5.3984375" style="174" bestFit="1" customWidth="1"/>
    <col min="2828" max="2828" width="8.8984375" style="174" bestFit="1" customWidth="1"/>
    <col min="2829" max="2829" width="11.59765625" style="174" customWidth="1"/>
    <col min="2830" max="2831" width="10.8984375" style="174" customWidth="1"/>
    <col min="2832" max="2832" width="10.8984375" style="174" bestFit="1" customWidth="1"/>
    <col min="2833" max="2833" width="13.59765625" style="174" bestFit="1" customWidth="1"/>
    <col min="2834" max="2834" width="8.8984375" style="174" bestFit="1" customWidth="1"/>
    <col min="2835" max="2835" width="7.8984375" style="174" customWidth="1"/>
    <col min="2836" max="2836" width="7.8984375" style="174" bestFit="1" customWidth="1"/>
    <col min="2837" max="2837" width="8.8984375" style="174" customWidth="1"/>
    <col min="2838" max="2838" width="9.8984375" style="174" bestFit="1" customWidth="1"/>
    <col min="2839" max="2840" width="8.8984375" style="174"/>
    <col min="2841" max="2841" width="8.8984375" style="174" bestFit="1" customWidth="1"/>
    <col min="2842" max="3080" width="8.8984375" style="174"/>
    <col min="3081" max="3081" width="6.3984375" style="174" customWidth="1"/>
    <col min="3082" max="3082" width="64.3984375" style="174" customWidth="1"/>
    <col min="3083" max="3083" width="5.3984375" style="174" bestFit="1" customWidth="1"/>
    <col min="3084" max="3084" width="8.8984375" style="174" bestFit="1" customWidth="1"/>
    <col min="3085" max="3085" width="11.59765625" style="174" customWidth="1"/>
    <col min="3086" max="3087" width="10.8984375" style="174" customWidth="1"/>
    <col min="3088" max="3088" width="10.8984375" style="174" bestFit="1" customWidth="1"/>
    <col min="3089" max="3089" width="13.59765625" style="174" bestFit="1" customWidth="1"/>
    <col min="3090" max="3090" width="8.8984375" style="174" bestFit="1" customWidth="1"/>
    <col min="3091" max="3091" width="7.8984375" style="174" customWidth="1"/>
    <col min="3092" max="3092" width="7.8984375" style="174" bestFit="1" customWidth="1"/>
    <col min="3093" max="3093" width="8.8984375" style="174" customWidth="1"/>
    <col min="3094" max="3094" width="9.8984375" style="174" bestFit="1" customWidth="1"/>
    <col min="3095" max="3096" width="8.8984375" style="174"/>
    <col min="3097" max="3097" width="8.8984375" style="174" bestFit="1" customWidth="1"/>
    <col min="3098" max="3336" width="8.8984375" style="174"/>
    <col min="3337" max="3337" width="6.3984375" style="174" customWidth="1"/>
    <col min="3338" max="3338" width="64.3984375" style="174" customWidth="1"/>
    <col min="3339" max="3339" width="5.3984375" style="174" bestFit="1" customWidth="1"/>
    <col min="3340" max="3340" width="8.8984375" style="174" bestFit="1" customWidth="1"/>
    <col min="3341" max="3341" width="11.59765625" style="174" customWidth="1"/>
    <col min="3342" max="3343" width="10.8984375" style="174" customWidth="1"/>
    <col min="3344" max="3344" width="10.8984375" style="174" bestFit="1" customWidth="1"/>
    <col min="3345" max="3345" width="13.59765625" style="174" bestFit="1" customWidth="1"/>
    <col min="3346" max="3346" width="8.8984375" style="174" bestFit="1" customWidth="1"/>
    <col min="3347" max="3347" width="7.8984375" style="174" customWidth="1"/>
    <col min="3348" max="3348" width="7.8984375" style="174" bestFit="1" customWidth="1"/>
    <col min="3349" max="3349" width="8.8984375" style="174" customWidth="1"/>
    <col min="3350" max="3350" width="9.8984375" style="174" bestFit="1" customWidth="1"/>
    <col min="3351" max="3352" width="8.8984375" style="174"/>
    <col min="3353" max="3353" width="8.8984375" style="174" bestFit="1" customWidth="1"/>
    <col min="3354" max="3592" width="8.8984375" style="174"/>
    <col min="3593" max="3593" width="6.3984375" style="174" customWidth="1"/>
    <col min="3594" max="3594" width="64.3984375" style="174" customWidth="1"/>
    <col min="3595" max="3595" width="5.3984375" style="174" bestFit="1" customWidth="1"/>
    <col min="3596" max="3596" width="8.8984375" style="174" bestFit="1" customWidth="1"/>
    <col min="3597" max="3597" width="11.59765625" style="174" customWidth="1"/>
    <col min="3598" max="3599" width="10.8984375" style="174" customWidth="1"/>
    <col min="3600" max="3600" width="10.8984375" style="174" bestFit="1" customWidth="1"/>
    <col min="3601" max="3601" width="13.59765625" style="174" bestFit="1" customWidth="1"/>
    <col min="3602" max="3602" width="8.8984375" style="174" bestFit="1" customWidth="1"/>
    <col min="3603" max="3603" width="7.8984375" style="174" customWidth="1"/>
    <col min="3604" max="3604" width="7.8984375" style="174" bestFit="1" customWidth="1"/>
    <col min="3605" max="3605" width="8.8984375" style="174" customWidth="1"/>
    <col min="3606" max="3606" width="9.8984375" style="174" bestFit="1" customWidth="1"/>
    <col min="3607" max="3608" width="8.8984375" style="174"/>
    <col min="3609" max="3609" width="8.8984375" style="174" bestFit="1" customWidth="1"/>
    <col min="3610" max="3848" width="8.8984375" style="174"/>
    <col min="3849" max="3849" width="6.3984375" style="174" customWidth="1"/>
    <col min="3850" max="3850" width="64.3984375" style="174" customWidth="1"/>
    <col min="3851" max="3851" width="5.3984375" style="174" bestFit="1" customWidth="1"/>
    <col min="3852" max="3852" width="8.8984375" style="174" bestFit="1" customWidth="1"/>
    <col min="3853" max="3853" width="11.59765625" style="174" customWidth="1"/>
    <col min="3854" max="3855" width="10.8984375" style="174" customWidth="1"/>
    <col min="3856" max="3856" width="10.8984375" style="174" bestFit="1" customWidth="1"/>
    <col min="3857" max="3857" width="13.59765625" style="174" bestFit="1" customWidth="1"/>
    <col min="3858" max="3858" width="8.8984375" style="174" bestFit="1" customWidth="1"/>
    <col min="3859" max="3859" width="7.8984375" style="174" customWidth="1"/>
    <col min="3860" max="3860" width="7.8984375" style="174" bestFit="1" customWidth="1"/>
    <col min="3861" max="3861" width="8.8984375" style="174" customWidth="1"/>
    <col min="3862" max="3862" width="9.8984375" style="174" bestFit="1" customWidth="1"/>
    <col min="3863" max="3864" width="8.8984375" style="174"/>
    <col min="3865" max="3865" width="8.8984375" style="174" bestFit="1" customWidth="1"/>
    <col min="3866" max="4104" width="8.8984375" style="174"/>
    <col min="4105" max="4105" width="6.3984375" style="174" customWidth="1"/>
    <col min="4106" max="4106" width="64.3984375" style="174" customWidth="1"/>
    <col min="4107" max="4107" width="5.3984375" style="174" bestFit="1" customWidth="1"/>
    <col min="4108" max="4108" width="8.8984375" style="174" bestFit="1" customWidth="1"/>
    <col min="4109" max="4109" width="11.59765625" style="174" customWidth="1"/>
    <col min="4110" max="4111" width="10.8984375" style="174" customWidth="1"/>
    <col min="4112" max="4112" width="10.8984375" style="174" bestFit="1" customWidth="1"/>
    <col min="4113" max="4113" width="13.59765625" style="174" bestFit="1" customWidth="1"/>
    <col min="4114" max="4114" width="8.8984375" style="174" bestFit="1" customWidth="1"/>
    <col min="4115" max="4115" width="7.8984375" style="174" customWidth="1"/>
    <col min="4116" max="4116" width="7.8984375" style="174" bestFit="1" customWidth="1"/>
    <col min="4117" max="4117" width="8.8984375" style="174" customWidth="1"/>
    <col min="4118" max="4118" width="9.8984375" style="174" bestFit="1" customWidth="1"/>
    <col min="4119" max="4120" width="8.8984375" style="174"/>
    <col min="4121" max="4121" width="8.8984375" style="174" bestFit="1" customWidth="1"/>
    <col min="4122" max="4360" width="8.8984375" style="174"/>
    <col min="4361" max="4361" width="6.3984375" style="174" customWidth="1"/>
    <col min="4362" max="4362" width="64.3984375" style="174" customWidth="1"/>
    <col min="4363" max="4363" width="5.3984375" style="174" bestFit="1" customWidth="1"/>
    <col min="4364" max="4364" width="8.8984375" style="174" bestFit="1" customWidth="1"/>
    <col min="4365" max="4365" width="11.59765625" style="174" customWidth="1"/>
    <col min="4366" max="4367" width="10.8984375" style="174" customWidth="1"/>
    <col min="4368" max="4368" width="10.8984375" style="174" bestFit="1" customWidth="1"/>
    <col min="4369" max="4369" width="13.59765625" style="174" bestFit="1" customWidth="1"/>
    <col min="4370" max="4370" width="8.8984375" style="174" bestFit="1" customWidth="1"/>
    <col min="4371" max="4371" width="7.8984375" style="174" customWidth="1"/>
    <col min="4372" max="4372" width="7.8984375" style="174" bestFit="1" customWidth="1"/>
    <col min="4373" max="4373" width="8.8984375" style="174" customWidth="1"/>
    <col min="4374" max="4374" width="9.8984375" style="174" bestFit="1" customWidth="1"/>
    <col min="4375" max="4376" width="8.8984375" style="174"/>
    <col min="4377" max="4377" width="8.8984375" style="174" bestFit="1" customWidth="1"/>
    <col min="4378" max="4616" width="8.8984375" style="174"/>
    <col min="4617" max="4617" width="6.3984375" style="174" customWidth="1"/>
    <col min="4618" max="4618" width="64.3984375" style="174" customWidth="1"/>
    <col min="4619" max="4619" width="5.3984375" style="174" bestFit="1" customWidth="1"/>
    <col min="4620" max="4620" width="8.8984375" style="174" bestFit="1" customWidth="1"/>
    <col min="4621" max="4621" width="11.59765625" style="174" customWidth="1"/>
    <col min="4622" max="4623" width="10.8984375" style="174" customWidth="1"/>
    <col min="4624" max="4624" width="10.8984375" style="174" bestFit="1" customWidth="1"/>
    <col min="4625" max="4625" width="13.59765625" style="174" bestFit="1" customWidth="1"/>
    <col min="4626" max="4626" width="8.8984375" style="174" bestFit="1" customWidth="1"/>
    <col min="4627" max="4627" width="7.8984375" style="174" customWidth="1"/>
    <col min="4628" max="4628" width="7.8984375" style="174" bestFit="1" customWidth="1"/>
    <col min="4629" max="4629" width="8.8984375" style="174" customWidth="1"/>
    <col min="4630" max="4630" width="9.8984375" style="174" bestFit="1" customWidth="1"/>
    <col min="4631" max="4632" width="8.8984375" style="174"/>
    <col min="4633" max="4633" width="8.8984375" style="174" bestFit="1" customWidth="1"/>
    <col min="4634" max="4872" width="8.8984375" style="174"/>
    <col min="4873" max="4873" width="6.3984375" style="174" customWidth="1"/>
    <col min="4874" max="4874" width="64.3984375" style="174" customWidth="1"/>
    <col min="4875" max="4875" width="5.3984375" style="174" bestFit="1" customWidth="1"/>
    <col min="4876" max="4876" width="8.8984375" style="174" bestFit="1" customWidth="1"/>
    <col min="4877" max="4877" width="11.59765625" style="174" customWidth="1"/>
    <col min="4878" max="4879" width="10.8984375" style="174" customWidth="1"/>
    <col min="4880" max="4880" width="10.8984375" style="174" bestFit="1" customWidth="1"/>
    <col min="4881" max="4881" width="13.59765625" style="174" bestFit="1" customWidth="1"/>
    <col min="4882" max="4882" width="8.8984375" style="174" bestFit="1" customWidth="1"/>
    <col min="4883" max="4883" width="7.8984375" style="174" customWidth="1"/>
    <col min="4884" max="4884" width="7.8984375" style="174" bestFit="1" customWidth="1"/>
    <col min="4885" max="4885" width="8.8984375" style="174" customWidth="1"/>
    <col min="4886" max="4886" width="9.8984375" style="174" bestFit="1" customWidth="1"/>
    <col min="4887" max="4888" width="8.8984375" style="174"/>
    <col min="4889" max="4889" width="8.8984375" style="174" bestFit="1" customWidth="1"/>
    <col min="4890" max="5128" width="8.8984375" style="174"/>
    <col min="5129" max="5129" width="6.3984375" style="174" customWidth="1"/>
    <col min="5130" max="5130" width="64.3984375" style="174" customWidth="1"/>
    <col min="5131" max="5131" width="5.3984375" style="174" bestFit="1" customWidth="1"/>
    <col min="5132" max="5132" width="8.8984375" style="174" bestFit="1" customWidth="1"/>
    <col min="5133" max="5133" width="11.59765625" style="174" customWidth="1"/>
    <col min="5134" max="5135" width="10.8984375" style="174" customWidth="1"/>
    <col min="5136" max="5136" width="10.8984375" style="174" bestFit="1" customWidth="1"/>
    <col min="5137" max="5137" width="13.59765625" style="174" bestFit="1" customWidth="1"/>
    <col min="5138" max="5138" width="8.8984375" style="174" bestFit="1" customWidth="1"/>
    <col min="5139" max="5139" width="7.8984375" style="174" customWidth="1"/>
    <col min="5140" max="5140" width="7.8984375" style="174" bestFit="1" customWidth="1"/>
    <col min="5141" max="5141" width="8.8984375" style="174" customWidth="1"/>
    <col min="5142" max="5142" width="9.8984375" style="174" bestFit="1" customWidth="1"/>
    <col min="5143" max="5144" width="8.8984375" style="174"/>
    <col min="5145" max="5145" width="8.8984375" style="174" bestFit="1" customWidth="1"/>
    <col min="5146" max="5384" width="8.8984375" style="174"/>
    <col min="5385" max="5385" width="6.3984375" style="174" customWidth="1"/>
    <col min="5386" max="5386" width="64.3984375" style="174" customWidth="1"/>
    <col min="5387" max="5387" width="5.3984375" style="174" bestFit="1" customWidth="1"/>
    <col min="5388" max="5388" width="8.8984375" style="174" bestFit="1" customWidth="1"/>
    <col min="5389" max="5389" width="11.59765625" style="174" customWidth="1"/>
    <col min="5390" max="5391" width="10.8984375" style="174" customWidth="1"/>
    <col min="5392" max="5392" width="10.8984375" style="174" bestFit="1" customWidth="1"/>
    <col min="5393" max="5393" width="13.59765625" style="174" bestFit="1" customWidth="1"/>
    <col min="5394" max="5394" width="8.8984375" style="174" bestFit="1" customWidth="1"/>
    <col min="5395" max="5395" width="7.8984375" style="174" customWidth="1"/>
    <col min="5396" max="5396" width="7.8984375" style="174" bestFit="1" customWidth="1"/>
    <col min="5397" max="5397" width="8.8984375" style="174" customWidth="1"/>
    <col min="5398" max="5398" width="9.8984375" style="174" bestFit="1" customWidth="1"/>
    <col min="5399" max="5400" width="8.8984375" style="174"/>
    <col min="5401" max="5401" width="8.8984375" style="174" bestFit="1" customWidth="1"/>
    <col min="5402" max="5640" width="8.8984375" style="174"/>
    <col min="5641" max="5641" width="6.3984375" style="174" customWidth="1"/>
    <col min="5642" max="5642" width="64.3984375" style="174" customWidth="1"/>
    <col min="5643" max="5643" width="5.3984375" style="174" bestFit="1" customWidth="1"/>
    <col min="5644" max="5644" width="8.8984375" style="174" bestFit="1" customWidth="1"/>
    <col min="5645" max="5645" width="11.59765625" style="174" customWidth="1"/>
    <col min="5646" max="5647" width="10.8984375" style="174" customWidth="1"/>
    <col min="5648" max="5648" width="10.8984375" style="174" bestFit="1" customWidth="1"/>
    <col min="5649" max="5649" width="13.59765625" style="174" bestFit="1" customWidth="1"/>
    <col min="5650" max="5650" width="8.8984375" style="174" bestFit="1" customWidth="1"/>
    <col min="5651" max="5651" width="7.8984375" style="174" customWidth="1"/>
    <col min="5652" max="5652" width="7.8984375" style="174" bestFit="1" customWidth="1"/>
    <col min="5653" max="5653" width="8.8984375" style="174" customWidth="1"/>
    <col min="5654" max="5654" width="9.8984375" style="174" bestFit="1" customWidth="1"/>
    <col min="5655" max="5656" width="8.8984375" style="174"/>
    <col min="5657" max="5657" width="8.8984375" style="174" bestFit="1" customWidth="1"/>
    <col min="5658" max="5896" width="8.8984375" style="174"/>
    <col min="5897" max="5897" width="6.3984375" style="174" customWidth="1"/>
    <col min="5898" max="5898" width="64.3984375" style="174" customWidth="1"/>
    <col min="5899" max="5899" width="5.3984375" style="174" bestFit="1" customWidth="1"/>
    <col min="5900" max="5900" width="8.8984375" style="174" bestFit="1" customWidth="1"/>
    <col min="5901" max="5901" width="11.59765625" style="174" customWidth="1"/>
    <col min="5902" max="5903" width="10.8984375" style="174" customWidth="1"/>
    <col min="5904" max="5904" width="10.8984375" style="174" bestFit="1" customWidth="1"/>
    <col min="5905" max="5905" width="13.59765625" style="174" bestFit="1" customWidth="1"/>
    <col min="5906" max="5906" width="8.8984375" style="174" bestFit="1" customWidth="1"/>
    <col min="5907" max="5907" width="7.8984375" style="174" customWidth="1"/>
    <col min="5908" max="5908" width="7.8984375" style="174" bestFit="1" customWidth="1"/>
    <col min="5909" max="5909" width="8.8984375" style="174" customWidth="1"/>
    <col min="5910" max="5910" width="9.8984375" style="174" bestFit="1" customWidth="1"/>
    <col min="5911" max="5912" width="8.8984375" style="174"/>
    <col min="5913" max="5913" width="8.8984375" style="174" bestFit="1" customWidth="1"/>
    <col min="5914" max="6152" width="8.8984375" style="174"/>
    <col min="6153" max="6153" width="6.3984375" style="174" customWidth="1"/>
    <col min="6154" max="6154" width="64.3984375" style="174" customWidth="1"/>
    <col min="6155" max="6155" width="5.3984375" style="174" bestFit="1" customWidth="1"/>
    <col min="6156" max="6156" width="8.8984375" style="174" bestFit="1" customWidth="1"/>
    <col min="6157" max="6157" width="11.59765625" style="174" customWidth="1"/>
    <col min="6158" max="6159" width="10.8984375" style="174" customWidth="1"/>
    <col min="6160" max="6160" width="10.8984375" style="174" bestFit="1" customWidth="1"/>
    <col min="6161" max="6161" width="13.59765625" style="174" bestFit="1" customWidth="1"/>
    <col min="6162" max="6162" width="8.8984375" style="174" bestFit="1" customWidth="1"/>
    <col min="6163" max="6163" width="7.8984375" style="174" customWidth="1"/>
    <col min="6164" max="6164" width="7.8984375" style="174" bestFit="1" customWidth="1"/>
    <col min="6165" max="6165" width="8.8984375" style="174" customWidth="1"/>
    <col min="6166" max="6166" width="9.8984375" style="174" bestFit="1" customWidth="1"/>
    <col min="6167" max="6168" width="8.8984375" style="174"/>
    <col min="6169" max="6169" width="8.8984375" style="174" bestFit="1" customWidth="1"/>
    <col min="6170" max="6408" width="8.8984375" style="174"/>
    <col min="6409" max="6409" width="6.3984375" style="174" customWidth="1"/>
    <col min="6410" max="6410" width="64.3984375" style="174" customWidth="1"/>
    <col min="6411" max="6411" width="5.3984375" style="174" bestFit="1" customWidth="1"/>
    <col min="6412" max="6412" width="8.8984375" style="174" bestFit="1" customWidth="1"/>
    <col min="6413" max="6413" width="11.59765625" style="174" customWidth="1"/>
    <col min="6414" max="6415" width="10.8984375" style="174" customWidth="1"/>
    <col min="6416" max="6416" width="10.8984375" style="174" bestFit="1" customWidth="1"/>
    <col min="6417" max="6417" width="13.59765625" style="174" bestFit="1" customWidth="1"/>
    <col min="6418" max="6418" width="8.8984375" style="174" bestFit="1" customWidth="1"/>
    <col min="6419" max="6419" width="7.8984375" style="174" customWidth="1"/>
    <col min="6420" max="6420" width="7.8984375" style="174" bestFit="1" customWidth="1"/>
    <col min="6421" max="6421" width="8.8984375" style="174" customWidth="1"/>
    <col min="6422" max="6422" width="9.8984375" style="174" bestFit="1" customWidth="1"/>
    <col min="6423" max="6424" width="8.8984375" style="174"/>
    <col min="6425" max="6425" width="8.8984375" style="174" bestFit="1" customWidth="1"/>
    <col min="6426" max="6664" width="8.8984375" style="174"/>
    <col min="6665" max="6665" width="6.3984375" style="174" customWidth="1"/>
    <col min="6666" max="6666" width="64.3984375" style="174" customWidth="1"/>
    <col min="6667" max="6667" width="5.3984375" style="174" bestFit="1" customWidth="1"/>
    <col min="6668" max="6668" width="8.8984375" style="174" bestFit="1" customWidth="1"/>
    <col min="6669" max="6669" width="11.59765625" style="174" customWidth="1"/>
    <col min="6670" max="6671" width="10.8984375" style="174" customWidth="1"/>
    <col min="6672" max="6672" width="10.8984375" style="174" bestFit="1" customWidth="1"/>
    <col min="6673" max="6673" width="13.59765625" style="174" bestFit="1" customWidth="1"/>
    <col min="6674" max="6674" width="8.8984375" style="174" bestFit="1" customWidth="1"/>
    <col min="6675" max="6675" width="7.8984375" style="174" customWidth="1"/>
    <col min="6676" max="6676" width="7.8984375" style="174" bestFit="1" customWidth="1"/>
    <col min="6677" max="6677" width="8.8984375" style="174" customWidth="1"/>
    <col min="6678" max="6678" width="9.8984375" style="174" bestFit="1" customWidth="1"/>
    <col min="6679" max="6680" width="8.8984375" style="174"/>
    <col min="6681" max="6681" width="8.8984375" style="174" bestFit="1" customWidth="1"/>
    <col min="6682" max="6920" width="8.8984375" style="174"/>
    <col min="6921" max="6921" width="6.3984375" style="174" customWidth="1"/>
    <col min="6922" max="6922" width="64.3984375" style="174" customWidth="1"/>
    <col min="6923" max="6923" width="5.3984375" style="174" bestFit="1" customWidth="1"/>
    <col min="6924" max="6924" width="8.8984375" style="174" bestFit="1" customWidth="1"/>
    <col min="6925" max="6925" width="11.59765625" style="174" customWidth="1"/>
    <col min="6926" max="6927" width="10.8984375" style="174" customWidth="1"/>
    <col min="6928" max="6928" width="10.8984375" style="174" bestFit="1" customWidth="1"/>
    <col min="6929" max="6929" width="13.59765625" style="174" bestFit="1" customWidth="1"/>
    <col min="6930" max="6930" width="8.8984375" style="174" bestFit="1" customWidth="1"/>
    <col min="6931" max="6931" width="7.8984375" style="174" customWidth="1"/>
    <col min="6932" max="6932" width="7.8984375" style="174" bestFit="1" customWidth="1"/>
    <col min="6933" max="6933" width="8.8984375" style="174" customWidth="1"/>
    <col min="6934" max="6934" width="9.8984375" style="174" bestFit="1" customWidth="1"/>
    <col min="6935" max="6936" width="8.8984375" style="174"/>
    <col min="6937" max="6937" width="8.8984375" style="174" bestFit="1" customWidth="1"/>
    <col min="6938" max="7176" width="8.8984375" style="174"/>
    <col min="7177" max="7177" width="6.3984375" style="174" customWidth="1"/>
    <col min="7178" max="7178" width="64.3984375" style="174" customWidth="1"/>
    <col min="7179" max="7179" width="5.3984375" style="174" bestFit="1" customWidth="1"/>
    <col min="7180" max="7180" width="8.8984375" style="174" bestFit="1" customWidth="1"/>
    <col min="7181" max="7181" width="11.59765625" style="174" customWidth="1"/>
    <col min="7182" max="7183" width="10.8984375" style="174" customWidth="1"/>
    <col min="7184" max="7184" width="10.8984375" style="174" bestFit="1" customWidth="1"/>
    <col min="7185" max="7185" width="13.59765625" style="174" bestFit="1" customWidth="1"/>
    <col min="7186" max="7186" width="8.8984375" style="174" bestFit="1" customWidth="1"/>
    <col min="7187" max="7187" width="7.8984375" style="174" customWidth="1"/>
    <col min="7188" max="7188" width="7.8984375" style="174" bestFit="1" customWidth="1"/>
    <col min="7189" max="7189" width="8.8984375" style="174" customWidth="1"/>
    <col min="7190" max="7190" width="9.8984375" style="174" bestFit="1" customWidth="1"/>
    <col min="7191" max="7192" width="8.8984375" style="174"/>
    <col min="7193" max="7193" width="8.8984375" style="174" bestFit="1" customWidth="1"/>
    <col min="7194" max="7432" width="8.8984375" style="174"/>
    <col min="7433" max="7433" width="6.3984375" style="174" customWidth="1"/>
    <col min="7434" max="7434" width="64.3984375" style="174" customWidth="1"/>
    <col min="7435" max="7435" width="5.3984375" style="174" bestFit="1" customWidth="1"/>
    <col min="7436" max="7436" width="8.8984375" style="174" bestFit="1" customWidth="1"/>
    <col min="7437" max="7437" width="11.59765625" style="174" customWidth="1"/>
    <col min="7438" max="7439" width="10.8984375" style="174" customWidth="1"/>
    <col min="7440" max="7440" width="10.8984375" style="174" bestFit="1" customWidth="1"/>
    <col min="7441" max="7441" width="13.59765625" style="174" bestFit="1" customWidth="1"/>
    <col min="7442" max="7442" width="8.8984375" style="174" bestFit="1" customWidth="1"/>
    <col min="7443" max="7443" width="7.8984375" style="174" customWidth="1"/>
    <col min="7444" max="7444" width="7.8984375" style="174" bestFit="1" customWidth="1"/>
    <col min="7445" max="7445" width="8.8984375" style="174" customWidth="1"/>
    <col min="7446" max="7446" width="9.8984375" style="174" bestFit="1" customWidth="1"/>
    <col min="7447" max="7448" width="8.8984375" style="174"/>
    <col min="7449" max="7449" width="8.8984375" style="174" bestFit="1" customWidth="1"/>
    <col min="7450" max="7688" width="8.8984375" style="174"/>
    <col min="7689" max="7689" width="6.3984375" style="174" customWidth="1"/>
    <col min="7690" max="7690" width="64.3984375" style="174" customWidth="1"/>
    <col min="7691" max="7691" width="5.3984375" style="174" bestFit="1" customWidth="1"/>
    <col min="7692" max="7692" width="8.8984375" style="174" bestFit="1" customWidth="1"/>
    <col min="7693" max="7693" width="11.59765625" style="174" customWidth="1"/>
    <col min="7694" max="7695" width="10.8984375" style="174" customWidth="1"/>
    <col min="7696" max="7696" width="10.8984375" style="174" bestFit="1" customWidth="1"/>
    <col min="7697" max="7697" width="13.59765625" style="174" bestFit="1" customWidth="1"/>
    <col min="7698" max="7698" width="8.8984375" style="174" bestFit="1" customWidth="1"/>
    <col min="7699" max="7699" width="7.8984375" style="174" customWidth="1"/>
    <col min="7700" max="7700" width="7.8984375" style="174" bestFit="1" customWidth="1"/>
    <col min="7701" max="7701" width="8.8984375" style="174" customWidth="1"/>
    <col min="7702" max="7702" width="9.8984375" style="174" bestFit="1" customWidth="1"/>
    <col min="7703" max="7704" width="8.8984375" style="174"/>
    <col min="7705" max="7705" width="8.8984375" style="174" bestFit="1" customWidth="1"/>
    <col min="7706" max="7944" width="8.8984375" style="174"/>
    <col min="7945" max="7945" width="6.3984375" style="174" customWidth="1"/>
    <col min="7946" max="7946" width="64.3984375" style="174" customWidth="1"/>
    <col min="7947" max="7947" width="5.3984375" style="174" bestFit="1" customWidth="1"/>
    <col min="7948" max="7948" width="8.8984375" style="174" bestFit="1" customWidth="1"/>
    <col min="7949" max="7949" width="11.59765625" style="174" customWidth="1"/>
    <col min="7950" max="7951" width="10.8984375" style="174" customWidth="1"/>
    <col min="7952" max="7952" width="10.8984375" style="174" bestFit="1" customWidth="1"/>
    <col min="7953" max="7953" width="13.59765625" style="174" bestFit="1" customWidth="1"/>
    <col min="7954" max="7954" width="8.8984375" style="174" bestFit="1" customWidth="1"/>
    <col min="7955" max="7955" width="7.8984375" style="174" customWidth="1"/>
    <col min="7956" max="7956" width="7.8984375" style="174" bestFit="1" customWidth="1"/>
    <col min="7957" max="7957" width="8.8984375" style="174" customWidth="1"/>
    <col min="7958" max="7958" width="9.8984375" style="174" bestFit="1" customWidth="1"/>
    <col min="7959" max="7960" width="8.8984375" style="174"/>
    <col min="7961" max="7961" width="8.8984375" style="174" bestFit="1" customWidth="1"/>
    <col min="7962" max="8200" width="8.8984375" style="174"/>
    <col min="8201" max="8201" width="6.3984375" style="174" customWidth="1"/>
    <col min="8202" max="8202" width="64.3984375" style="174" customWidth="1"/>
    <col min="8203" max="8203" width="5.3984375" style="174" bestFit="1" customWidth="1"/>
    <col min="8204" max="8204" width="8.8984375" style="174" bestFit="1" customWidth="1"/>
    <col min="8205" max="8205" width="11.59765625" style="174" customWidth="1"/>
    <col min="8206" max="8207" width="10.8984375" style="174" customWidth="1"/>
    <col min="8208" max="8208" width="10.8984375" style="174" bestFit="1" customWidth="1"/>
    <col min="8209" max="8209" width="13.59765625" style="174" bestFit="1" customWidth="1"/>
    <col min="8210" max="8210" width="8.8984375" style="174" bestFit="1" customWidth="1"/>
    <col min="8211" max="8211" width="7.8984375" style="174" customWidth="1"/>
    <col min="8212" max="8212" width="7.8984375" style="174" bestFit="1" customWidth="1"/>
    <col min="8213" max="8213" width="8.8984375" style="174" customWidth="1"/>
    <col min="8214" max="8214" width="9.8984375" style="174" bestFit="1" customWidth="1"/>
    <col min="8215" max="8216" width="8.8984375" style="174"/>
    <col min="8217" max="8217" width="8.8984375" style="174" bestFit="1" customWidth="1"/>
    <col min="8218" max="8456" width="8.8984375" style="174"/>
    <col min="8457" max="8457" width="6.3984375" style="174" customWidth="1"/>
    <col min="8458" max="8458" width="64.3984375" style="174" customWidth="1"/>
    <col min="8459" max="8459" width="5.3984375" style="174" bestFit="1" customWidth="1"/>
    <col min="8460" max="8460" width="8.8984375" style="174" bestFit="1" customWidth="1"/>
    <col min="8461" max="8461" width="11.59765625" style="174" customWidth="1"/>
    <col min="8462" max="8463" width="10.8984375" style="174" customWidth="1"/>
    <col min="8464" max="8464" width="10.8984375" style="174" bestFit="1" customWidth="1"/>
    <col min="8465" max="8465" width="13.59765625" style="174" bestFit="1" customWidth="1"/>
    <col min="8466" max="8466" width="8.8984375" style="174" bestFit="1" customWidth="1"/>
    <col min="8467" max="8467" width="7.8984375" style="174" customWidth="1"/>
    <col min="8468" max="8468" width="7.8984375" style="174" bestFit="1" customWidth="1"/>
    <col min="8469" max="8469" width="8.8984375" style="174" customWidth="1"/>
    <col min="8470" max="8470" width="9.8984375" style="174" bestFit="1" customWidth="1"/>
    <col min="8471" max="8472" width="8.8984375" style="174"/>
    <col min="8473" max="8473" width="8.8984375" style="174" bestFit="1" customWidth="1"/>
    <col min="8474" max="8712" width="8.8984375" style="174"/>
    <col min="8713" max="8713" width="6.3984375" style="174" customWidth="1"/>
    <col min="8714" max="8714" width="64.3984375" style="174" customWidth="1"/>
    <col min="8715" max="8715" width="5.3984375" style="174" bestFit="1" customWidth="1"/>
    <col min="8716" max="8716" width="8.8984375" style="174" bestFit="1" customWidth="1"/>
    <col min="8717" max="8717" width="11.59765625" style="174" customWidth="1"/>
    <col min="8718" max="8719" width="10.8984375" style="174" customWidth="1"/>
    <col min="8720" max="8720" width="10.8984375" style="174" bestFit="1" customWidth="1"/>
    <col min="8721" max="8721" width="13.59765625" style="174" bestFit="1" customWidth="1"/>
    <col min="8722" max="8722" width="8.8984375" style="174" bestFit="1" customWidth="1"/>
    <col min="8723" max="8723" width="7.8984375" style="174" customWidth="1"/>
    <col min="8724" max="8724" width="7.8984375" style="174" bestFit="1" customWidth="1"/>
    <col min="8725" max="8725" width="8.8984375" style="174" customWidth="1"/>
    <col min="8726" max="8726" width="9.8984375" style="174" bestFit="1" customWidth="1"/>
    <col min="8727" max="8728" width="8.8984375" style="174"/>
    <col min="8729" max="8729" width="8.8984375" style="174" bestFit="1" customWidth="1"/>
    <col min="8730" max="8968" width="8.8984375" style="174"/>
    <col min="8969" max="8969" width="6.3984375" style="174" customWidth="1"/>
    <col min="8970" max="8970" width="64.3984375" style="174" customWidth="1"/>
    <col min="8971" max="8971" width="5.3984375" style="174" bestFit="1" customWidth="1"/>
    <col min="8972" max="8972" width="8.8984375" style="174" bestFit="1" customWidth="1"/>
    <col min="8973" max="8973" width="11.59765625" style="174" customWidth="1"/>
    <col min="8974" max="8975" width="10.8984375" style="174" customWidth="1"/>
    <col min="8976" max="8976" width="10.8984375" style="174" bestFit="1" customWidth="1"/>
    <col min="8977" max="8977" width="13.59765625" style="174" bestFit="1" customWidth="1"/>
    <col min="8978" max="8978" width="8.8984375" style="174" bestFit="1" customWidth="1"/>
    <col min="8979" max="8979" width="7.8984375" style="174" customWidth="1"/>
    <col min="8980" max="8980" width="7.8984375" style="174" bestFit="1" customWidth="1"/>
    <col min="8981" max="8981" width="8.8984375" style="174" customWidth="1"/>
    <col min="8982" max="8982" width="9.8984375" style="174" bestFit="1" customWidth="1"/>
    <col min="8983" max="8984" width="8.8984375" style="174"/>
    <col min="8985" max="8985" width="8.8984375" style="174" bestFit="1" customWidth="1"/>
    <col min="8986" max="9224" width="8.8984375" style="174"/>
    <col min="9225" max="9225" width="6.3984375" style="174" customWidth="1"/>
    <col min="9226" max="9226" width="64.3984375" style="174" customWidth="1"/>
    <col min="9227" max="9227" width="5.3984375" style="174" bestFit="1" customWidth="1"/>
    <col min="9228" max="9228" width="8.8984375" style="174" bestFit="1" customWidth="1"/>
    <col min="9229" max="9229" width="11.59765625" style="174" customWidth="1"/>
    <col min="9230" max="9231" width="10.8984375" style="174" customWidth="1"/>
    <col min="9232" max="9232" width="10.8984375" style="174" bestFit="1" customWidth="1"/>
    <col min="9233" max="9233" width="13.59765625" style="174" bestFit="1" customWidth="1"/>
    <col min="9234" max="9234" width="8.8984375" style="174" bestFit="1" customWidth="1"/>
    <col min="9235" max="9235" width="7.8984375" style="174" customWidth="1"/>
    <col min="9236" max="9236" width="7.8984375" style="174" bestFit="1" customWidth="1"/>
    <col min="9237" max="9237" width="8.8984375" style="174" customWidth="1"/>
    <col min="9238" max="9238" width="9.8984375" style="174" bestFit="1" customWidth="1"/>
    <col min="9239" max="9240" width="8.8984375" style="174"/>
    <col min="9241" max="9241" width="8.8984375" style="174" bestFit="1" customWidth="1"/>
    <col min="9242" max="9480" width="8.8984375" style="174"/>
    <col min="9481" max="9481" width="6.3984375" style="174" customWidth="1"/>
    <col min="9482" max="9482" width="64.3984375" style="174" customWidth="1"/>
    <col min="9483" max="9483" width="5.3984375" style="174" bestFit="1" customWidth="1"/>
    <col min="9484" max="9484" width="8.8984375" style="174" bestFit="1" customWidth="1"/>
    <col min="9485" max="9485" width="11.59765625" style="174" customWidth="1"/>
    <col min="9486" max="9487" width="10.8984375" style="174" customWidth="1"/>
    <col min="9488" max="9488" width="10.8984375" style="174" bestFit="1" customWidth="1"/>
    <col min="9489" max="9489" width="13.59765625" style="174" bestFit="1" customWidth="1"/>
    <col min="9490" max="9490" width="8.8984375" style="174" bestFit="1" customWidth="1"/>
    <col min="9491" max="9491" width="7.8984375" style="174" customWidth="1"/>
    <col min="9492" max="9492" width="7.8984375" style="174" bestFit="1" customWidth="1"/>
    <col min="9493" max="9493" width="8.8984375" style="174" customWidth="1"/>
    <col min="9494" max="9494" width="9.8984375" style="174" bestFit="1" customWidth="1"/>
    <col min="9495" max="9496" width="8.8984375" style="174"/>
    <col min="9497" max="9497" width="8.8984375" style="174" bestFit="1" customWidth="1"/>
    <col min="9498" max="9736" width="8.8984375" style="174"/>
    <col min="9737" max="9737" width="6.3984375" style="174" customWidth="1"/>
    <col min="9738" max="9738" width="64.3984375" style="174" customWidth="1"/>
    <col min="9739" max="9739" width="5.3984375" style="174" bestFit="1" customWidth="1"/>
    <col min="9740" max="9740" width="8.8984375" style="174" bestFit="1" customWidth="1"/>
    <col min="9741" max="9741" width="11.59765625" style="174" customWidth="1"/>
    <col min="9742" max="9743" width="10.8984375" style="174" customWidth="1"/>
    <col min="9744" max="9744" width="10.8984375" style="174" bestFit="1" customWidth="1"/>
    <col min="9745" max="9745" width="13.59765625" style="174" bestFit="1" customWidth="1"/>
    <col min="9746" max="9746" width="8.8984375" style="174" bestFit="1" customWidth="1"/>
    <col min="9747" max="9747" width="7.8984375" style="174" customWidth="1"/>
    <col min="9748" max="9748" width="7.8984375" style="174" bestFit="1" customWidth="1"/>
    <col min="9749" max="9749" width="8.8984375" style="174" customWidth="1"/>
    <col min="9750" max="9750" width="9.8984375" style="174" bestFit="1" customWidth="1"/>
    <col min="9751" max="9752" width="8.8984375" style="174"/>
    <col min="9753" max="9753" width="8.8984375" style="174" bestFit="1" customWidth="1"/>
    <col min="9754" max="9992" width="8.8984375" style="174"/>
    <col min="9993" max="9993" width="6.3984375" style="174" customWidth="1"/>
    <col min="9994" max="9994" width="64.3984375" style="174" customWidth="1"/>
    <col min="9995" max="9995" width="5.3984375" style="174" bestFit="1" customWidth="1"/>
    <col min="9996" max="9996" width="8.8984375" style="174" bestFit="1" customWidth="1"/>
    <col min="9997" max="9997" width="11.59765625" style="174" customWidth="1"/>
    <col min="9998" max="9999" width="10.8984375" style="174" customWidth="1"/>
    <col min="10000" max="10000" width="10.8984375" style="174" bestFit="1" customWidth="1"/>
    <col min="10001" max="10001" width="13.59765625" style="174" bestFit="1" customWidth="1"/>
    <col min="10002" max="10002" width="8.8984375" style="174" bestFit="1" customWidth="1"/>
    <col min="10003" max="10003" width="7.8984375" style="174" customWidth="1"/>
    <col min="10004" max="10004" width="7.8984375" style="174" bestFit="1" customWidth="1"/>
    <col min="10005" max="10005" width="8.8984375" style="174" customWidth="1"/>
    <col min="10006" max="10006" width="9.8984375" style="174" bestFit="1" customWidth="1"/>
    <col min="10007" max="10008" width="8.8984375" style="174"/>
    <col min="10009" max="10009" width="8.8984375" style="174" bestFit="1" customWidth="1"/>
    <col min="10010" max="10248" width="8.8984375" style="174"/>
    <col min="10249" max="10249" width="6.3984375" style="174" customWidth="1"/>
    <col min="10250" max="10250" width="64.3984375" style="174" customWidth="1"/>
    <col min="10251" max="10251" width="5.3984375" style="174" bestFit="1" customWidth="1"/>
    <col min="10252" max="10252" width="8.8984375" style="174" bestFit="1" customWidth="1"/>
    <col min="10253" max="10253" width="11.59765625" style="174" customWidth="1"/>
    <col min="10254" max="10255" width="10.8984375" style="174" customWidth="1"/>
    <col min="10256" max="10256" width="10.8984375" style="174" bestFit="1" customWidth="1"/>
    <col min="10257" max="10257" width="13.59765625" style="174" bestFit="1" customWidth="1"/>
    <col min="10258" max="10258" width="8.8984375" style="174" bestFit="1" customWidth="1"/>
    <col min="10259" max="10259" width="7.8984375" style="174" customWidth="1"/>
    <col min="10260" max="10260" width="7.8984375" style="174" bestFit="1" customWidth="1"/>
    <col min="10261" max="10261" width="8.8984375" style="174" customWidth="1"/>
    <col min="10262" max="10262" width="9.8984375" style="174" bestFit="1" customWidth="1"/>
    <col min="10263" max="10264" width="8.8984375" style="174"/>
    <col min="10265" max="10265" width="8.8984375" style="174" bestFit="1" customWidth="1"/>
    <col min="10266" max="10504" width="8.8984375" style="174"/>
    <col min="10505" max="10505" width="6.3984375" style="174" customWidth="1"/>
    <col min="10506" max="10506" width="64.3984375" style="174" customWidth="1"/>
    <col min="10507" max="10507" width="5.3984375" style="174" bestFit="1" customWidth="1"/>
    <col min="10508" max="10508" width="8.8984375" style="174" bestFit="1" customWidth="1"/>
    <col min="10509" max="10509" width="11.59765625" style="174" customWidth="1"/>
    <col min="10510" max="10511" width="10.8984375" style="174" customWidth="1"/>
    <col min="10512" max="10512" width="10.8984375" style="174" bestFit="1" customWidth="1"/>
    <col min="10513" max="10513" width="13.59765625" style="174" bestFit="1" customWidth="1"/>
    <col min="10514" max="10514" width="8.8984375" style="174" bestFit="1" customWidth="1"/>
    <col min="10515" max="10515" width="7.8984375" style="174" customWidth="1"/>
    <col min="10516" max="10516" width="7.8984375" style="174" bestFit="1" customWidth="1"/>
    <col min="10517" max="10517" width="8.8984375" style="174" customWidth="1"/>
    <col min="10518" max="10518" width="9.8984375" style="174" bestFit="1" customWidth="1"/>
    <col min="10519" max="10520" width="8.8984375" style="174"/>
    <col min="10521" max="10521" width="8.8984375" style="174" bestFit="1" customWidth="1"/>
    <col min="10522" max="10760" width="8.8984375" style="174"/>
    <col min="10761" max="10761" width="6.3984375" style="174" customWidth="1"/>
    <col min="10762" max="10762" width="64.3984375" style="174" customWidth="1"/>
    <col min="10763" max="10763" width="5.3984375" style="174" bestFit="1" customWidth="1"/>
    <col min="10764" max="10764" width="8.8984375" style="174" bestFit="1" customWidth="1"/>
    <col min="10765" max="10765" width="11.59765625" style="174" customWidth="1"/>
    <col min="10766" max="10767" width="10.8984375" style="174" customWidth="1"/>
    <col min="10768" max="10768" width="10.8984375" style="174" bestFit="1" customWidth="1"/>
    <col min="10769" max="10769" width="13.59765625" style="174" bestFit="1" customWidth="1"/>
    <col min="10770" max="10770" width="8.8984375" style="174" bestFit="1" customWidth="1"/>
    <col min="10771" max="10771" width="7.8984375" style="174" customWidth="1"/>
    <col min="10772" max="10772" width="7.8984375" style="174" bestFit="1" customWidth="1"/>
    <col min="10773" max="10773" width="8.8984375" style="174" customWidth="1"/>
    <col min="10774" max="10774" width="9.8984375" style="174" bestFit="1" customWidth="1"/>
    <col min="10775" max="10776" width="8.8984375" style="174"/>
    <col min="10777" max="10777" width="8.8984375" style="174" bestFit="1" customWidth="1"/>
    <col min="10778" max="11016" width="8.8984375" style="174"/>
    <col min="11017" max="11017" width="6.3984375" style="174" customWidth="1"/>
    <col min="11018" max="11018" width="64.3984375" style="174" customWidth="1"/>
    <col min="11019" max="11019" width="5.3984375" style="174" bestFit="1" customWidth="1"/>
    <col min="11020" max="11020" width="8.8984375" style="174" bestFit="1" customWidth="1"/>
    <col min="11021" max="11021" width="11.59765625" style="174" customWidth="1"/>
    <col min="11022" max="11023" width="10.8984375" style="174" customWidth="1"/>
    <col min="11024" max="11024" width="10.8984375" style="174" bestFit="1" customWidth="1"/>
    <col min="11025" max="11025" width="13.59765625" style="174" bestFit="1" customWidth="1"/>
    <col min="11026" max="11026" width="8.8984375" style="174" bestFit="1" customWidth="1"/>
    <col min="11027" max="11027" width="7.8984375" style="174" customWidth="1"/>
    <col min="11028" max="11028" width="7.8984375" style="174" bestFit="1" customWidth="1"/>
    <col min="11029" max="11029" width="8.8984375" style="174" customWidth="1"/>
    <col min="11030" max="11030" width="9.8984375" style="174" bestFit="1" customWidth="1"/>
    <col min="11031" max="11032" width="8.8984375" style="174"/>
    <col min="11033" max="11033" width="8.8984375" style="174" bestFit="1" customWidth="1"/>
    <col min="11034" max="11272" width="8.8984375" style="174"/>
    <col min="11273" max="11273" width="6.3984375" style="174" customWidth="1"/>
    <col min="11274" max="11274" width="64.3984375" style="174" customWidth="1"/>
    <col min="11275" max="11275" width="5.3984375" style="174" bestFit="1" customWidth="1"/>
    <col min="11276" max="11276" width="8.8984375" style="174" bestFit="1" customWidth="1"/>
    <col min="11277" max="11277" width="11.59765625" style="174" customWidth="1"/>
    <col min="11278" max="11279" width="10.8984375" style="174" customWidth="1"/>
    <col min="11280" max="11280" width="10.8984375" style="174" bestFit="1" customWidth="1"/>
    <col min="11281" max="11281" width="13.59765625" style="174" bestFit="1" customWidth="1"/>
    <col min="11282" max="11282" width="8.8984375" style="174" bestFit="1" customWidth="1"/>
    <col min="11283" max="11283" width="7.8984375" style="174" customWidth="1"/>
    <col min="11284" max="11284" width="7.8984375" style="174" bestFit="1" customWidth="1"/>
    <col min="11285" max="11285" width="8.8984375" style="174" customWidth="1"/>
    <col min="11286" max="11286" width="9.8984375" style="174" bestFit="1" customWidth="1"/>
    <col min="11287" max="11288" width="8.8984375" style="174"/>
    <col min="11289" max="11289" width="8.8984375" style="174" bestFit="1" customWidth="1"/>
    <col min="11290" max="11528" width="8.8984375" style="174"/>
    <col min="11529" max="11529" width="6.3984375" style="174" customWidth="1"/>
    <col min="11530" max="11530" width="64.3984375" style="174" customWidth="1"/>
    <col min="11531" max="11531" width="5.3984375" style="174" bestFit="1" customWidth="1"/>
    <col min="11532" max="11532" width="8.8984375" style="174" bestFit="1" customWidth="1"/>
    <col min="11533" max="11533" width="11.59765625" style="174" customWidth="1"/>
    <col min="11534" max="11535" width="10.8984375" style="174" customWidth="1"/>
    <col min="11536" max="11536" width="10.8984375" style="174" bestFit="1" customWidth="1"/>
    <col min="11537" max="11537" width="13.59765625" style="174" bestFit="1" customWidth="1"/>
    <col min="11538" max="11538" width="8.8984375" style="174" bestFit="1" customWidth="1"/>
    <col min="11539" max="11539" width="7.8984375" style="174" customWidth="1"/>
    <col min="11540" max="11540" width="7.8984375" style="174" bestFit="1" customWidth="1"/>
    <col min="11541" max="11541" width="8.8984375" style="174" customWidth="1"/>
    <col min="11542" max="11542" width="9.8984375" style="174" bestFit="1" customWidth="1"/>
    <col min="11543" max="11544" width="8.8984375" style="174"/>
    <col min="11545" max="11545" width="8.8984375" style="174" bestFit="1" customWidth="1"/>
    <col min="11546" max="11784" width="8.8984375" style="174"/>
    <col min="11785" max="11785" width="6.3984375" style="174" customWidth="1"/>
    <col min="11786" max="11786" width="64.3984375" style="174" customWidth="1"/>
    <col min="11787" max="11787" width="5.3984375" style="174" bestFit="1" customWidth="1"/>
    <col min="11788" max="11788" width="8.8984375" style="174" bestFit="1" customWidth="1"/>
    <col min="11789" max="11789" width="11.59765625" style="174" customWidth="1"/>
    <col min="11790" max="11791" width="10.8984375" style="174" customWidth="1"/>
    <col min="11792" max="11792" width="10.8984375" style="174" bestFit="1" customWidth="1"/>
    <col min="11793" max="11793" width="13.59765625" style="174" bestFit="1" customWidth="1"/>
    <col min="11794" max="11794" width="8.8984375" style="174" bestFit="1" customWidth="1"/>
    <col min="11795" max="11795" width="7.8984375" style="174" customWidth="1"/>
    <col min="11796" max="11796" width="7.8984375" style="174" bestFit="1" customWidth="1"/>
    <col min="11797" max="11797" width="8.8984375" style="174" customWidth="1"/>
    <col min="11798" max="11798" width="9.8984375" style="174" bestFit="1" customWidth="1"/>
    <col min="11799" max="11800" width="8.8984375" style="174"/>
    <col min="11801" max="11801" width="8.8984375" style="174" bestFit="1" customWidth="1"/>
    <col min="11802" max="12040" width="8.8984375" style="174"/>
    <col min="12041" max="12041" width="6.3984375" style="174" customWidth="1"/>
    <col min="12042" max="12042" width="64.3984375" style="174" customWidth="1"/>
    <col min="12043" max="12043" width="5.3984375" style="174" bestFit="1" customWidth="1"/>
    <col min="12044" max="12044" width="8.8984375" style="174" bestFit="1" customWidth="1"/>
    <col min="12045" max="12045" width="11.59765625" style="174" customWidth="1"/>
    <col min="12046" max="12047" width="10.8984375" style="174" customWidth="1"/>
    <col min="12048" max="12048" width="10.8984375" style="174" bestFit="1" customWidth="1"/>
    <col min="12049" max="12049" width="13.59765625" style="174" bestFit="1" customWidth="1"/>
    <col min="12050" max="12050" width="8.8984375" style="174" bestFit="1" customWidth="1"/>
    <col min="12051" max="12051" width="7.8984375" style="174" customWidth="1"/>
    <col min="12052" max="12052" width="7.8984375" style="174" bestFit="1" customWidth="1"/>
    <col min="12053" max="12053" width="8.8984375" style="174" customWidth="1"/>
    <col min="12054" max="12054" width="9.8984375" style="174" bestFit="1" customWidth="1"/>
    <col min="12055" max="12056" width="8.8984375" style="174"/>
    <col min="12057" max="12057" width="8.8984375" style="174" bestFit="1" customWidth="1"/>
    <col min="12058" max="12296" width="8.8984375" style="174"/>
    <col min="12297" max="12297" width="6.3984375" style="174" customWidth="1"/>
    <col min="12298" max="12298" width="64.3984375" style="174" customWidth="1"/>
    <col min="12299" max="12299" width="5.3984375" style="174" bestFit="1" customWidth="1"/>
    <col min="12300" max="12300" width="8.8984375" style="174" bestFit="1" customWidth="1"/>
    <col min="12301" max="12301" width="11.59765625" style="174" customWidth="1"/>
    <col min="12302" max="12303" width="10.8984375" style="174" customWidth="1"/>
    <col min="12304" max="12304" width="10.8984375" style="174" bestFit="1" customWidth="1"/>
    <col min="12305" max="12305" width="13.59765625" style="174" bestFit="1" customWidth="1"/>
    <col min="12306" max="12306" width="8.8984375" style="174" bestFit="1" customWidth="1"/>
    <col min="12307" max="12307" width="7.8984375" style="174" customWidth="1"/>
    <col min="12308" max="12308" width="7.8984375" style="174" bestFit="1" customWidth="1"/>
    <col min="12309" max="12309" width="8.8984375" style="174" customWidth="1"/>
    <col min="12310" max="12310" width="9.8984375" style="174" bestFit="1" customWidth="1"/>
    <col min="12311" max="12312" width="8.8984375" style="174"/>
    <col min="12313" max="12313" width="8.8984375" style="174" bestFit="1" customWidth="1"/>
    <col min="12314" max="12552" width="8.8984375" style="174"/>
    <col min="12553" max="12553" width="6.3984375" style="174" customWidth="1"/>
    <col min="12554" max="12554" width="64.3984375" style="174" customWidth="1"/>
    <col min="12555" max="12555" width="5.3984375" style="174" bestFit="1" customWidth="1"/>
    <col min="12556" max="12556" width="8.8984375" style="174" bestFit="1" customWidth="1"/>
    <col min="12557" max="12557" width="11.59765625" style="174" customWidth="1"/>
    <col min="12558" max="12559" width="10.8984375" style="174" customWidth="1"/>
    <col min="12560" max="12560" width="10.8984375" style="174" bestFit="1" customWidth="1"/>
    <col min="12561" max="12561" width="13.59765625" style="174" bestFit="1" customWidth="1"/>
    <col min="12562" max="12562" width="8.8984375" style="174" bestFit="1" customWidth="1"/>
    <col min="12563" max="12563" width="7.8984375" style="174" customWidth="1"/>
    <col min="12564" max="12564" width="7.8984375" style="174" bestFit="1" customWidth="1"/>
    <col min="12565" max="12565" width="8.8984375" style="174" customWidth="1"/>
    <col min="12566" max="12566" width="9.8984375" style="174" bestFit="1" customWidth="1"/>
    <col min="12567" max="12568" width="8.8984375" style="174"/>
    <col min="12569" max="12569" width="8.8984375" style="174" bestFit="1" customWidth="1"/>
    <col min="12570" max="12808" width="8.8984375" style="174"/>
    <col min="12809" max="12809" width="6.3984375" style="174" customWidth="1"/>
    <col min="12810" max="12810" width="64.3984375" style="174" customWidth="1"/>
    <col min="12811" max="12811" width="5.3984375" style="174" bestFit="1" customWidth="1"/>
    <col min="12812" max="12812" width="8.8984375" style="174" bestFit="1" customWidth="1"/>
    <col min="12813" max="12813" width="11.59765625" style="174" customWidth="1"/>
    <col min="12814" max="12815" width="10.8984375" style="174" customWidth="1"/>
    <col min="12816" max="12816" width="10.8984375" style="174" bestFit="1" customWidth="1"/>
    <col min="12817" max="12817" width="13.59765625" style="174" bestFit="1" customWidth="1"/>
    <col min="12818" max="12818" width="8.8984375" style="174" bestFit="1" customWidth="1"/>
    <col min="12819" max="12819" width="7.8984375" style="174" customWidth="1"/>
    <col min="12820" max="12820" width="7.8984375" style="174" bestFit="1" customWidth="1"/>
    <col min="12821" max="12821" width="8.8984375" style="174" customWidth="1"/>
    <col min="12822" max="12822" width="9.8984375" style="174" bestFit="1" customWidth="1"/>
    <col min="12823" max="12824" width="8.8984375" style="174"/>
    <col min="12825" max="12825" width="8.8984375" style="174" bestFit="1" customWidth="1"/>
    <col min="12826" max="13064" width="8.8984375" style="174"/>
    <col min="13065" max="13065" width="6.3984375" style="174" customWidth="1"/>
    <col min="13066" max="13066" width="64.3984375" style="174" customWidth="1"/>
    <col min="13067" max="13067" width="5.3984375" style="174" bestFit="1" customWidth="1"/>
    <col min="13068" max="13068" width="8.8984375" style="174" bestFit="1" customWidth="1"/>
    <col min="13069" max="13069" width="11.59765625" style="174" customWidth="1"/>
    <col min="13070" max="13071" width="10.8984375" style="174" customWidth="1"/>
    <col min="13072" max="13072" width="10.8984375" style="174" bestFit="1" customWidth="1"/>
    <col min="13073" max="13073" width="13.59765625" style="174" bestFit="1" customWidth="1"/>
    <col min="13074" max="13074" width="8.8984375" style="174" bestFit="1" customWidth="1"/>
    <col min="13075" max="13075" width="7.8984375" style="174" customWidth="1"/>
    <col min="13076" max="13076" width="7.8984375" style="174" bestFit="1" customWidth="1"/>
    <col min="13077" max="13077" width="8.8984375" style="174" customWidth="1"/>
    <col min="13078" max="13078" width="9.8984375" style="174" bestFit="1" customWidth="1"/>
    <col min="13079" max="13080" width="8.8984375" style="174"/>
    <col min="13081" max="13081" width="8.8984375" style="174" bestFit="1" customWidth="1"/>
    <col min="13082" max="13320" width="8.8984375" style="174"/>
    <col min="13321" max="13321" width="6.3984375" style="174" customWidth="1"/>
    <col min="13322" max="13322" width="64.3984375" style="174" customWidth="1"/>
    <col min="13323" max="13323" width="5.3984375" style="174" bestFit="1" customWidth="1"/>
    <col min="13324" max="13324" width="8.8984375" style="174" bestFit="1" customWidth="1"/>
    <col min="13325" max="13325" width="11.59765625" style="174" customWidth="1"/>
    <col min="13326" max="13327" width="10.8984375" style="174" customWidth="1"/>
    <col min="13328" max="13328" width="10.8984375" style="174" bestFit="1" customWidth="1"/>
    <col min="13329" max="13329" width="13.59765625" style="174" bestFit="1" customWidth="1"/>
    <col min="13330" max="13330" width="8.8984375" style="174" bestFit="1" customWidth="1"/>
    <col min="13331" max="13331" width="7.8984375" style="174" customWidth="1"/>
    <col min="13332" max="13332" width="7.8984375" style="174" bestFit="1" customWidth="1"/>
    <col min="13333" max="13333" width="8.8984375" style="174" customWidth="1"/>
    <col min="13334" max="13334" width="9.8984375" style="174" bestFit="1" customWidth="1"/>
    <col min="13335" max="13336" width="8.8984375" style="174"/>
    <col min="13337" max="13337" width="8.8984375" style="174" bestFit="1" customWidth="1"/>
    <col min="13338" max="13576" width="8.8984375" style="174"/>
    <col min="13577" max="13577" width="6.3984375" style="174" customWidth="1"/>
    <col min="13578" max="13578" width="64.3984375" style="174" customWidth="1"/>
    <col min="13579" max="13579" width="5.3984375" style="174" bestFit="1" customWidth="1"/>
    <col min="13580" max="13580" width="8.8984375" style="174" bestFit="1" customWidth="1"/>
    <col min="13581" max="13581" width="11.59765625" style="174" customWidth="1"/>
    <col min="13582" max="13583" width="10.8984375" style="174" customWidth="1"/>
    <col min="13584" max="13584" width="10.8984375" style="174" bestFit="1" customWidth="1"/>
    <col min="13585" max="13585" width="13.59765625" style="174" bestFit="1" customWidth="1"/>
    <col min="13586" max="13586" width="8.8984375" style="174" bestFit="1" customWidth="1"/>
    <col min="13587" max="13587" width="7.8984375" style="174" customWidth="1"/>
    <col min="13588" max="13588" width="7.8984375" style="174" bestFit="1" customWidth="1"/>
    <col min="13589" max="13589" width="8.8984375" style="174" customWidth="1"/>
    <col min="13590" max="13590" width="9.8984375" style="174" bestFit="1" customWidth="1"/>
    <col min="13591" max="13592" width="8.8984375" style="174"/>
    <col min="13593" max="13593" width="8.8984375" style="174" bestFit="1" customWidth="1"/>
    <col min="13594" max="13832" width="8.8984375" style="174"/>
    <col min="13833" max="13833" width="6.3984375" style="174" customWidth="1"/>
    <col min="13834" max="13834" width="64.3984375" style="174" customWidth="1"/>
    <col min="13835" max="13835" width="5.3984375" style="174" bestFit="1" customWidth="1"/>
    <col min="13836" max="13836" width="8.8984375" style="174" bestFit="1" customWidth="1"/>
    <col min="13837" max="13837" width="11.59765625" style="174" customWidth="1"/>
    <col min="13838" max="13839" width="10.8984375" style="174" customWidth="1"/>
    <col min="13840" max="13840" width="10.8984375" style="174" bestFit="1" customWidth="1"/>
    <col min="13841" max="13841" width="13.59765625" style="174" bestFit="1" customWidth="1"/>
    <col min="13842" max="13842" width="8.8984375" style="174" bestFit="1" customWidth="1"/>
    <col min="13843" max="13843" width="7.8984375" style="174" customWidth="1"/>
    <col min="13844" max="13844" width="7.8984375" style="174" bestFit="1" customWidth="1"/>
    <col min="13845" max="13845" width="8.8984375" style="174" customWidth="1"/>
    <col min="13846" max="13846" width="9.8984375" style="174" bestFit="1" customWidth="1"/>
    <col min="13847" max="13848" width="8.8984375" style="174"/>
    <col min="13849" max="13849" width="8.8984375" style="174" bestFit="1" customWidth="1"/>
    <col min="13850" max="14088" width="8.8984375" style="174"/>
    <col min="14089" max="14089" width="6.3984375" style="174" customWidth="1"/>
    <col min="14090" max="14090" width="64.3984375" style="174" customWidth="1"/>
    <col min="14091" max="14091" width="5.3984375" style="174" bestFit="1" customWidth="1"/>
    <col min="14092" max="14092" width="8.8984375" style="174" bestFit="1" customWidth="1"/>
    <col min="14093" max="14093" width="11.59765625" style="174" customWidth="1"/>
    <col min="14094" max="14095" width="10.8984375" style="174" customWidth="1"/>
    <col min="14096" max="14096" width="10.8984375" style="174" bestFit="1" customWidth="1"/>
    <col min="14097" max="14097" width="13.59765625" style="174" bestFit="1" customWidth="1"/>
    <col min="14098" max="14098" width="8.8984375" style="174" bestFit="1" customWidth="1"/>
    <col min="14099" max="14099" width="7.8984375" style="174" customWidth="1"/>
    <col min="14100" max="14100" width="7.8984375" style="174" bestFit="1" customWidth="1"/>
    <col min="14101" max="14101" width="8.8984375" style="174" customWidth="1"/>
    <col min="14102" max="14102" width="9.8984375" style="174" bestFit="1" customWidth="1"/>
    <col min="14103" max="14104" width="8.8984375" style="174"/>
    <col min="14105" max="14105" width="8.8984375" style="174" bestFit="1" customWidth="1"/>
    <col min="14106" max="14344" width="8.8984375" style="174"/>
    <col min="14345" max="14345" width="6.3984375" style="174" customWidth="1"/>
    <col min="14346" max="14346" width="64.3984375" style="174" customWidth="1"/>
    <col min="14347" max="14347" width="5.3984375" style="174" bestFit="1" customWidth="1"/>
    <col min="14348" max="14348" width="8.8984375" style="174" bestFit="1" customWidth="1"/>
    <col min="14349" max="14349" width="11.59765625" style="174" customWidth="1"/>
    <col min="14350" max="14351" width="10.8984375" style="174" customWidth="1"/>
    <col min="14352" max="14352" width="10.8984375" style="174" bestFit="1" customWidth="1"/>
    <col min="14353" max="14353" width="13.59765625" style="174" bestFit="1" customWidth="1"/>
    <col min="14354" max="14354" width="8.8984375" style="174" bestFit="1" customWidth="1"/>
    <col min="14355" max="14355" width="7.8984375" style="174" customWidth="1"/>
    <col min="14356" max="14356" width="7.8984375" style="174" bestFit="1" customWidth="1"/>
    <col min="14357" max="14357" width="8.8984375" style="174" customWidth="1"/>
    <col min="14358" max="14358" width="9.8984375" style="174" bestFit="1" customWidth="1"/>
    <col min="14359" max="14360" width="8.8984375" style="174"/>
    <col min="14361" max="14361" width="8.8984375" style="174" bestFit="1" customWidth="1"/>
    <col min="14362" max="14600" width="8.8984375" style="174"/>
    <col min="14601" max="14601" width="6.3984375" style="174" customWidth="1"/>
    <col min="14602" max="14602" width="64.3984375" style="174" customWidth="1"/>
    <col min="14603" max="14603" width="5.3984375" style="174" bestFit="1" customWidth="1"/>
    <col min="14604" max="14604" width="8.8984375" style="174" bestFit="1" customWidth="1"/>
    <col min="14605" max="14605" width="11.59765625" style="174" customWidth="1"/>
    <col min="14606" max="14607" width="10.8984375" style="174" customWidth="1"/>
    <col min="14608" max="14608" width="10.8984375" style="174" bestFit="1" customWidth="1"/>
    <col min="14609" max="14609" width="13.59765625" style="174" bestFit="1" customWidth="1"/>
    <col min="14610" max="14610" width="8.8984375" style="174" bestFit="1" customWidth="1"/>
    <col min="14611" max="14611" width="7.8984375" style="174" customWidth="1"/>
    <col min="14612" max="14612" width="7.8984375" style="174" bestFit="1" customWidth="1"/>
    <col min="14613" max="14613" width="8.8984375" style="174" customWidth="1"/>
    <col min="14614" max="14614" width="9.8984375" style="174" bestFit="1" customWidth="1"/>
    <col min="14615" max="14616" width="8.8984375" style="174"/>
    <col min="14617" max="14617" width="8.8984375" style="174" bestFit="1" customWidth="1"/>
    <col min="14618" max="14856" width="8.8984375" style="174"/>
    <col min="14857" max="14857" width="6.3984375" style="174" customWidth="1"/>
    <col min="14858" max="14858" width="64.3984375" style="174" customWidth="1"/>
    <col min="14859" max="14859" width="5.3984375" style="174" bestFit="1" customWidth="1"/>
    <col min="14860" max="14860" width="8.8984375" style="174" bestFit="1" customWidth="1"/>
    <col min="14861" max="14861" width="11.59765625" style="174" customWidth="1"/>
    <col min="14862" max="14863" width="10.8984375" style="174" customWidth="1"/>
    <col min="14864" max="14864" width="10.8984375" style="174" bestFit="1" customWidth="1"/>
    <col min="14865" max="14865" width="13.59765625" style="174" bestFit="1" customWidth="1"/>
    <col min="14866" max="14866" width="8.8984375" style="174" bestFit="1" customWidth="1"/>
    <col min="14867" max="14867" width="7.8984375" style="174" customWidth="1"/>
    <col min="14868" max="14868" width="7.8984375" style="174" bestFit="1" customWidth="1"/>
    <col min="14869" max="14869" width="8.8984375" style="174" customWidth="1"/>
    <col min="14870" max="14870" width="9.8984375" style="174" bestFit="1" customWidth="1"/>
    <col min="14871" max="14872" width="8.8984375" style="174"/>
    <col min="14873" max="14873" width="8.8984375" style="174" bestFit="1" customWidth="1"/>
    <col min="14874" max="15112" width="8.8984375" style="174"/>
    <col min="15113" max="15113" width="6.3984375" style="174" customWidth="1"/>
    <col min="15114" max="15114" width="64.3984375" style="174" customWidth="1"/>
    <col min="15115" max="15115" width="5.3984375" style="174" bestFit="1" customWidth="1"/>
    <col min="15116" max="15116" width="8.8984375" style="174" bestFit="1" customWidth="1"/>
    <col min="15117" max="15117" width="11.59765625" style="174" customWidth="1"/>
    <col min="15118" max="15119" width="10.8984375" style="174" customWidth="1"/>
    <col min="15120" max="15120" width="10.8984375" style="174" bestFit="1" customWidth="1"/>
    <col min="15121" max="15121" width="13.59765625" style="174" bestFit="1" customWidth="1"/>
    <col min="15122" max="15122" width="8.8984375" style="174" bestFit="1" customWidth="1"/>
    <col min="15123" max="15123" width="7.8984375" style="174" customWidth="1"/>
    <col min="15124" max="15124" width="7.8984375" style="174" bestFit="1" customWidth="1"/>
    <col min="15125" max="15125" width="8.8984375" style="174" customWidth="1"/>
    <col min="15126" max="15126" width="9.8984375" style="174" bestFit="1" customWidth="1"/>
    <col min="15127" max="15128" width="8.8984375" style="174"/>
    <col min="15129" max="15129" width="8.8984375" style="174" bestFit="1" customWidth="1"/>
    <col min="15130" max="15368" width="8.8984375" style="174"/>
    <col min="15369" max="15369" width="6.3984375" style="174" customWidth="1"/>
    <col min="15370" max="15370" width="64.3984375" style="174" customWidth="1"/>
    <col min="15371" max="15371" width="5.3984375" style="174" bestFit="1" customWidth="1"/>
    <col min="15372" max="15372" width="8.8984375" style="174" bestFit="1" customWidth="1"/>
    <col min="15373" max="15373" width="11.59765625" style="174" customWidth="1"/>
    <col min="15374" max="15375" width="10.8984375" style="174" customWidth="1"/>
    <col min="15376" max="15376" width="10.8984375" style="174" bestFit="1" customWidth="1"/>
    <col min="15377" max="15377" width="13.59765625" style="174" bestFit="1" customWidth="1"/>
    <col min="15378" max="15378" width="8.8984375" style="174" bestFit="1" customWidth="1"/>
    <col min="15379" max="15379" width="7.8984375" style="174" customWidth="1"/>
    <col min="15380" max="15380" width="7.8984375" style="174" bestFit="1" customWidth="1"/>
    <col min="15381" max="15381" width="8.8984375" style="174" customWidth="1"/>
    <col min="15382" max="15382" width="9.8984375" style="174" bestFit="1" customWidth="1"/>
    <col min="15383" max="15384" width="8.8984375" style="174"/>
    <col min="15385" max="15385" width="8.8984375" style="174" bestFit="1" customWidth="1"/>
    <col min="15386" max="15624" width="8.8984375" style="174"/>
    <col min="15625" max="15625" width="6.3984375" style="174" customWidth="1"/>
    <col min="15626" max="15626" width="64.3984375" style="174" customWidth="1"/>
    <col min="15627" max="15627" width="5.3984375" style="174" bestFit="1" customWidth="1"/>
    <col min="15628" max="15628" width="8.8984375" style="174" bestFit="1" customWidth="1"/>
    <col min="15629" max="15629" width="11.59765625" style="174" customWidth="1"/>
    <col min="15630" max="15631" width="10.8984375" style="174" customWidth="1"/>
    <col min="15632" max="15632" width="10.8984375" style="174" bestFit="1" customWidth="1"/>
    <col min="15633" max="15633" width="13.59765625" style="174" bestFit="1" customWidth="1"/>
    <col min="15634" max="15634" width="8.8984375" style="174" bestFit="1" customWidth="1"/>
    <col min="15635" max="15635" width="7.8984375" style="174" customWidth="1"/>
    <col min="15636" max="15636" width="7.8984375" style="174" bestFit="1" customWidth="1"/>
    <col min="15637" max="15637" width="8.8984375" style="174" customWidth="1"/>
    <col min="15638" max="15638" width="9.8984375" style="174" bestFit="1" customWidth="1"/>
    <col min="15639" max="15640" width="8.8984375" style="174"/>
    <col min="15641" max="15641" width="8.8984375" style="174" bestFit="1" customWidth="1"/>
    <col min="15642" max="15880" width="8.8984375" style="174"/>
    <col min="15881" max="15881" width="6.3984375" style="174" customWidth="1"/>
    <col min="15882" max="15882" width="64.3984375" style="174" customWidth="1"/>
    <col min="15883" max="15883" width="5.3984375" style="174" bestFit="1" customWidth="1"/>
    <col min="15884" max="15884" width="8.8984375" style="174" bestFit="1" customWidth="1"/>
    <col min="15885" max="15885" width="11.59765625" style="174" customWidth="1"/>
    <col min="15886" max="15887" width="10.8984375" style="174" customWidth="1"/>
    <col min="15888" max="15888" width="10.8984375" style="174" bestFit="1" customWidth="1"/>
    <col min="15889" max="15889" width="13.59765625" style="174" bestFit="1" customWidth="1"/>
    <col min="15890" max="15890" width="8.8984375" style="174" bestFit="1" customWidth="1"/>
    <col min="15891" max="15891" width="7.8984375" style="174" customWidth="1"/>
    <col min="15892" max="15892" width="7.8984375" style="174" bestFit="1" customWidth="1"/>
    <col min="15893" max="15893" width="8.8984375" style="174" customWidth="1"/>
    <col min="15894" max="15894" width="9.8984375" style="174" bestFit="1" customWidth="1"/>
    <col min="15895" max="15896" width="8.8984375" style="174"/>
    <col min="15897" max="15897" width="8.8984375" style="174" bestFit="1" customWidth="1"/>
    <col min="15898" max="16136" width="8.8984375" style="174"/>
    <col min="16137" max="16137" width="6.3984375" style="174" customWidth="1"/>
    <col min="16138" max="16138" width="64.3984375" style="174" customWidth="1"/>
    <col min="16139" max="16139" width="5.3984375" style="174" bestFit="1" customWidth="1"/>
    <col min="16140" max="16140" width="8.8984375" style="174" bestFit="1" customWidth="1"/>
    <col min="16141" max="16141" width="11.59765625" style="174" customWidth="1"/>
    <col min="16142" max="16143" width="10.8984375" style="174" customWidth="1"/>
    <col min="16144" max="16144" width="10.8984375" style="174" bestFit="1" customWidth="1"/>
    <col min="16145" max="16145" width="13.59765625" style="174" bestFit="1" customWidth="1"/>
    <col min="16146" max="16146" width="8.8984375" style="174" bestFit="1" customWidth="1"/>
    <col min="16147" max="16147" width="7.8984375" style="174" customWidth="1"/>
    <col min="16148" max="16148" width="7.8984375" style="174" bestFit="1" customWidth="1"/>
    <col min="16149" max="16149" width="8.8984375" style="174" customWidth="1"/>
    <col min="16150" max="16150" width="9.8984375" style="174" bestFit="1" customWidth="1"/>
    <col min="16151" max="16152" width="8.8984375" style="174"/>
    <col min="16153" max="16153" width="8.8984375" style="174" bestFit="1" customWidth="1"/>
    <col min="16154" max="16383" width="8.8984375" style="174"/>
    <col min="16384" max="16384" width="8.8984375" style="174" customWidth="1"/>
  </cols>
  <sheetData>
    <row r="1" spans="1:11" s="166" customFormat="1">
      <c r="A1" s="1120" t="s">
        <v>144</v>
      </c>
      <c r="B1" s="1120"/>
      <c r="C1" s="1120"/>
      <c r="D1" s="1120"/>
      <c r="E1" s="1120"/>
      <c r="F1" s="1120"/>
      <c r="G1" s="1120"/>
      <c r="H1" s="1120"/>
      <c r="I1" s="1120"/>
      <c r="J1" s="1120"/>
      <c r="K1" s="1077"/>
    </row>
    <row r="2" spans="1:11" s="117" customFormat="1">
      <c r="A2" s="117" t="s">
        <v>285</v>
      </c>
      <c r="B2" s="167"/>
      <c r="C2" s="336"/>
      <c r="D2" s="336"/>
      <c r="E2" s="336"/>
      <c r="F2" s="336"/>
      <c r="G2" s="336"/>
      <c r="H2" s="336"/>
      <c r="I2" s="336"/>
      <c r="K2" s="336"/>
    </row>
    <row r="3" spans="1:11" s="117" customFormat="1">
      <c r="A3" s="117" t="s">
        <v>286</v>
      </c>
      <c r="B3" s="167"/>
      <c r="C3" s="336"/>
      <c r="D3" s="336"/>
      <c r="E3" s="336"/>
      <c r="F3" s="336"/>
      <c r="G3" s="336"/>
      <c r="H3" s="336" t="s">
        <v>340</v>
      </c>
      <c r="I3" s="336" t="s">
        <v>314</v>
      </c>
      <c r="J3" s="167"/>
      <c r="K3" s="336"/>
    </row>
    <row r="4" spans="1:11" s="117" customFormat="1">
      <c r="A4" s="117" t="s">
        <v>288</v>
      </c>
      <c r="B4" s="167"/>
      <c r="C4" s="336"/>
      <c r="D4" s="336"/>
      <c r="E4" s="336"/>
      <c r="F4" s="336"/>
      <c r="G4" s="336"/>
      <c r="H4" s="336" t="s">
        <v>289</v>
      </c>
      <c r="I4" s="336"/>
      <c r="K4" s="336"/>
    </row>
    <row r="5" spans="1:11" s="117" customFormat="1">
      <c r="A5" s="117" t="str">
        <f>ปะหน้าอาคาร!A5</f>
        <v>ประมาณราคาเมื่อวันที่     21  เมษายน 2569</v>
      </c>
      <c r="B5" s="167"/>
      <c r="C5" s="336"/>
      <c r="D5" s="336"/>
      <c r="E5" s="336"/>
      <c r="F5" s="336"/>
      <c r="G5" s="336"/>
      <c r="H5" s="336" t="s">
        <v>290</v>
      </c>
      <c r="I5" s="336" t="s">
        <v>315</v>
      </c>
      <c r="J5" s="167"/>
      <c r="K5" s="336"/>
    </row>
    <row r="6" spans="1:11" s="117" customFormat="1">
      <c r="A6" s="117" t="s">
        <v>339</v>
      </c>
      <c r="B6" s="167"/>
      <c r="C6" s="336"/>
      <c r="D6" s="336"/>
      <c r="E6" s="336"/>
      <c r="F6" s="336"/>
      <c r="G6" s="336"/>
      <c r="H6" s="336"/>
      <c r="I6" s="336"/>
      <c r="J6" s="167"/>
      <c r="K6" s="336"/>
    </row>
    <row r="7" spans="1:11" s="137" customFormat="1">
      <c r="A7" s="1137" t="s">
        <v>19</v>
      </c>
      <c r="B7" s="1137" t="s">
        <v>1</v>
      </c>
      <c r="C7" s="1140" t="s">
        <v>21</v>
      </c>
      <c r="D7" s="1135" t="s">
        <v>20</v>
      </c>
      <c r="E7" s="1142" t="s">
        <v>28</v>
      </c>
      <c r="F7" s="1132"/>
      <c r="G7" s="1131" t="s">
        <v>29</v>
      </c>
      <c r="H7" s="1132"/>
      <c r="I7" s="1133" t="s">
        <v>146</v>
      </c>
      <c r="J7" s="1135" t="s">
        <v>3</v>
      </c>
      <c r="K7" s="405"/>
    </row>
    <row r="8" spans="1:11" s="137" customFormat="1">
      <c r="A8" s="1138"/>
      <c r="B8" s="1138"/>
      <c r="C8" s="1141"/>
      <c r="D8" s="1139"/>
      <c r="E8" s="219" t="s">
        <v>30</v>
      </c>
      <c r="F8" s="219" t="s">
        <v>31</v>
      </c>
      <c r="G8" s="138" t="s">
        <v>30</v>
      </c>
      <c r="H8" s="219" t="s">
        <v>31</v>
      </c>
      <c r="I8" s="1134"/>
      <c r="J8" s="1136"/>
      <c r="K8" s="405"/>
    </row>
    <row r="9" spans="1:11" s="137" customFormat="1">
      <c r="A9" s="139">
        <v>1</v>
      </c>
      <c r="B9" s="177" t="s">
        <v>282</v>
      </c>
      <c r="C9" s="140"/>
      <c r="D9" s="249"/>
      <c r="E9" s="162"/>
      <c r="F9" s="140"/>
      <c r="G9" s="140"/>
      <c r="H9" s="140"/>
      <c r="I9" s="140"/>
      <c r="J9" s="220"/>
      <c r="K9" s="405"/>
    </row>
    <row r="10" spans="1:11" s="137" customFormat="1">
      <c r="A10" s="141">
        <v>1.1000000000000001</v>
      </c>
      <c r="B10" s="169" t="s">
        <v>147</v>
      </c>
      <c r="C10" s="142"/>
      <c r="D10" s="279"/>
      <c r="E10" s="150"/>
      <c r="F10" s="142"/>
      <c r="G10" s="142"/>
      <c r="H10" s="142"/>
      <c r="I10" s="142"/>
      <c r="J10" s="221"/>
      <c r="K10" s="405"/>
    </row>
    <row r="11" spans="1:11" s="116" customFormat="1">
      <c r="A11" s="509"/>
      <c r="B11" s="787" t="s">
        <v>359</v>
      </c>
      <c r="C11" s="473">
        <v>87</v>
      </c>
      <c r="D11" s="594" t="s">
        <v>32</v>
      </c>
      <c r="E11" s="474">
        <v>18500</v>
      </c>
      <c r="F11" s="475">
        <f t="shared" ref="F11:F22" si="0">ROUND($C11*E11,2)</f>
        <v>1609500</v>
      </c>
      <c r="G11" s="474"/>
      <c r="H11" s="475">
        <f t="shared" ref="H11:H22" si="1">ROUND($C11*G11,2)</f>
        <v>0</v>
      </c>
      <c r="I11" s="474">
        <f t="shared" ref="I11:I22" si="2">F11+H11</f>
        <v>1609500</v>
      </c>
      <c r="J11" s="476"/>
      <c r="K11" s="118"/>
    </row>
    <row r="12" spans="1:11" s="116" customFormat="1">
      <c r="A12" s="509"/>
      <c r="B12" s="787" t="s">
        <v>316</v>
      </c>
      <c r="C12" s="473">
        <v>87</v>
      </c>
      <c r="D12" s="594" t="s">
        <v>32</v>
      </c>
      <c r="E12" s="474"/>
      <c r="F12" s="475">
        <f t="shared" si="0"/>
        <v>0</v>
      </c>
      <c r="G12" s="474">
        <v>359</v>
      </c>
      <c r="H12" s="475">
        <f t="shared" si="1"/>
        <v>31233</v>
      </c>
      <c r="I12" s="474">
        <f t="shared" si="2"/>
        <v>31233</v>
      </c>
      <c r="J12" s="476"/>
      <c r="K12" s="118"/>
    </row>
    <row r="13" spans="1:11" s="116" customFormat="1">
      <c r="A13" s="509"/>
      <c r="B13" s="787" t="s">
        <v>318</v>
      </c>
      <c r="C13" s="473">
        <v>122.33999999999997</v>
      </c>
      <c r="D13" s="594" t="s">
        <v>33</v>
      </c>
      <c r="E13" s="474"/>
      <c r="F13" s="475">
        <f t="shared" si="0"/>
        <v>0</v>
      </c>
      <c r="G13" s="474">
        <v>153</v>
      </c>
      <c r="H13" s="475">
        <f t="shared" si="1"/>
        <v>18718.02</v>
      </c>
      <c r="I13" s="474">
        <f t="shared" si="2"/>
        <v>18718.02</v>
      </c>
      <c r="J13" s="476"/>
      <c r="K13" s="118"/>
    </row>
    <row r="14" spans="1:11" s="116" customFormat="1">
      <c r="A14" s="509"/>
      <c r="B14" s="787" t="s">
        <v>319</v>
      </c>
      <c r="C14" s="473">
        <v>6.43</v>
      </c>
      <c r="D14" s="594" t="s">
        <v>33</v>
      </c>
      <c r="E14" s="474">
        <v>513</v>
      </c>
      <c r="F14" s="475">
        <f t="shared" si="0"/>
        <v>3298.59</v>
      </c>
      <c r="G14" s="474">
        <v>112</v>
      </c>
      <c r="H14" s="475">
        <f t="shared" si="1"/>
        <v>720.16</v>
      </c>
      <c r="I14" s="474">
        <f t="shared" si="2"/>
        <v>4018.75</v>
      </c>
      <c r="J14" s="476"/>
      <c r="K14" s="118"/>
    </row>
    <row r="15" spans="1:11" s="116" customFormat="1">
      <c r="A15" s="509"/>
      <c r="B15" s="787" t="s">
        <v>236</v>
      </c>
      <c r="C15" s="473">
        <v>5.14</v>
      </c>
      <c r="D15" s="594" t="s">
        <v>33</v>
      </c>
      <c r="E15" s="474">
        <v>2460</v>
      </c>
      <c r="F15" s="475">
        <f t="shared" si="0"/>
        <v>12644.4</v>
      </c>
      <c r="G15" s="474">
        <v>329</v>
      </c>
      <c r="H15" s="475">
        <f t="shared" si="1"/>
        <v>1691.06</v>
      </c>
      <c r="I15" s="474">
        <f t="shared" si="2"/>
        <v>14335.46</v>
      </c>
      <c r="J15" s="476"/>
      <c r="K15" s="118"/>
    </row>
    <row r="16" spans="1:11" s="137" customFormat="1">
      <c r="A16" s="178"/>
      <c r="B16" s="169" t="s">
        <v>40</v>
      </c>
      <c r="C16" s="170">
        <v>94.67</v>
      </c>
      <c r="D16" s="404" t="s">
        <v>34</v>
      </c>
      <c r="E16" s="226">
        <v>160</v>
      </c>
      <c r="F16" s="475">
        <f t="shared" si="0"/>
        <v>15147.2</v>
      </c>
      <c r="G16" s="179">
        <v>163</v>
      </c>
      <c r="H16" s="475">
        <f t="shared" si="1"/>
        <v>15431.21</v>
      </c>
      <c r="I16" s="474">
        <f t="shared" si="2"/>
        <v>30578.41</v>
      </c>
      <c r="J16" s="222"/>
      <c r="K16" s="405"/>
    </row>
    <row r="17" spans="1:11" s="116" customFormat="1">
      <c r="A17" s="509"/>
      <c r="B17" s="787" t="s">
        <v>800</v>
      </c>
      <c r="C17" s="473">
        <v>29.85</v>
      </c>
      <c r="D17" s="594" t="s">
        <v>33</v>
      </c>
      <c r="E17" s="474">
        <v>2470</v>
      </c>
      <c r="F17" s="475">
        <f t="shared" si="0"/>
        <v>73729.5</v>
      </c>
      <c r="G17" s="474">
        <v>522</v>
      </c>
      <c r="H17" s="475">
        <f t="shared" si="1"/>
        <v>15581.7</v>
      </c>
      <c r="I17" s="474">
        <f t="shared" si="2"/>
        <v>89311.2</v>
      </c>
      <c r="J17" s="476"/>
      <c r="K17" s="118"/>
    </row>
    <row r="18" spans="1:11" s="116" customFormat="1">
      <c r="A18" s="509"/>
      <c r="B18" s="787" t="s">
        <v>322</v>
      </c>
      <c r="C18" s="473">
        <v>83.23</v>
      </c>
      <c r="D18" s="594" t="s">
        <v>35</v>
      </c>
      <c r="E18" s="474">
        <v>20.5</v>
      </c>
      <c r="F18" s="475">
        <f t="shared" si="0"/>
        <v>1706.22</v>
      </c>
      <c r="G18" s="474">
        <v>4.9000000000000004</v>
      </c>
      <c r="H18" s="475">
        <f t="shared" si="1"/>
        <v>407.83</v>
      </c>
      <c r="I18" s="474">
        <f t="shared" si="2"/>
        <v>2114.0500000000002</v>
      </c>
      <c r="J18" s="476"/>
      <c r="K18" s="118"/>
    </row>
    <row r="19" spans="1:11" s="116" customFormat="1">
      <c r="A19" s="509"/>
      <c r="B19" s="787" t="s">
        <v>324</v>
      </c>
      <c r="C19" s="473">
        <v>484.05</v>
      </c>
      <c r="D19" s="594" t="s">
        <v>35</v>
      </c>
      <c r="E19" s="474">
        <v>19.899999999999999</v>
      </c>
      <c r="F19" s="475">
        <f t="shared" si="0"/>
        <v>9632.6</v>
      </c>
      <c r="G19" s="474">
        <v>3.9</v>
      </c>
      <c r="H19" s="475">
        <f t="shared" si="1"/>
        <v>1887.8</v>
      </c>
      <c r="I19" s="474">
        <f t="shared" si="2"/>
        <v>11520.4</v>
      </c>
      <c r="J19" s="476"/>
      <c r="K19" s="118"/>
    </row>
    <row r="20" spans="1:11" s="116" customFormat="1">
      <c r="A20" s="509"/>
      <c r="B20" s="787" t="s">
        <v>325</v>
      </c>
      <c r="C20" s="473">
        <v>5245.04</v>
      </c>
      <c r="D20" s="594" t="s">
        <v>35</v>
      </c>
      <c r="E20" s="474">
        <v>19.899999999999999</v>
      </c>
      <c r="F20" s="475">
        <f t="shared" si="0"/>
        <v>104376.3</v>
      </c>
      <c r="G20" s="474">
        <v>3.5</v>
      </c>
      <c r="H20" s="475">
        <f t="shared" si="1"/>
        <v>18357.64</v>
      </c>
      <c r="I20" s="474">
        <f t="shared" si="2"/>
        <v>122733.94</v>
      </c>
      <c r="J20" s="476"/>
      <c r="K20" s="118"/>
    </row>
    <row r="21" spans="1:11" s="116" customFormat="1">
      <c r="A21" s="509"/>
      <c r="B21" s="787" t="s">
        <v>78</v>
      </c>
      <c r="C21" s="473">
        <v>174.37</v>
      </c>
      <c r="D21" s="594" t="s">
        <v>35</v>
      </c>
      <c r="E21" s="474">
        <v>23.74</v>
      </c>
      <c r="F21" s="475">
        <f t="shared" si="0"/>
        <v>4139.54</v>
      </c>
      <c r="G21" s="474"/>
      <c r="H21" s="475">
        <f t="shared" si="1"/>
        <v>0</v>
      </c>
      <c r="I21" s="474">
        <f t="shared" si="2"/>
        <v>4139.54</v>
      </c>
      <c r="J21" s="476"/>
      <c r="K21" s="118">
        <f>SUM(C18:C20)*0.03</f>
        <v>174.36959999999999</v>
      </c>
    </row>
    <row r="22" spans="1:11" s="137" customFormat="1">
      <c r="A22" s="410"/>
      <c r="B22" s="169" t="s">
        <v>42</v>
      </c>
      <c r="C22" s="170">
        <v>23.67</v>
      </c>
      <c r="D22" s="404" t="s">
        <v>35</v>
      </c>
      <c r="E22" s="226">
        <v>21.77</v>
      </c>
      <c r="F22" s="475">
        <f t="shared" si="0"/>
        <v>515.29999999999995</v>
      </c>
      <c r="G22" s="179"/>
      <c r="H22" s="475">
        <f t="shared" si="1"/>
        <v>0</v>
      </c>
      <c r="I22" s="179">
        <f t="shared" si="2"/>
        <v>515.29999999999995</v>
      </c>
      <c r="J22" s="222"/>
      <c r="K22" s="405">
        <f>C16*0.25</f>
        <v>23.6675</v>
      </c>
    </row>
    <row r="23" spans="1:11" s="137" customFormat="1">
      <c r="A23" s="643"/>
      <c r="B23" s="286"/>
      <c r="C23" s="287"/>
      <c r="D23" s="644"/>
      <c r="E23" s="306"/>
      <c r="F23" s="306"/>
      <c r="G23" s="306"/>
      <c r="H23" s="306"/>
      <c r="I23" s="307"/>
      <c r="J23" s="645"/>
      <c r="K23" s="405"/>
    </row>
    <row r="24" spans="1:11" s="137" customFormat="1">
      <c r="A24" s="143"/>
      <c r="B24" s="180" t="s">
        <v>79</v>
      </c>
      <c r="C24" s="144"/>
      <c r="D24" s="223"/>
      <c r="E24" s="163"/>
      <c r="F24" s="144"/>
      <c r="G24" s="144"/>
      <c r="H24" s="144"/>
      <c r="I24" s="144">
        <f>SUM(I11:I23)</f>
        <v>1938718.0699999998</v>
      </c>
      <c r="J24" s="223"/>
      <c r="K24" s="405"/>
    </row>
    <row r="25" spans="1:11" s="137" customFormat="1">
      <c r="A25" s="141">
        <v>1.2</v>
      </c>
      <c r="B25" s="145" t="s">
        <v>148</v>
      </c>
      <c r="C25" s="407"/>
      <c r="D25" s="408"/>
      <c r="E25" s="162"/>
      <c r="F25" s="407"/>
      <c r="G25" s="407"/>
      <c r="H25" s="407"/>
      <c r="I25" s="407"/>
      <c r="J25" s="409"/>
      <c r="K25" s="405"/>
    </row>
    <row r="26" spans="1:11" s="137" customFormat="1">
      <c r="A26" s="178"/>
      <c r="B26" s="169" t="s">
        <v>40</v>
      </c>
      <c r="C26" s="170">
        <v>15.84</v>
      </c>
      <c r="D26" s="404" t="s">
        <v>34</v>
      </c>
      <c r="E26" s="226">
        <v>160</v>
      </c>
      <c r="F26" s="475">
        <f t="shared" ref="F26:F31" si="3">ROUND($C26*E26,2)</f>
        <v>2534.4</v>
      </c>
      <c r="G26" s="179">
        <v>163</v>
      </c>
      <c r="H26" s="475">
        <f t="shared" ref="H26:H31" si="4">ROUND($C26*G26,2)</f>
        <v>2581.92</v>
      </c>
      <c r="I26" s="474">
        <f t="shared" ref="I26:I31" si="5">F26+H26</f>
        <v>5116.32</v>
      </c>
      <c r="J26" s="222"/>
      <c r="K26" s="405"/>
    </row>
    <row r="27" spans="1:11" s="116" customFormat="1">
      <c r="A27" s="509"/>
      <c r="B27" s="787" t="s">
        <v>800</v>
      </c>
      <c r="C27" s="473">
        <v>1.1900000000000002</v>
      </c>
      <c r="D27" s="594" t="s">
        <v>33</v>
      </c>
      <c r="E27" s="474">
        <v>2470</v>
      </c>
      <c r="F27" s="475">
        <f t="shared" si="3"/>
        <v>2939.3</v>
      </c>
      <c r="G27" s="474">
        <v>522</v>
      </c>
      <c r="H27" s="475">
        <f t="shared" si="4"/>
        <v>621.17999999999995</v>
      </c>
      <c r="I27" s="474">
        <f t="shared" si="5"/>
        <v>3560.48</v>
      </c>
      <c r="J27" s="476"/>
      <c r="K27" s="118"/>
    </row>
    <row r="28" spans="1:11" s="116" customFormat="1">
      <c r="A28" s="509"/>
      <c r="B28" s="787" t="s">
        <v>321</v>
      </c>
      <c r="C28" s="473">
        <v>109.1</v>
      </c>
      <c r="D28" s="594" t="s">
        <v>35</v>
      </c>
      <c r="E28" s="474">
        <v>21.25</v>
      </c>
      <c r="F28" s="475">
        <f t="shared" si="3"/>
        <v>2318.38</v>
      </c>
      <c r="G28" s="474">
        <v>4.9000000000000004</v>
      </c>
      <c r="H28" s="475">
        <f t="shared" si="4"/>
        <v>534.59</v>
      </c>
      <c r="I28" s="474">
        <f t="shared" si="5"/>
        <v>2852.9700000000003</v>
      </c>
      <c r="J28" s="476"/>
      <c r="K28" s="118"/>
    </row>
    <row r="29" spans="1:11" s="116" customFormat="1">
      <c r="A29" s="509"/>
      <c r="B29" s="787" t="s">
        <v>324</v>
      </c>
      <c r="C29" s="473">
        <v>1193.29</v>
      </c>
      <c r="D29" s="594" t="s">
        <v>35</v>
      </c>
      <c r="E29" s="474">
        <v>19.899999999999999</v>
      </c>
      <c r="F29" s="475">
        <f t="shared" si="3"/>
        <v>23746.47</v>
      </c>
      <c r="G29" s="474">
        <v>3.9</v>
      </c>
      <c r="H29" s="475">
        <f t="shared" si="4"/>
        <v>4653.83</v>
      </c>
      <c r="I29" s="474">
        <f t="shared" si="5"/>
        <v>28400.300000000003</v>
      </c>
      <c r="J29" s="476"/>
      <c r="K29" s="118"/>
    </row>
    <row r="30" spans="1:11" s="116" customFormat="1">
      <c r="A30" s="509"/>
      <c r="B30" s="787" t="s">
        <v>78</v>
      </c>
      <c r="C30" s="473">
        <v>39.07</v>
      </c>
      <c r="D30" s="594" t="s">
        <v>35</v>
      </c>
      <c r="E30" s="474">
        <v>23.74</v>
      </c>
      <c r="F30" s="475">
        <f t="shared" si="3"/>
        <v>927.52</v>
      </c>
      <c r="G30" s="474"/>
      <c r="H30" s="475">
        <f t="shared" si="4"/>
        <v>0</v>
      </c>
      <c r="I30" s="474">
        <f t="shared" si="5"/>
        <v>927.52</v>
      </c>
      <c r="J30" s="476"/>
      <c r="K30" s="118">
        <f>SUM(C28:C29)*0.03</f>
        <v>39.071699999999993</v>
      </c>
    </row>
    <row r="31" spans="1:11" s="137" customFormat="1">
      <c r="A31" s="410"/>
      <c r="B31" s="169" t="s">
        <v>42</v>
      </c>
      <c r="C31" s="170">
        <v>3.96</v>
      </c>
      <c r="D31" s="404" t="s">
        <v>35</v>
      </c>
      <c r="E31" s="226">
        <v>21.77</v>
      </c>
      <c r="F31" s="475">
        <f t="shared" si="3"/>
        <v>86.21</v>
      </c>
      <c r="G31" s="179"/>
      <c r="H31" s="475">
        <f t="shared" si="4"/>
        <v>0</v>
      </c>
      <c r="I31" s="179">
        <f t="shared" si="5"/>
        <v>86.21</v>
      </c>
      <c r="J31" s="222"/>
      <c r="K31" s="405">
        <f>C26*0.25</f>
        <v>3.96</v>
      </c>
    </row>
    <row r="32" spans="1:11" s="137" customFormat="1">
      <c r="A32" s="643"/>
      <c r="B32" s="286"/>
      <c r="C32" s="287"/>
      <c r="D32" s="644"/>
      <c r="E32" s="288"/>
      <c r="F32" s="288"/>
      <c r="G32" s="288"/>
      <c r="H32" s="288"/>
      <c r="I32" s="287"/>
      <c r="J32" s="645"/>
      <c r="K32" s="405"/>
    </row>
    <row r="33" spans="1:11" s="137" customFormat="1">
      <c r="A33" s="143"/>
      <c r="B33" s="180" t="s">
        <v>80</v>
      </c>
      <c r="C33" s="144"/>
      <c r="D33" s="223"/>
      <c r="E33" s="163"/>
      <c r="F33" s="144"/>
      <c r="G33" s="144"/>
      <c r="H33" s="144"/>
      <c r="I33" s="144">
        <f>SUM(I25:I32)</f>
        <v>40943.800000000003</v>
      </c>
      <c r="J33" s="223"/>
      <c r="K33" s="405"/>
    </row>
    <row r="34" spans="1:11" s="137" customFormat="1" ht="18.600000000000001" thickBot="1">
      <c r="A34" s="347"/>
      <c r="B34" s="348" t="s">
        <v>81</v>
      </c>
      <c r="C34" s="349"/>
      <c r="D34" s="350"/>
      <c r="E34" s="351"/>
      <c r="F34" s="349"/>
      <c r="G34" s="349"/>
      <c r="H34" s="349"/>
      <c r="I34" s="389">
        <f>I33+I24</f>
        <v>1979661.8699999999</v>
      </c>
      <c r="J34" s="350"/>
      <c r="K34" s="405"/>
    </row>
    <row r="35" spans="1:11" s="137" customFormat="1" ht="18.600000000000001" thickTop="1">
      <c r="A35" s="146">
        <v>2</v>
      </c>
      <c r="B35" s="181" t="s">
        <v>281</v>
      </c>
      <c r="C35" s="142"/>
      <c r="D35" s="279"/>
      <c r="E35" s="150"/>
      <c r="F35" s="142"/>
      <c r="G35" s="142"/>
      <c r="H35" s="142"/>
      <c r="I35" s="142"/>
      <c r="J35" s="221"/>
      <c r="K35" s="405"/>
    </row>
    <row r="36" spans="1:11" s="137" customFormat="1">
      <c r="A36" s="146">
        <v>2.1</v>
      </c>
      <c r="B36" s="181" t="s">
        <v>149</v>
      </c>
      <c r="C36" s="142"/>
      <c r="D36" s="279"/>
      <c r="E36" s="150"/>
      <c r="F36" s="142"/>
      <c r="G36" s="142"/>
      <c r="H36" s="142"/>
      <c r="I36" s="142"/>
      <c r="J36" s="221"/>
      <c r="K36" s="405"/>
    </row>
    <row r="37" spans="1:11" s="137" customFormat="1">
      <c r="A37" s="141" t="s">
        <v>139</v>
      </c>
      <c r="B37" s="147" t="s">
        <v>150</v>
      </c>
      <c r="C37" s="142"/>
      <c r="D37" s="279"/>
      <c r="E37" s="150"/>
      <c r="F37" s="142"/>
      <c r="G37" s="142"/>
      <c r="H37" s="142"/>
      <c r="I37" s="142"/>
      <c r="J37" s="221"/>
      <c r="K37" s="405"/>
    </row>
    <row r="38" spans="1:11" s="137" customFormat="1">
      <c r="A38" s="178"/>
      <c r="B38" s="169" t="s">
        <v>40</v>
      </c>
      <c r="C38" s="170">
        <v>277.59999999999997</v>
      </c>
      <c r="D38" s="404" t="s">
        <v>34</v>
      </c>
      <c r="E38" s="226">
        <v>160</v>
      </c>
      <c r="F38" s="475">
        <f t="shared" ref="F38:F44" si="6">ROUND($C38*E38,2)</f>
        <v>44416</v>
      </c>
      <c r="G38" s="179">
        <v>163</v>
      </c>
      <c r="H38" s="475">
        <f t="shared" ref="H38:H44" si="7">ROUND($C38*G38,2)</f>
        <v>45248.800000000003</v>
      </c>
      <c r="I38" s="474">
        <f t="shared" ref="I38:I44" si="8">F38+H38</f>
        <v>89664.8</v>
      </c>
      <c r="J38" s="222"/>
      <c r="K38" s="405"/>
    </row>
    <row r="39" spans="1:11" s="116" customFormat="1">
      <c r="A39" s="509"/>
      <c r="B39" s="787" t="s">
        <v>800</v>
      </c>
      <c r="C39" s="473">
        <v>29.27</v>
      </c>
      <c r="D39" s="594" t="s">
        <v>33</v>
      </c>
      <c r="E39" s="474">
        <v>2470</v>
      </c>
      <c r="F39" s="475">
        <f t="shared" si="6"/>
        <v>72296.899999999994</v>
      </c>
      <c r="G39" s="474">
        <v>522</v>
      </c>
      <c r="H39" s="475">
        <f t="shared" si="7"/>
        <v>15278.94</v>
      </c>
      <c r="I39" s="474">
        <f t="shared" si="8"/>
        <v>87575.84</v>
      </c>
      <c r="J39" s="476"/>
      <c r="K39" s="118"/>
    </row>
    <row r="40" spans="1:11" s="116" customFormat="1">
      <c r="A40" s="509"/>
      <c r="B40" s="787" t="s">
        <v>321</v>
      </c>
      <c r="C40" s="473">
        <v>1213.42</v>
      </c>
      <c r="D40" s="594" t="s">
        <v>35</v>
      </c>
      <c r="E40" s="474">
        <v>21.25</v>
      </c>
      <c r="F40" s="475">
        <f t="shared" si="6"/>
        <v>25785.18</v>
      </c>
      <c r="G40" s="474">
        <v>4.9000000000000004</v>
      </c>
      <c r="H40" s="475">
        <f t="shared" si="7"/>
        <v>5945.76</v>
      </c>
      <c r="I40" s="474">
        <f t="shared" si="8"/>
        <v>31730.940000000002</v>
      </c>
      <c r="J40" s="476"/>
      <c r="K40" s="118"/>
    </row>
    <row r="41" spans="1:11" s="116" customFormat="1">
      <c r="A41" s="509"/>
      <c r="B41" s="787" t="s">
        <v>324</v>
      </c>
      <c r="C41" s="473">
        <v>1736.08</v>
      </c>
      <c r="D41" s="594" t="s">
        <v>35</v>
      </c>
      <c r="E41" s="474">
        <v>19.899999999999999</v>
      </c>
      <c r="F41" s="475">
        <f t="shared" si="6"/>
        <v>34547.99</v>
      </c>
      <c r="G41" s="474">
        <v>3.9</v>
      </c>
      <c r="H41" s="475">
        <f t="shared" si="7"/>
        <v>6770.71</v>
      </c>
      <c r="I41" s="474">
        <f t="shared" si="8"/>
        <v>41318.699999999997</v>
      </c>
      <c r="J41" s="476"/>
      <c r="K41" s="118"/>
    </row>
    <row r="42" spans="1:11" s="116" customFormat="1">
      <c r="A42" s="509"/>
      <c r="B42" s="787" t="s">
        <v>325</v>
      </c>
      <c r="C42" s="473">
        <v>2739.88</v>
      </c>
      <c r="D42" s="594" t="s">
        <v>35</v>
      </c>
      <c r="E42" s="474">
        <v>19.899999999999999</v>
      </c>
      <c r="F42" s="475">
        <f t="shared" si="6"/>
        <v>54523.61</v>
      </c>
      <c r="G42" s="474">
        <v>3.5</v>
      </c>
      <c r="H42" s="475">
        <f t="shared" si="7"/>
        <v>9589.58</v>
      </c>
      <c r="I42" s="474">
        <f t="shared" si="8"/>
        <v>64113.19</v>
      </c>
      <c r="J42" s="476"/>
      <c r="K42" s="118"/>
    </row>
    <row r="43" spans="1:11" s="116" customFormat="1">
      <c r="A43" s="509"/>
      <c r="B43" s="787" t="s">
        <v>78</v>
      </c>
      <c r="C43" s="473">
        <v>170.68</v>
      </c>
      <c r="D43" s="594" t="s">
        <v>35</v>
      </c>
      <c r="E43" s="474">
        <v>23.74</v>
      </c>
      <c r="F43" s="475">
        <f t="shared" si="6"/>
        <v>4051.94</v>
      </c>
      <c r="G43" s="474"/>
      <c r="H43" s="475">
        <f t="shared" si="7"/>
        <v>0</v>
      </c>
      <c r="I43" s="474">
        <f t="shared" si="8"/>
        <v>4051.94</v>
      </c>
      <c r="J43" s="476"/>
      <c r="K43" s="118">
        <f>SUM(C40:C42)*0.03</f>
        <v>170.6814</v>
      </c>
    </row>
    <row r="44" spans="1:11" s="137" customFormat="1">
      <c r="A44" s="410"/>
      <c r="B44" s="169" t="s">
        <v>42</v>
      </c>
      <c r="C44" s="170">
        <v>69.400000000000006</v>
      </c>
      <c r="D44" s="404" t="s">
        <v>35</v>
      </c>
      <c r="E44" s="226">
        <v>21.77</v>
      </c>
      <c r="F44" s="475">
        <f t="shared" si="6"/>
        <v>1510.84</v>
      </c>
      <c r="G44" s="179"/>
      <c r="H44" s="475">
        <f t="shared" si="7"/>
        <v>0</v>
      </c>
      <c r="I44" s="179">
        <f t="shared" si="8"/>
        <v>1510.84</v>
      </c>
      <c r="J44" s="222"/>
      <c r="K44" s="405">
        <f>C38*0.25</f>
        <v>69.399999999999991</v>
      </c>
    </row>
    <row r="45" spans="1:11" s="137" customFormat="1">
      <c r="A45" s="643"/>
      <c r="B45" s="286"/>
      <c r="C45" s="287"/>
      <c r="D45" s="644"/>
      <c r="E45" s="288"/>
      <c r="F45" s="288"/>
      <c r="G45" s="288"/>
      <c r="H45" s="288"/>
      <c r="I45" s="287"/>
      <c r="J45" s="645"/>
      <c r="K45" s="405"/>
    </row>
    <row r="46" spans="1:11" s="137" customFormat="1">
      <c r="A46" s="143"/>
      <c r="B46" s="180" t="s">
        <v>140</v>
      </c>
      <c r="C46" s="144"/>
      <c r="D46" s="223"/>
      <c r="E46" s="163"/>
      <c r="F46" s="144"/>
      <c r="G46" s="144"/>
      <c r="H46" s="144"/>
      <c r="I46" s="144">
        <f>SUM(I37:I45)</f>
        <v>319966.25000000006</v>
      </c>
      <c r="J46" s="223"/>
      <c r="K46" s="405"/>
    </row>
    <row r="47" spans="1:11" s="137" customFormat="1">
      <c r="A47" s="141" t="s">
        <v>151</v>
      </c>
      <c r="B47" s="147" t="s">
        <v>152</v>
      </c>
      <c r="C47" s="142"/>
      <c r="D47" s="279"/>
      <c r="E47" s="150"/>
      <c r="F47" s="142"/>
      <c r="G47" s="142"/>
      <c r="H47" s="142"/>
      <c r="I47" s="142"/>
      <c r="J47" s="221"/>
      <c r="K47" s="405"/>
    </row>
    <row r="48" spans="1:11" s="137" customFormat="1">
      <c r="A48" s="178"/>
      <c r="B48" s="169" t="s">
        <v>40</v>
      </c>
      <c r="C48" s="170">
        <v>127.09000000000002</v>
      </c>
      <c r="D48" s="404" t="s">
        <v>34</v>
      </c>
      <c r="E48" s="226">
        <v>160</v>
      </c>
      <c r="F48" s="475">
        <f>ROUND($C48*E48,2)</f>
        <v>20334.400000000001</v>
      </c>
      <c r="G48" s="179">
        <v>163</v>
      </c>
      <c r="H48" s="475">
        <f>ROUND($C48*G48,2)</f>
        <v>20715.669999999998</v>
      </c>
      <c r="I48" s="474">
        <f>F48+H48</f>
        <v>41050.07</v>
      </c>
      <c r="J48" s="222"/>
      <c r="K48" s="405"/>
    </row>
    <row r="49" spans="1:11" s="116" customFormat="1">
      <c r="A49" s="509"/>
      <c r="B49" s="787" t="s">
        <v>800</v>
      </c>
      <c r="C49" s="473">
        <v>12.71</v>
      </c>
      <c r="D49" s="594" t="s">
        <v>33</v>
      </c>
      <c r="E49" s="474">
        <v>2470</v>
      </c>
      <c r="F49" s="475">
        <f>ROUND($C49*E49,2)</f>
        <v>31393.7</v>
      </c>
      <c r="G49" s="474">
        <v>522</v>
      </c>
      <c r="H49" s="475">
        <f>ROUND($C49*G49,2)</f>
        <v>6634.62</v>
      </c>
      <c r="I49" s="474">
        <f>F49+H49</f>
        <v>38028.32</v>
      </c>
      <c r="J49" s="476"/>
      <c r="K49" s="118"/>
    </row>
    <row r="50" spans="1:11" s="116" customFormat="1">
      <c r="A50" s="509"/>
      <c r="B50" s="787" t="s">
        <v>322</v>
      </c>
      <c r="C50" s="473">
        <v>1523.7</v>
      </c>
      <c r="D50" s="594" t="s">
        <v>35</v>
      </c>
      <c r="E50" s="474">
        <v>20.5</v>
      </c>
      <c r="F50" s="475">
        <f>ROUND($C50*E50,2)</f>
        <v>31235.85</v>
      </c>
      <c r="G50" s="474">
        <v>4.9000000000000004</v>
      </c>
      <c r="H50" s="475">
        <f>ROUND($C50*G50,2)</f>
        <v>7466.13</v>
      </c>
      <c r="I50" s="474">
        <f>F50+H50</f>
        <v>38701.979999999996</v>
      </c>
      <c r="J50" s="476"/>
      <c r="K50" s="118"/>
    </row>
    <row r="51" spans="1:11" s="116" customFormat="1">
      <c r="A51" s="509"/>
      <c r="B51" s="787" t="s">
        <v>78</v>
      </c>
      <c r="C51" s="473">
        <v>45.71</v>
      </c>
      <c r="D51" s="594" t="s">
        <v>35</v>
      </c>
      <c r="E51" s="474">
        <v>23.74</v>
      </c>
      <c r="F51" s="475">
        <f>ROUND($C51*E51,2)</f>
        <v>1085.1600000000001</v>
      </c>
      <c r="G51" s="474"/>
      <c r="H51" s="475">
        <f>ROUND($C51*G51,2)</f>
        <v>0</v>
      </c>
      <c r="I51" s="474">
        <f>F51+H51</f>
        <v>1085.1600000000001</v>
      </c>
      <c r="J51" s="476"/>
      <c r="K51" s="118">
        <f>C50*0.03</f>
        <v>45.710999999999999</v>
      </c>
    </row>
    <row r="52" spans="1:11" s="137" customFormat="1">
      <c r="A52" s="410"/>
      <c r="B52" s="169" t="s">
        <v>42</v>
      </c>
      <c r="C52" s="170">
        <v>31.77</v>
      </c>
      <c r="D52" s="404" t="s">
        <v>35</v>
      </c>
      <c r="E52" s="226">
        <v>21.77</v>
      </c>
      <c r="F52" s="475">
        <f>ROUND($C52*E52,2)</f>
        <v>691.63</v>
      </c>
      <c r="G52" s="179"/>
      <c r="H52" s="475">
        <f>ROUND($C52*G52,2)</f>
        <v>0</v>
      </c>
      <c r="I52" s="179">
        <f>F52+H52</f>
        <v>691.63</v>
      </c>
      <c r="J52" s="222"/>
      <c r="K52" s="405">
        <f>C48*0.25</f>
        <v>31.772500000000004</v>
      </c>
    </row>
    <row r="53" spans="1:11" s="137" customFormat="1">
      <c r="A53" s="643"/>
      <c r="B53" s="286"/>
      <c r="C53" s="287"/>
      <c r="D53" s="644"/>
      <c r="E53" s="288"/>
      <c r="F53" s="288"/>
      <c r="G53" s="288"/>
      <c r="H53" s="288"/>
      <c r="I53" s="287"/>
      <c r="J53" s="645"/>
      <c r="K53" s="405"/>
    </row>
    <row r="54" spans="1:11" s="137" customFormat="1">
      <c r="A54" s="143"/>
      <c r="B54" s="180" t="s">
        <v>153</v>
      </c>
      <c r="C54" s="144"/>
      <c r="D54" s="223"/>
      <c r="E54" s="163"/>
      <c r="F54" s="144"/>
      <c r="G54" s="144"/>
      <c r="H54" s="144"/>
      <c r="I54" s="144">
        <f>SUM(I48:I53)</f>
        <v>119557.16</v>
      </c>
      <c r="J54" s="223"/>
      <c r="K54" s="405"/>
    </row>
    <row r="55" spans="1:11" s="137" customFormat="1">
      <c r="A55" s="141" t="s">
        <v>154</v>
      </c>
      <c r="B55" s="147" t="s">
        <v>155</v>
      </c>
      <c r="C55" s="142"/>
      <c r="D55" s="279"/>
      <c r="E55" s="150"/>
      <c r="F55" s="142"/>
      <c r="G55" s="142"/>
      <c r="H55" s="142"/>
      <c r="I55" s="142"/>
      <c r="J55" s="221"/>
      <c r="K55" s="405"/>
    </row>
    <row r="56" spans="1:11" s="137" customFormat="1">
      <c r="A56" s="178"/>
      <c r="B56" s="169" t="s">
        <v>156</v>
      </c>
      <c r="C56" s="170">
        <v>256</v>
      </c>
      <c r="D56" s="404" t="s">
        <v>34</v>
      </c>
      <c r="E56" s="155">
        <v>230</v>
      </c>
      <c r="F56" s="179">
        <f>C56*E56</f>
        <v>58880</v>
      </c>
      <c r="G56" s="179">
        <v>26</v>
      </c>
      <c r="H56" s="179">
        <f>C56*G56</f>
        <v>6656</v>
      </c>
      <c r="I56" s="179">
        <f t="shared" ref="I56:I62" si="9">F56+H56</f>
        <v>65536</v>
      </c>
      <c r="J56" s="222"/>
      <c r="K56" s="405"/>
    </row>
    <row r="57" spans="1:11" s="137" customFormat="1">
      <c r="A57" s="178"/>
      <c r="B57" s="169" t="s">
        <v>40</v>
      </c>
      <c r="C57" s="170">
        <v>8</v>
      </c>
      <c r="D57" s="404" t="s">
        <v>34</v>
      </c>
      <c r="E57" s="226">
        <v>160</v>
      </c>
      <c r="F57" s="475">
        <f>ROUND($C57*E57,2)</f>
        <v>1280</v>
      </c>
      <c r="G57" s="179">
        <v>163</v>
      </c>
      <c r="H57" s="475">
        <f>ROUND($C57*G57,2)</f>
        <v>1304</v>
      </c>
      <c r="I57" s="474">
        <f t="shared" si="9"/>
        <v>2584</v>
      </c>
      <c r="J57" s="222"/>
      <c r="K57" s="405"/>
    </row>
    <row r="58" spans="1:11" s="116" customFormat="1">
      <c r="A58" s="509"/>
      <c r="B58" s="787" t="s">
        <v>800</v>
      </c>
      <c r="C58" s="473">
        <v>12.8</v>
      </c>
      <c r="D58" s="594" t="s">
        <v>33</v>
      </c>
      <c r="E58" s="474">
        <v>2470</v>
      </c>
      <c r="F58" s="475">
        <f>ROUND($C58*E58,2)</f>
        <v>31616</v>
      </c>
      <c r="G58" s="474">
        <v>522</v>
      </c>
      <c r="H58" s="475">
        <f>ROUND($C58*G58,2)</f>
        <v>6681.6</v>
      </c>
      <c r="I58" s="474">
        <f t="shared" si="9"/>
        <v>38297.599999999999</v>
      </c>
      <c r="J58" s="476"/>
      <c r="K58" s="118"/>
    </row>
    <row r="59" spans="1:11" s="137" customFormat="1">
      <c r="A59" s="411"/>
      <c r="B59" s="412" t="s">
        <v>138</v>
      </c>
      <c r="C59" s="788">
        <f>C56</f>
        <v>256</v>
      </c>
      <c r="D59" s="404" t="s">
        <v>34</v>
      </c>
      <c r="E59" s="789">
        <v>35</v>
      </c>
      <c r="F59" s="179">
        <f>C59*E59</f>
        <v>8960</v>
      </c>
      <c r="G59" s="789">
        <v>6</v>
      </c>
      <c r="H59" s="179">
        <f>C59*G59</f>
        <v>1536</v>
      </c>
      <c r="I59" s="179">
        <f t="shared" si="9"/>
        <v>10496</v>
      </c>
      <c r="J59" s="406"/>
      <c r="K59" s="405"/>
    </row>
    <row r="60" spans="1:11" s="116" customFormat="1">
      <c r="A60" s="509"/>
      <c r="B60" s="787" t="s">
        <v>321</v>
      </c>
      <c r="C60" s="473">
        <v>17.760000000000002</v>
      </c>
      <c r="D60" s="594" t="s">
        <v>35</v>
      </c>
      <c r="E60" s="474">
        <v>21.25</v>
      </c>
      <c r="F60" s="475">
        <f>ROUND($C60*E60,2)</f>
        <v>377.4</v>
      </c>
      <c r="G60" s="474">
        <v>4.9000000000000004</v>
      </c>
      <c r="H60" s="475">
        <f>ROUND($C60*G60,2)</f>
        <v>87.02</v>
      </c>
      <c r="I60" s="474">
        <f t="shared" si="9"/>
        <v>464.41999999999996</v>
      </c>
      <c r="J60" s="476"/>
      <c r="K60" s="118"/>
    </row>
    <row r="61" spans="1:11" s="137" customFormat="1">
      <c r="A61" s="178"/>
      <c r="B61" s="169" t="s">
        <v>41</v>
      </c>
      <c r="C61" s="406">
        <v>0.53</v>
      </c>
      <c r="D61" s="404" t="s">
        <v>35</v>
      </c>
      <c r="E61" s="474">
        <v>23.74</v>
      </c>
      <c r="F61" s="475">
        <f>ROUND($C61*E61,2)</f>
        <v>12.58</v>
      </c>
      <c r="G61" s="474"/>
      <c r="H61" s="475">
        <f>ROUND($C61*G61,2)</f>
        <v>0</v>
      </c>
      <c r="I61" s="474">
        <f t="shared" si="9"/>
        <v>12.58</v>
      </c>
      <c r="J61" s="222"/>
      <c r="K61" s="405">
        <f>C60*0.03</f>
        <v>0.53280000000000005</v>
      </c>
    </row>
    <row r="62" spans="1:11" s="137" customFormat="1">
      <c r="A62" s="178"/>
      <c r="B62" s="169" t="s">
        <v>42</v>
      </c>
      <c r="C62" s="406">
        <v>2</v>
      </c>
      <c r="D62" s="404" t="s">
        <v>35</v>
      </c>
      <c r="E62" s="226">
        <v>21.77</v>
      </c>
      <c r="F62" s="475">
        <f>ROUND($C62*E62,2)</f>
        <v>43.54</v>
      </c>
      <c r="G62" s="179"/>
      <c r="H62" s="475">
        <f>ROUND($C62*G62,2)</f>
        <v>0</v>
      </c>
      <c r="I62" s="179">
        <f t="shared" si="9"/>
        <v>43.54</v>
      </c>
      <c r="J62" s="222"/>
      <c r="K62" s="405">
        <f>C57*0.25</f>
        <v>2</v>
      </c>
    </row>
    <row r="63" spans="1:11" s="137" customFormat="1">
      <c r="A63" s="643"/>
      <c r="B63" s="286"/>
      <c r="C63" s="287"/>
      <c r="D63" s="644"/>
      <c r="E63" s="288"/>
      <c r="F63" s="288"/>
      <c r="G63" s="288"/>
      <c r="H63" s="288"/>
      <c r="I63" s="287"/>
      <c r="J63" s="645"/>
      <c r="K63" s="405"/>
    </row>
    <row r="64" spans="1:11" s="137" customFormat="1">
      <c r="A64" s="143"/>
      <c r="B64" s="180" t="s">
        <v>157</v>
      </c>
      <c r="C64" s="144"/>
      <c r="D64" s="223"/>
      <c r="E64" s="163"/>
      <c r="F64" s="144"/>
      <c r="G64" s="144"/>
      <c r="H64" s="144"/>
      <c r="I64" s="144">
        <f>SUM(I55:I63)</f>
        <v>117434.14</v>
      </c>
      <c r="J64" s="223"/>
      <c r="K64" s="405"/>
    </row>
    <row r="65" spans="1:11" s="137" customFormat="1">
      <c r="A65" s="141" t="s">
        <v>158</v>
      </c>
      <c r="B65" s="147" t="s">
        <v>159</v>
      </c>
      <c r="C65" s="142"/>
      <c r="D65" s="279"/>
      <c r="E65" s="150"/>
      <c r="F65" s="142"/>
      <c r="G65" s="142"/>
      <c r="H65" s="142"/>
      <c r="I65" s="142"/>
      <c r="J65" s="221"/>
      <c r="K65" s="405"/>
    </row>
    <row r="66" spans="1:11" s="137" customFormat="1">
      <c r="A66" s="178"/>
      <c r="B66" s="169" t="s">
        <v>40</v>
      </c>
      <c r="C66" s="170">
        <v>126.48</v>
      </c>
      <c r="D66" s="404" t="s">
        <v>34</v>
      </c>
      <c r="E66" s="226">
        <v>160</v>
      </c>
      <c r="F66" s="475">
        <f t="shared" ref="F66:F71" si="10">ROUND($C66*E66,2)</f>
        <v>20236.8</v>
      </c>
      <c r="G66" s="179">
        <v>163</v>
      </c>
      <c r="H66" s="475">
        <f t="shared" ref="H66:H71" si="11">ROUND($C66*G66,2)</f>
        <v>20616.240000000002</v>
      </c>
      <c r="I66" s="474">
        <f t="shared" ref="I66:I71" si="12">F66+H66</f>
        <v>40853.040000000001</v>
      </c>
      <c r="J66" s="222"/>
      <c r="K66" s="405"/>
    </row>
    <row r="67" spans="1:11" s="116" customFormat="1">
      <c r="A67" s="509"/>
      <c r="B67" s="787" t="s">
        <v>800</v>
      </c>
      <c r="C67" s="473">
        <v>9.49</v>
      </c>
      <c r="D67" s="594" t="s">
        <v>33</v>
      </c>
      <c r="E67" s="474">
        <v>2470</v>
      </c>
      <c r="F67" s="475">
        <f t="shared" si="10"/>
        <v>23440.3</v>
      </c>
      <c r="G67" s="474">
        <v>522</v>
      </c>
      <c r="H67" s="475">
        <f t="shared" si="11"/>
        <v>4953.78</v>
      </c>
      <c r="I67" s="474">
        <f t="shared" si="12"/>
        <v>28394.079999999998</v>
      </c>
      <c r="J67" s="476"/>
      <c r="K67" s="118"/>
    </row>
    <row r="68" spans="1:11" s="116" customFormat="1">
      <c r="A68" s="509"/>
      <c r="B68" s="787" t="s">
        <v>321</v>
      </c>
      <c r="C68" s="473">
        <v>281.82</v>
      </c>
      <c r="D68" s="594" t="s">
        <v>35</v>
      </c>
      <c r="E68" s="474">
        <v>21.25</v>
      </c>
      <c r="F68" s="475">
        <f t="shared" si="10"/>
        <v>5988.68</v>
      </c>
      <c r="G68" s="474">
        <v>4.9000000000000004</v>
      </c>
      <c r="H68" s="475">
        <f t="shared" si="11"/>
        <v>1380.92</v>
      </c>
      <c r="I68" s="474">
        <f t="shared" si="12"/>
        <v>7369.6</v>
      </c>
      <c r="J68" s="476"/>
      <c r="K68" s="118"/>
    </row>
    <row r="69" spans="1:11" s="116" customFormat="1">
      <c r="A69" s="509"/>
      <c r="B69" s="787" t="s">
        <v>324</v>
      </c>
      <c r="C69" s="473">
        <v>1642.32</v>
      </c>
      <c r="D69" s="594" t="s">
        <v>35</v>
      </c>
      <c r="E69" s="474">
        <v>19.899999999999999</v>
      </c>
      <c r="F69" s="475">
        <f t="shared" si="10"/>
        <v>32682.17</v>
      </c>
      <c r="G69" s="474">
        <v>3.9</v>
      </c>
      <c r="H69" s="475">
        <f t="shared" si="11"/>
        <v>6405.05</v>
      </c>
      <c r="I69" s="474">
        <f t="shared" si="12"/>
        <v>39087.22</v>
      </c>
      <c r="J69" s="476"/>
      <c r="K69" s="118"/>
    </row>
    <row r="70" spans="1:11" s="116" customFormat="1">
      <c r="A70" s="509"/>
      <c r="B70" s="787" t="s">
        <v>78</v>
      </c>
      <c r="C70" s="473">
        <v>57.72</v>
      </c>
      <c r="D70" s="594" t="s">
        <v>35</v>
      </c>
      <c r="E70" s="474">
        <v>23.74</v>
      </c>
      <c r="F70" s="475">
        <f t="shared" si="10"/>
        <v>1370.27</v>
      </c>
      <c r="G70" s="474"/>
      <c r="H70" s="475">
        <f t="shared" si="11"/>
        <v>0</v>
      </c>
      <c r="I70" s="474">
        <f t="shared" si="12"/>
        <v>1370.27</v>
      </c>
      <c r="J70" s="476"/>
      <c r="K70" s="118">
        <f>SUM(C68:C69)*0.03</f>
        <v>57.724199999999996</v>
      </c>
    </row>
    <row r="71" spans="1:11" s="137" customFormat="1">
      <c r="A71" s="410"/>
      <c r="B71" s="169" t="s">
        <v>42</v>
      </c>
      <c r="C71" s="170">
        <v>31.62</v>
      </c>
      <c r="D71" s="404" t="s">
        <v>35</v>
      </c>
      <c r="E71" s="226">
        <v>21.77</v>
      </c>
      <c r="F71" s="475">
        <f t="shared" si="10"/>
        <v>688.37</v>
      </c>
      <c r="G71" s="179"/>
      <c r="H71" s="475">
        <f t="shared" si="11"/>
        <v>0</v>
      </c>
      <c r="I71" s="179">
        <f t="shared" si="12"/>
        <v>688.37</v>
      </c>
      <c r="J71" s="222"/>
      <c r="K71" s="405">
        <f>C66*0.25</f>
        <v>31.62</v>
      </c>
    </row>
    <row r="72" spans="1:11" s="137" customFormat="1">
      <c r="A72" s="643"/>
      <c r="B72" s="286"/>
      <c r="C72" s="287"/>
      <c r="D72" s="644"/>
      <c r="E72" s="288"/>
      <c r="F72" s="288"/>
      <c r="G72" s="288"/>
      <c r="H72" s="288"/>
      <c r="I72" s="287"/>
      <c r="J72" s="645"/>
      <c r="K72" s="405"/>
    </row>
    <row r="73" spans="1:11" s="137" customFormat="1">
      <c r="A73" s="143"/>
      <c r="B73" s="180" t="s">
        <v>160</v>
      </c>
      <c r="C73" s="144"/>
      <c r="D73" s="223"/>
      <c r="E73" s="163"/>
      <c r="F73" s="144"/>
      <c r="G73" s="144"/>
      <c r="H73" s="144"/>
      <c r="I73" s="144">
        <f>SUM(I65:I72)</f>
        <v>117762.58</v>
      </c>
      <c r="J73" s="223"/>
      <c r="K73" s="405"/>
    </row>
    <row r="74" spans="1:11" s="137" customFormat="1">
      <c r="A74" s="141" t="s">
        <v>161</v>
      </c>
      <c r="B74" s="147" t="s">
        <v>162</v>
      </c>
      <c r="C74" s="142"/>
      <c r="D74" s="279"/>
      <c r="E74" s="150"/>
      <c r="F74" s="142"/>
      <c r="G74" s="142"/>
      <c r="H74" s="142"/>
      <c r="I74" s="142"/>
      <c r="J74" s="221"/>
      <c r="K74" s="405"/>
    </row>
    <row r="75" spans="1:11" s="137" customFormat="1">
      <c r="A75" s="178"/>
      <c r="B75" s="169" t="s">
        <v>40</v>
      </c>
      <c r="C75" s="170">
        <v>5.12</v>
      </c>
      <c r="D75" s="404" t="s">
        <v>34</v>
      </c>
      <c r="E75" s="226">
        <v>160</v>
      </c>
      <c r="F75" s="475">
        <f t="shared" ref="F75:F80" si="13">ROUND($C75*E75,2)</f>
        <v>819.2</v>
      </c>
      <c r="G75" s="179">
        <v>163</v>
      </c>
      <c r="H75" s="475">
        <f t="shared" ref="H75:H80" si="14">ROUND($C75*G75,2)</f>
        <v>834.56</v>
      </c>
      <c r="I75" s="474">
        <f t="shared" ref="I75:I80" si="15">F75+H75</f>
        <v>1653.76</v>
      </c>
      <c r="J75" s="222"/>
      <c r="K75" s="405"/>
    </row>
    <row r="76" spans="1:11" s="116" customFormat="1">
      <c r="A76" s="509"/>
      <c r="B76" s="787" t="s">
        <v>800</v>
      </c>
      <c r="C76" s="473">
        <v>0.82</v>
      </c>
      <c r="D76" s="594" t="s">
        <v>33</v>
      </c>
      <c r="E76" s="474">
        <v>2470</v>
      </c>
      <c r="F76" s="475">
        <f t="shared" si="13"/>
        <v>2025.4</v>
      </c>
      <c r="G76" s="474">
        <v>522</v>
      </c>
      <c r="H76" s="475">
        <f t="shared" si="14"/>
        <v>428.04</v>
      </c>
      <c r="I76" s="474">
        <f t="shared" si="15"/>
        <v>2453.44</v>
      </c>
      <c r="J76" s="476"/>
      <c r="K76" s="118"/>
    </row>
    <row r="77" spans="1:11" s="116" customFormat="1">
      <c r="A77" s="509"/>
      <c r="B77" s="787" t="s">
        <v>321</v>
      </c>
      <c r="C77" s="473">
        <v>20.85</v>
      </c>
      <c r="D77" s="594" t="s">
        <v>35</v>
      </c>
      <c r="E77" s="474">
        <v>21.25</v>
      </c>
      <c r="F77" s="475">
        <f t="shared" si="13"/>
        <v>443.06</v>
      </c>
      <c r="G77" s="474">
        <v>4.9000000000000004</v>
      </c>
      <c r="H77" s="475">
        <f t="shared" si="14"/>
        <v>102.17</v>
      </c>
      <c r="I77" s="474">
        <f t="shared" si="15"/>
        <v>545.23</v>
      </c>
      <c r="J77" s="476"/>
      <c r="K77" s="118"/>
    </row>
    <row r="78" spans="1:11" s="116" customFormat="1">
      <c r="A78" s="509"/>
      <c r="B78" s="787" t="s">
        <v>323</v>
      </c>
      <c r="C78" s="473">
        <v>36.39</v>
      </c>
      <c r="D78" s="594" t="s">
        <v>35</v>
      </c>
      <c r="E78" s="474">
        <v>20.100000000000001</v>
      </c>
      <c r="F78" s="475">
        <f t="shared" si="13"/>
        <v>731.44</v>
      </c>
      <c r="G78" s="474">
        <v>3.9</v>
      </c>
      <c r="H78" s="475">
        <f t="shared" si="14"/>
        <v>141.91999999999999</v>
      </c>
      <c r="I78" s="474">
        <f t="shared" si="15"/>
        <v>873.36</v>
      </c>
      <c r="J78" s="476"/>
      <c r="K78" s="118"/>
    </row>
    <row r="79" spans="1:11" s="116" customFormat="1">
      <c r="A79" s="509"/>
      <c r="B79" s="787" t="s">
        <v>78</v>
      </c>
      <c r="C79" s="473">
        <v>1.17</v>
      </c>
      <c r="D79" s="594" t="s">
        <v>35</v>
      </c>
      <c r="E79" s="474">
        <v>23.74</v>
      </c>
      <c r="F79" s="475">
        <f t="shared" si="13"/>
        <v>27.78</v>
      </c>
      <c r="G79" s="474"/>
      <c r="H79" s="475">
        <f t="shared" si="14"/>
        <v>0</v>
      </c>
      <c r="I79" s="474">
        <f t="shared" si="15"/>
        <v>27.78</v>
      </c>
      <c r="J79" s="476"/>
      <c r="K79" s="118">
        <f>SUM(C77:C78)*0.03</f>
        <v>1.7172000000000001</v>
      </c>
    </row>
    <row r="80" spans="1:11" s="137" customFormat="1">
      <c r="A80" s="410"/>
      <c r="B80" s="169" t="s">
        <v>42</v>
      </c>
      <c r="C80" s="170">
        <v>1.28</v>
      </c>
      <c r="D80" s="404" t="s">
        <v>35</v>
      </c>
      <c r="E80" s="226">
        <v>21.77</v>
      </c>
      <c r="F80" s="475">
        <f t="shared" si="13"/>
        <v>27.87</v>
      </c>
      <c r="G80" s="179"/>
      <c r="H80" s="475">
        <f t="shared" si="14"/>
        <v>0</v>
      </c>
      <c r="I80" s="179">
        <f t="shared" si="15"/>
        <v>27.87</v>
      </c>
      <c r="J80" s="222"/>
      <c r="K80" s="405">
        <f>C75*0.25</f>
        <v>1.28</v>
      </c>
    </row>
    <row r="81" spans="1:11" s="137" customFormat="1">
      <c r="A81" s="643"/>
      <c r="B81" s="286"/>
      <c r="C81" s="287"/>
      <c r="D81" s="644"/>
      <c r="E81" s="288"/>
      <c r="F81" s="288"/>
      <c r="G81" s="288"/>
      <c r="H81" s="288"/>
      <c r="I81" s="287"/>
      <c r="J81" s="645"/>
      <c r="K81" s="405"/>
    </row>
    <row r="82" spans="1:11" s="137" customFormat="1">
      <c r="A82" s="143"/>
      <c r="B82" s="180" t="s">
        <v>163</v>
      </c>
      <c r="C82" s="144"/>
      <c r="D82" s="223"/>
      <c r="E82" s="163"/>
      <c r="F82" s="144"/>
      <c r="G82" s="144"/>
      <c r="H82" s="144"/>
      <c r="I82" s="144">
        <f>SUM(I74:I81)</f>
        <v>5581.44</v>
      </c>
      <c r="J82" s="223"/>
      <c r="K82" s="405"/>
    </row>
    <row r="83" spans="1:11" s="137" customFormat="1">
      <c r="A83" s="141" t="s">
        <v>164</v>
      </c>
      <c r="B83" s="147" t="s">
        <v>165</v>
      </c>
      <c r="C83" s="142"/>
      <c r="D83" s="279"/>
      <c r="E83" s="150"/>
      <c r="F83" s="142"/>
      <c r="G83" s="142"/>
      <c r="H83" s="142"/>
      <c r="I83" s="142"/>
      <c r="J83" s="221"/>
      <c r="K83" s="405"/>
    </row>
    <row r="84" spans="1:11" s="137" customFormat="1">
      <c r="A84" s="178"/>
      <c r="B84" s="169" t="s">
        <v>40</v>
      </c>
      <c r="C84" s="170">
        <v>32.96</v>
      </c>
      <c r="D84" s="404" t="s">
        <v>34</v>
      </c>
      <c r="E84" s="226">
        <v>160</v>
      </c>
      <c r="F84" s="475">
        <f t="shared" ref="F84:F90" si="16">ROUND($C84*E84,2)</f>
        <v>5273.6</v>
      </c>
      <c r="G84" s="179">
        <v>163</v>
      </c>
      <c r="H84" s="475">
        <f t="shared" ref="H84:H90" si="17">ROUND($C84*G84,2)</f>
        <v>5372.48</v>
      </c>
      <c r="I84" s="474">
        <f t="shared" ref="I84:I90" si="18">F84+H84</f>
        <v>10646.08</v>
      </c>
      <c r="J84" s="222"/>
      <c r="K84" s="405"/>
    </row>
    <row r="85" spans="1:11" s="116" customFormat="1">
      <c r="A85" s="509"/>
      <c r="B85" s="787" t="s">
        <v>800</v>
      </c>
      <c r="C85" s="473">
        <v>3.22</v>
      </c>
      <c r="D85" s="594" t="s">
        <v>33</v>
      </c>
      <c r="E85" s="474">
        <v>2470</v>
      </c>
      <c r="F85" s="475">
        <f t="shared" si="16"/>
        <v>7953.4</v>
      </c>
      <c r="G85" s="474">
        <v>522</v>
      </c>
      <c r="H85" s="475">
        <f t="shared" si="17"/>
        <v>1680.84</v>
      </c>
      <c r="I85" s="474">
        <f t="shared" si="18"/>
        <v>9634.24</v>
      </c>
      <c r="J85" s="476"/>
      <c r="K85" s="118"/>
    </row>
    <row r="86" spans="1:11" s="116" customFormat="1">
      <c r="A86" s="509"/>
      <c r="B86" s="787" t="s">
        <v>321</v>
      </c>
      <c r="C86" s="473">
        <v>60.34</v>
      </c>
      <c r="D86" s="594" t="s">
        <v>35</v>
      </c>
      <c r="E86" s="474">
        <v>21.25</v>
      </c>
      <c r="F86" s="475">
        <f t="shared" si="16"/>
        <v>1282.23</v>
      </c>
      <c r="G86" s="474">
        <v>4.9000000000000004</v>
      </c>
      <c r="H86" s="475">
        <f t="shared" si="17"/>
        <v>295.67</v>
      </c>
      <c r="I86" s="474">
        <f t="shared" si="18"/>
        <v>1577.9</v>
      </c>
      <c r="J86" s="476"/>
      <c r="K86" s="118"/>
    </row>
    <row r="87" spans="1:11" s="116" customFormat="1">
      <c r="A87" s="509"/>
      <c r="B87" s="787" t="s">
        <v>323</v>
      </c>
      <c r="C87" s="473">
        <v>132.59</v>
      </c>
      <c r="D87" s="594" t="s">
        <v>35</v>
      </c>
      <c r="E87" s="474">
        <v>20.100000000000001</v>
      </c>
      <c r="F87" s="475">
        <f t="shared" si="16"/>
        <v>2665.06</v>
      </c>
      <c r="G87" s="474">
        <v>3.9</v>
      </c>
      <c r="H87" s="475">
        <f t="shared" si="17"/>
        <v>517.1</v>
      </c>
      <c r="I87" s="474">
        <f t="shared" si="18"/>
        <v>3182.16</v>
      </c>
      <c r="J87" s="476"/>
      <c r="K87" s="118"/>
    </row>
    <row r="88" spans="1:11" s="116" customFormat="1">
      <c r="A88" s="509"/>
      <c r="B88" s="787" t="s">
        <v>324</v>
      </c>
      <c r="C88" s="473">
        <v>750.96</v>
      </c>
      <c r="D88" s="594" t="s">
        <v>35</v>
      </c>
      <c r="E88" s="474">
        <v>19.899999999999999</v>
      </c>
      <c r="F88" s="475">
        <f t="shared" si="16"/>
        <v>14944.1</v>
      </c>
      <c r="G88" s="474">
        <v>3.9</v>
      </c>
      <c r="H88" s="475">
        <f t="shared" si="17"/>
        <v>2928.74</v>
      </c>
      <c r="I88" s="474">
        <f t="shared" si="18"/>
        <v>17872.84</v>
      </c>
      <c r="J88" s="476"/>
      <c r="K88" s="118"/>
    </row>
    <row r="89" spans="1:11" s="116" customFormat="1">
      <c r="A89" s="509"/>
      <c r="B89" s="787" t="s">
        <v>78</v>
      </c>
      <c r="C89" s="473">
        <v>28.32</v>
      </c>
      <c r="D89" s="594" t="s">
        <v>35</v>
      </c>
      <c r="E89" s="474">
        <v>23.74</v>
      </c>
      <c r="F89" s="475">
        <f t="shared" si="16"/>
        <v>672.32</v>
      </c>
      <c r="G89" s="474"/>
      <c r="H89" s="475">
        <f t="shared" si="17"/>
        <v>0</v>
      </c>
      <c r="I89" s="474">
        <f t="shared" si="18"/>
        <v>672.32</v>
      </c>
      <c r="J89" s="476"/>
      <c r="K89" s="118">
        <f>SUM(C86:C88)*0.03</f>
        <v>28.316700000000001</v>
      </c>
    </row>
    <row r="90" spans="1:11" s="137" customFormat="1">
      <c r="A90" s="410"/>
      <c r="B90" s="169" t="s">
        <v>42</v>
      </c>
      <c r="C90" s="170">
        <v>8.24</v>
      </c>
      <c r="D90" s="404" t="s">
        <v>35</v>
      </c>
      <c r="E90" s="226">
        <v>21.77</v>
      </c>
      <c r="F90" s="475">
        <f t="shared" si="16"/>
        <v>179.38</v>
      </c>
      <c r="G90" s="179"/>
      <c r="H90" s="475">
        <f t="shared" si="17"/>
        <v>0</v>
      </c>
      <c r="I90" s="179">
        <f t="shared" si="18"/>
        <v>179.38</v>
      </c>
      <c r="J90" s="222"/>
      <c r="K90" s="405">
        <f>C84*0.25</f>
        <v>8.24</v>
      </c>
    </row>
    <row r="91" spans="1:11" s="137" customFormat="1">
      <c r="A91" s="643"/>
      <c r="B91" s="286"/>
      <c r="C91" s="287"/>
      <c r="D91" s="644"/>
      <c r="E91" s="288"/>
      <c r="F91" s="288"/>
      <c r="G91" s="288"/>
      <c r="H91" s="288"/>
      <c r="I91" s="287"/>
      <c r="J91" s="645"/>
      <c r="K91" s="405"/>
    </row>
    <row r="92" spans="1:11" s="137" customFormat="1">
      <c r="A92" s="143"/>
      <c r="B92" s="180" t="s">
        <v>166</v>
      </c>
      <c r="C92" s="144"/>
      <c r="D92" s="223"/>
      <c r="E92" s="163"/>
      <c r="F92" s="144"/>
      <c r="G92" s="144"/>
      <c r="H92" s="144"/>
      <c r="I92" s="144">
        <f>SUM(I83:I91)</f>
        <v>43764.92</v>
      </c>
      <c r="J92" s="223"/>
      <c r="K92" s="405"/>
    </row>
    <row r="93" spans="1:11" s="137" customFormat="1">
      <c r="A93" s="141" t="s">
        <v>272</v>
      </c>
      <c r="B93" s="147" t="s">
        <v>361</v>
      </c>
      <c r="C93" s="142"/>
      <c r="D93" s="279"/>
      <c r="E93" s="150"/>
      <c r="F93" s="142"/>
      <c r="G93" s="142"/>
      <c r="H93" s="142"/>
      <c r="I93" s="142"/>
      <c r="J93" s="221"/>
      <c r="K93" s="405"/>
    </row>
    <row r="94" spans="1:11" s="116" customFormat="1">
      <c r="A94" s="509"/>
      <c r="B94" s="787" t="s">
        <v>362</v>
      </c>
      <c r="C94" s="473">
        <v>36</v>
      </c>
      <c r="D94" s="594" t="s">
        <v>32</v>
      </c>
      <c r="E94" s="474">
        <v>281</v>
      </c>
      <c r="F94" s="475">
        <f t="shared" ref="F94:F101" si="19">ROUND($C94*E94,2)</f>
        <v>10116</v>
      </c>
      <c r="G94" s="474">
        <v>93</v>
      </c>
      <c r="H94" s="475">
        <f t="shared" ref="H94:H101" si="20">ROUND($C94*G94,2)</f>
        <v>3348</v>
      </c>
      <c r="I94" s="474">
        <f t="shared" ref="I94:I101" si="21">F94+H94</f>
        <v>13464</v>
      </c>
      <c r="J94" s="476"/>
      <c r="K94" s="118"/>
    </row>
    <row r="95" spans="1:11" s="116" customFormat="1">
      <c r="A95" s="509"/>
      <c r="B95" s="787" t="s">
        <v>318</v>
      </c>
      <c r="C95" s="473">
        <v>4</v>
      </c>
      <c r="D95" s="594" t="s">
        <v>33</v>
      </c>
      <c r="E95" s="474"/>
      <c r="F95" s="475">
        <f t="shared" si="19"/>
        <v>0</v>
      </c>
      <c r="G95" s="474">
        <v>153</v>
      </c>
      <c r="H95" s="475">
        <f t="shared" si="20"/>
        <v>612</v>
      </c>
      <c r="I95" s="474">
        <f t="shared" si="21"/>
        <v>612</v>
      </c>
      <c r="J95" s="476"/>
      <c r="K95" s="118"/>
    </row>
    <row r="96" spans="1:11" s="137" customFormat="1">
      <c r="A96" s="178"/>
      <c r="B96" s="169" t="s">
        <v>40</v>
      </c>
      <c r="C96" s="170">
        <v>10.030000000000001</v>
      </c>
      <c r="D96" s="404" t="s">
        <v>34</v>
      </c>
      <c r="E96" s="226">
        <v>160</v>
      </c>
      <c r="F96" s="475">
        <f t="shared" si="19"/>
        <v>1604.8</v>
      </c>
      <c r="G96" s="179">
        <v>163</v>
      </c>
      <c r="H96" s="475">
        <f t="shared" si="20"/>
        <v>1634.89</v>
      </c>
      <c r="I96" s="474">
        <f t="shared" si="21"/>
        <v>3239.69</v>
      </c>
      <c r="J96" s="222"/>
      <c r="K96" s="405"/>
    </row>
    <row r="97" spans="1:11" s="116" customFormat="1">
      <c r="A97" s="509"/>
      <c r="B97" s="787" t="s">
        <v>319</v>
      </c>
      <c r="C97" s="473">
        <v>3.7749999999999999</v>
      </c>
      <c r="D97" s="594" t="s">
        <v>33</v>
      </c>
      <c r="E97" s="474">
        <v>513</v>
      </c>
      <c r="F97" s="475">
        <f t="shared" si="19"/>
        <v>1936.58</v>
      </c>
      <c r="G97" s="474">
        <v>112</v>
      </c>
      <c r="H97" s="475">
        <f t="shared" si="20"/>
        <v>422.8</v>
      </c>
      <c r="I97" s="474">
        <f t="shared" si="21"/>
        <v>2359.38</v>
      </c>
      <c r="J97" s="476"/>
      <c r="K97" s="118"/>
    </row>
    <row r="98" spans="1:11" s="116" customFormat="1">
      <c r="A98" s="509"/>
      <c r="B98" s="787" t="s">
        <v>800</v>
      </c>
      <c r="C98" s="473">
        <v>3.43</v>
      </c>
      <c r="D98" s="594" t="s">
        <v>33</v>
      </c>
      <c r="E98" s="474">
        <v>2470</v>
      </c>
      <c r="F98" s="475">
        <f t="shared" si="19"/>
        <v>8472.1</v>
      </c>
      <c r="G98" s="474">
        <v>522</v>
      </c>
      <c r="H98" s="475">
        <f t="shared" si="20"/>
        <v>1790.46</v>
      </c>
      <c r="I98" s="474">
        <f t="shared" si="21"/>
        <v>10262.560000000001</v>
      </c>
      <c r="J98" s="476"/>
      <c r="K98" s="118"/>
    </row>
    <row r="99" spans="1:11" s="116" customFormat="1">
      <c r="A99" s="509"/>
      <c r="B99" s="787" t="s">
        <v>322</v>
      </c>
      <c r="C99" s="473">
        <v>219.23</v>
      </c>
      <c r="D99" s="594" t="s">
        <v>35</v>
      </c>
      <c r="E99" s="474">
        <v>20.5</v>
      </c>
      <c r="F99" s="475">
        <f t="shared" si="19"/>
        <v>4494.22</v>
      </c>
      <c r="G99" s="474">
        <v>4.9000000000000004</v>
      </c>
      <c r="H99" s="475">
        <f t="shared" si="20"/>
        <v>1074.23</v>
      </c>
      <c r="I99" s="474">
        <f t="shared" si="21"/>
        <v>5568.4500000000007</v>
      </c>
      <c r="J99" s="476"/>
      <c r="K99" s="118"/>
    </row>
    <row r="100" spans="1:11" s="116" customFormat="1">
      <c r="A100" s="509"/>
      <c r="B100" s="787" t="s">
        <v>78</v>
      </c>
      <c r="C100" s="473">
        <v>6.58</v>
      </c>
      <c r="D100" s="594" t="s">
        <v>35</v>
      </c>
      <c r="E100" s="474">
        <v>23.74</v>
      </c>
      <c r="F100" s="475">
        <f t="shared" si="19"/>
        <v>156.21</v>
      </c>
      <c r="G100" s="474"/>
      <c r="H100" s="475">
        <f t="shared" si="20"/>
        <v>0</v>
      </c>
      <c r="I100" s="474">
        <f t="shared" si="21"/>
        <v>156.21</v>
      </c>
      <c r="J100" s="476"/>
      <c r="K100" s="118">
        <f>C99*0.03</f>
        <v>6.5768999999999993</v>
      </c>
    </row>
    <row r="101" spans="1:11" s="137" customFormat="1">
      <c r="A101" s="410"/>
      <c r="B101" s="169" t="s">
        <v>42</v>
      </c>
      <c r="C101" s="170">
        <v>2.5099999999999998</v>
      </c>
      <c r="D101" s="404" t="s">
        <v>35</v>
      </c>
      <c r="E101" s="226">
        <v>21.77</v>
      </c>
      <c r="F101" s="475">
        <f t="shared" si="19"/>
        <v>54.64</v>
      </c>
      <c r="G101" s="179"/>
      <c r="H101" s="475">
        <f t="shared" si="20"/>
        <v>0</v>
      </c>
      <c r="I101" s="179">
        <f t="shared" si="21"/>
        <v>54.64</v>
      </c>
      <c r="J101" s="222"/>
      <c r="K101" s="405">
        <f>C96*0.25</f>
        <v>2.5075000000000003</v>
      </c>
    </row>
    <row r="102" spans="1:11" s="137" customFormat="1">
      <c r="A102" s="643"/>
      <c r="B102" s="286"/>
      <c r="C102" s="287"/>
      <c r="D102" s="644"/>
      <c r="E102" s="288"/>
      <c r="F102" s="288"/>
      <c r="G102" s="288"/>
      <c r="H102" s="288"/>
      <c r="I102" s="287"/>
      <c r="J102" s="645"/>
      <c r="K102" s="405"/>
    </row>
    <row r="103" spans="1:11" s="137" customFormat="1">
      <c r="A103" s="143"/>
      <c r="B103" s="180" t="s">
        <v>273</v>
      </c>
      <c r="C103" s="144"/>
      <c r="D103" s="223"/>
      <c r="E103" s="163"/>
      <c r="F103" s="144"/>
      <c r="G103" s="144"/>
      <c r="H103" s="144"/>
      <c r="I103" s="144">
        <f>SUM(I94:I102)</f>
        <v>35716.93</v>
      </c>
      <c r="J103" s="223"/>
      <c r="K103" s="405"/>
    </row>
    <row r="104" spans="1:11" s="137" customFormat="1">
      <c r="A104" s="352"/>
      <c r="B104" s="353" t="s">
        <v>82</v>
      </c>
      <c r="C104" s="354"/>
      <c r="D104" s="355"/>
      <c r="E104" s="356"/>
      <c r="F104" s="354"/>
      <c r="G104" s="354"/>
      <c r="H104" s="354"/>
      <c r="I104" s="354">
        <f>I92+I82+I73+I64+I54+I46+I103</f>
        <v>759783.42</v>
      </c>
      <c r="J104" s="355"/>
      <c r="K104" s="405"/>
    </row>
    <row r="105" spans="1:11" s="137" customFormat="1">
      <c r="A105" s="146">
        <v>2.2000000000000002</v>
      </c>
      <c r="B105" s="181" t="s">
        <v>167</v>
      </c>
      <c r="C105" s="142"/>
      <c r="D105" s="279"/>
      <c r="E105" s="150"/>
      <c r="F105" s="142"/>
      <c r="G105" s="142"/>
      <c r="H105" s="142"/>
      <c r="I105" s="142"/>
      <c r="J105" s="221"/>
      <c r="K105" s="405"/>
    </row>
    <row r="106" spans="1:11" s="137" customFormat="1">
      <c r="A106" s="148" t="s">
        <v>168</v>
      </c>
      <c r="B106" s="147" t="s">
        <v>169</v>
      </c>
      <c r="C106" s="142"/>
      <c r="D106" s="279"/>
      <c r="E106" s="150"/>
      <c r="F106" s="142"/>
      <c r="G106" s="142"/>
      <c r="H106" s="142"/>
      <c r="I106" s="142"/>
      <c r="J106" s="221"/>
      <c r="K106" s="405"/>
    </row>
    <row r="107" spans="1:11" s="137" customFormat="1">
      <c r="A107" s="178"/>
      <c r="B107" s="169" t="s">
        <v>40</v>
      </c>
      <c r="C107" s="170">
        <v>354.02000000000004</v>
      </c>
      <c r="D107" s="404" t="s">
        <v>34</v>
      </c>
      <c r="E107" s="226">
        <v>160</v>
      </c>
      <c r="F107" s="475">
        <f t="shared" ref="F107:F113" si="22">ROUND($C107*E107,2)</f>
        <v>56643.199999999997</v>
      </c>
      <c r="G107" s="179">
        <v>163</v>
      </c>
      <c r="H107" s="475">
        <f t="shared" ref="H107:H113" si="23">ROUND($C107*G107,2)</f>
        <v>57705.26</v>
      </c>
      <c r="I107" s="474">
        <f t="shared" ref="I107:I113" si="24">F107+H107</f>
        <v>114348.45999999999</v>
      </c>
      <c r="J107" s="222"/>
      <c r="K107" s="405"/>
    </row>
    <row r="108" spans="1:11" s="116" customFormat="1">
      <c r="A108" s="509"/>
      <c r="B108" s="787" t="s">
        <v>800</v>
      </c>
      <c r="C108" s="473">
        <v>32.14</v>
      </c>
      <c r="D108" s="594" t="s">
        <v>33</v>
      </c>
      <c r="E108" s="474">
        <v>2470</v>
      </c>
      <c r="F108" s="475">
        <f t="shared" si="22"/>
        <v>79385.8</v>
      </c>
      <c r="G108" s="474">
        <v>522</v>
      </c>
      <c r="H108" s="475">
        <f t="shared" si="23"/>
        <v>16777.080000000002</v>
      </c>
      <c r="I108" s="474">
        <f t="shared" si="24"/>
        <v>96162.880000000005</v>
      </c>
      <c r="J108" s="476"/>
      <c r="K108" s="118"/>
    </row>
    <row r="109" spans="1:11" s="116" customFormat="1">
      <c r="A109" s="509"/>
      <c r="B109" s="787" t="s">
        <v>321</v>
      </c>
      <c r="C109" s="473">
        <v>1208.06</v>
      </c>
      <c r="D109" s="594" t="s">
        <v>35</v>
      </c>
      <c r="E109" s="474">
        <v>21.25</v>
      </c>
      <c r="F109" s="475">
        <f t="shared" si="22"/>
        <v>25671.279999999999</v>
      </c>
      <c r="G109" s="474">
        <v>4.9000000000000004</v>
      </c>
      <c r="H109" s="475">
        <f t="shared" si="23"/>
        <v>5919.49</v>
      </c>
      <c r="I109" s="474">
        <f t="shared" si="24"/>
        <v>31590.769999999997</v>
      </c>
      <c r="J109" s="476"/>
      <c r="K109" s="118"/>
    </row>
    <row r="110" spans="1:11" s="116" customFormat="1">
      <c r="A110" s="509"/>
      <c r="B110" s="787" t="s">
        <v>324</v>
      </c>
      <c r="C110" s="473">
        <v>1474.15</v>
      </c>
      <c r="D110" s="594" t="s">
        <v>35</v>
      </c>
      <c r="E110" s="474">
        <v>19.899999999999999</v>
      </c>
      <c r="F110" s="475">
        <f t="shared" si="22"/>
        <v>29335.59</v>
      </c>
      <c r="G110" s="474">
        <v>3.9</v>
      </c>
      <c r="H110" s="475">
        <f t="shared" si="23"/>
        <v>5749.19</v>
      </c>
      <c r="I110" s="474">
        <f t="shared" si="24"/>
        <v>35084.78</v>
      </c>
      <c r="J110" s="476"/>
      <c r="K110" s="118"/>
    </row>
    <row r="111" spans="1:11" s="116" customFormat="1">
      <c r="A111" s="509"/>
      <c r="B111" s="787" t="s">
        <v>325</v>
      </c>
      <c r="C111" s="473">
        <v>3169.99</v>
      </c>
      <c r="D111" s="594" t="s">
        <v>35</v>
      </c>
      <c r="E111" s="474">
        <v>19.899999999999999</v>
      </c>
      <c r="F111" s="475">
        <f t="shared" si="22"/>
        <v>63082.8</v>
      </c>
      <c r="G111" s="474">
        <v>3.5</v>
      </c>
      <c r="H111" s="475">
        <f t="shared" si="23"/>
        <v>11094.97</v>
      </c>
      <c r="I111" s="474">
        <f t="shared" si="24"/>
        <v>74177.77</v>
      </c>
      <c r="J111" s="476"/>
      <c r="K111" s="118"/>
    </row>
    <row r="112" spans="1:11" s="116" customFormat="1">
      <c r="A112" s="509"/>
      <c r="B112" s="787" t="s">
        <v>78</v>
      </c>
      <c r="C112" s="473">
        <v>175.57</v>
      </c>
      <c r="D112" s="594" t="s">
        <v>35</v>
      </c>
      <c r="E112" s="474">
        <v>23.74</v>
      </c>
      <c r="F112" s="475">
        <f t="shared" si="22"/>
        <v>4168.03</v>
      </c>
      <c r="G112" s="474"/>
      <c r="H112" s="475">
        <f t="shared" si="23"/>
        <v>0</v>
      </c>
      <c r="I112" s="474">
        <f t="shared" si="24"/>
        <v>4168.03</v>
      </c>
      <c r="J112" s="476"/>
      <c r="K112" s="118">
        <f>SUM(C109:C111)*0.03</f>
        <v>175.56599999999997</v>
      </c>
    </row>
    <row r="113" spans="1:11" s="137" customFormat="1">
      <c r="A113" s="410"/>
      <c r="B113" s="169" t="s">
        <v>42</v>
      </c>
      <c r="C113" s="170">
        <v>88.51</v>
      </c>
      <c r="D113" s="404" t="s">
        <v>35</v>
      </c>
      <c r="E113" s="226">
        <v>21.77</v>
      </c>
      <c r="F113" s="475">
        <f t="shared" si="22"/>
        <v>1926.86</v>
      </c>
      <c r="G113" s="179"/>
      <c r="H113" s="475">
        <f t="shared" si="23"/>
        <v>0</v>
      </c>
      <c r="I113" s="179">
        <f t="shared" si="24"/>
        <v>1926.86</v>
      </c>
      <c r="J113" s="222"/>
      <c r="K113" s="405">
        <f>C107*0.25</f>
        <v>88.50500000000001</v>
      </c>
    </row>
    <row r="114" spans="1:11" s="137" customFormat="1">
      <c r="A114" s="643"/>
      <c r="B114" s="286"/>
      <c r="C114" s="287"/>
      <c r="D114" s="644"/>
      <c r="E114" s="288"/>
      <c r="F114" s="288"/>
      <c r="G114" s="288"/>
      <c r="H114" s="288"/>
      <c r="I114" s="287"/>
      <c r="J114" s="645"/>
      <c r="K114" s="405"/>
    </row>
    <row r="115" spans="1:11" s="137" customFormat="1">
      <c r="A115" s="143"/>
      <c r="B115" s="180" t="s">
        <v>170</v>
      </c>
      <c r="C115" s="144"/>
      <c r="D115" s="223"/>
      <c r="E115" s="163"/>
      <c r="F115" s="144"/>
      <c r="G115" s="144"/>
      <c r="H115" s="144"/>
      <c r="I115" s="144">
        <f>SUM(I106:I114)</f>
        <v>357459.55000000005</v>
      </c>
      <c r="J115" s="223"/>
      <c r="K115" s="405"/>
    </row>
    <row r="116" spans="1:11" s="137" customFormat="1">
      <c r="A116" s="149" t="s">
        <v>171</v>
      </c>
      <c r="B116" s="177" t="s">
        <v>172</v>
      </c>
      <c r="C116" s="140"/>
      <c r="D116" s="249"/>
      <c r="E116" s="162"/>
      <c r="F116" s="140"/>
      <c r="G116" s="140"/>
      <c r="H116" s="140"/>
      <c r="I116" s="140"/>
      <c r="J116" s="220"/>
      <c r="K116" s="405"/>
    </row>
    <row r="117" spans="1:11" s="137" customFormat="1">
      <c r="A117" s="178"/>
      <c r="B117" s="169" t="s">
        <v>40</v>
      </c>
      <c r="C117" s="170">
        <v>145.13</v>
      </c>
      <c r="D117" s="404" t="s">
        <v>34</v>
      </c>
      <c r="E117" s="226">
        <v>160</v>
      </c>
      <c r="F117" s="475">
        <f>ROUND($C117*E117,2)</f>
        <v>23220.799999999999</v>
      </c>
      <c r="G117" s="179">
        <v>163</v>
      </c>
      <c r="H117" s="475">
        <f>ROUND($C117*G117,2)</f>
        <v>23656.19</v>
      </c>
      <c r="I117" s="474">
        <f>F117+H117</f>
        <v>46876.99</v>
      </c>
      <c r="J117" s="222"/>
      <c r="K117" s="405"/>
    </row>
    <row r="118" spans="1:11" s="116" customFormat="1">
      <c r="A118" s="509"/>
      <c r="B118" s="787" t="s">
        <v>800</v>
      </c>
      <c r="C118" s="473">
        <v>14.51</v>
      </c>
      <c r="D118" s="594" t="s">
        <v>33</v>
      </c>
      <c r="E118" s="474">
        <v>2470</v>
      </c>
      <c r="F118" s="475">
        <f>ROUND($C118*E118,2)</f>
        <v>35839.699999999997</v>
      </c>
      <c r="G118" s="474">
        <v>522</v>
      </c>
      <c r="H118" s="475">
        <f>ROUND($C118*G118,2)</f>
        <v>7574.22</v>
      </c>
      <c r="I118" s="474">
        <f>F118+H118</f>
        <v>43413.919999999998</v>
      </c>
      <c r="J118" s="476"/>
      <c r="K118" s="118"/>
    </row>
    <row r="119" spans="1:11" s="116" customFormat="1">
      <c r="A119" s="509"/>
      <c r="B119" s="787" t="s">
        <v>322</v>
      </c>
      <c r="C119" s="473">
        <v>1652.96</v>
      </c>
      <c r="D119" s="594" t="s">
        <v>35</v>
      </c>
      <c r="E119" s="474">
        <v>20.5</v>
      </c>
      <c r="F119" s="475">
        <f>ROUND($C119*E119,2)</f>
        <v>33885.68</v>
      </c>
      <c r="G119" s="474">
        <v>4.9000000000000004</v>
      </c>
      <c r="H119" s="475">
        <f>ROUND($C119*G119,2)</f>
        <v>8099.5</v>
      </c>
      <c r="I119" s="474">
        <f>F119+H119</f>
        <v>41985.18</v>
      </c>
      <c r="J119" s="476"/>
      <c r="K119" s="118"/>
    </row>
    <row r="120" spans="1:11" s="116" customFormat="1">
      <c r="A120" s="509"/>
      <c r="B120" s="787" t="s">
        <v>78</v>
      </c>
      <c r="C120" s="473">
        <v>49.59</v>
      </c>
      <c r="D120" s="594" t="s">
        <v>35</v>
      </c>
      <c r="E120" s="474">
        <v>23.74</v>
      </c>
      <c r="F120" s="475">
        <f>ROUND($C120*E120,2)</f>
        <v>1177.27</v>
      </c>
      <c r="G120" s="474"/>
      <c r="H120" s="475">
        <f>ROUND($C120*G120,2)</f>
        <v>0</v>
      </c>
      <c r="I120" s="474">
        <f>F120+H120</f>
        <v>1177.27</v>
      </c>
      <c r="J120" s="476"/>
      <c r="K120" s="118">
        <f>C119*0.03</f>
        <v>49.588799999999999</v>
      </c>
    </row>
    <row r="121" spans="1:11" s="137" customFormat="1">
      <c r="A121" s="410"/>
      <c r="B121" s="169" t="s">
        <v>42</v>
      </c>
      <c r="C121" s="170">
        <v>36.28</v>
      </c>
      <c r="D121" s="404" t="s">
        <v>35</v>
      </c>
      <c r="E121" s="226">
        <v>21.77</v>
      </c>
      <c r="F121" s="475">
        <f>ROUND($C121*E121,2)</f>
        <v>789.82</v>
      </c>
      <c r="G121" s="179"/>
      <c r="H121" s="475">
        <f>ROUND($C121*G121,2)</f>
        <v>0</v>
      </c>
      <c r="I121" s="179">
        <f>F121+H121</f>
        <v>789.82</v>
      </c>
      <c r="J121" s="222"/>
      <c r="K121" s="405">
        <f>C117*0.25</f>
        <v>36.282499999999999</v>
      </c>
    </row>
    <row r="122" spans="1:11" s="137" customFormat="1">
      <c r="A122" s="643"/>
      <c r="B122" s="286"/>
      <c r="C122" s="287"/>
      <c r="D122" s="644"/>
      <c r="E122" s="288"/>
      <c r="F122" s="288"/>
      <c r="G122" s="288"/>
      <c r="H122" s="288"/>
      <c r="I122" s="287"/>
      <c r="J122" s="645"/>
      <c r="K122" s="405"/>
    </row>
    <row r="123" spans="1:11" s="137" customFormat="1">
      <c r="A123" s="143"/>
      <c r="B123" s="180" t="s">
        <v>173</v>
      </c>
      <c r="C123" s="144"/>
      <c r="D123" s="223"/>
      <c r="E123" s="163"/>
      <c r="F123" s="144"/>
      <c r="G123" s="144"/>
      <c r="H123" s="144"/>
      <c r="I123" s="144">
        <f>SUM(I116:I122)</f>
        <v>134243.18</v>
      </c>
      <c r="J123" s="223"/>
      <c r="K123" s="405"/>
    </row>
    <row r="124" spans="1:11" s="137" customFormat="1">
      <c r="A124" s="148" t="s">
        <v>174</v>
      </c>
      <c r="B124" s="147" t="s">
        <v>175</v>
      </c>
      <c r="C124" s="142"/>
      <c r="D124" s="279"/>
      <c r="E124" s="150"/>
      <c r="F124" s="142"/>
      <c r="G124" s="142"/>
      <c r="H124" s="142"/>
      <c r="I124" s="142"/>
      <c r="J124" s="221"/>
      <c r="K124" s="405"/>
    </row>
    <row r="125" spans="1:11" s="137" customFormat="1">
      <c r="A125" s="178"/>
      <c r="B125" s="169" t="s">
        <v>156</v>
      </c>
      <c r="C125" s="170">
        <v>234.2</v>
      </c>
      <c r="D125" s="404" t="s">
        <v>34</v>
      </c>
      <c r="E125" s="155">
        <v>230</v>
      </c>
      <c r="F125" s="179">
        <f>C125*E125</f>
        <v>53866</v>
      </c>
      <c r="G125" s="179">
        <v>26</v>
      </c>
      <c r="H125" s="179">
        <f>C125*G125</f>
        <v>6089.2</v>
      </c>
      <c r="I125" s="179">
        <f t="shared" ref="I125:I131" si="25">F125+H125</f>
        <v>59955.199999999997</v>
      </c>
      <c r="J125" s="222"/>
      <c r="K125" s="405"/>
    </row>
    <row r="126" spans="1:11" s="137" customFormat="1">
      <c r="A126" s="178"/>
      <c r="B126" s="169" t="s">
        <v>40</v>
      </c>
      <c r="C126" s="170">
        <v>7.6</v>
      </c>
      <c r="D126" s="404" t="s">
        <v>34</v>
      </c>
      <c r="E126" s="226">
        <v>160</v>
      </c>
      <c r="F126" s="475">
        <f>ROUND($C126*E126,2)</f>
        <v>1216</v>
      </c>
      <c r="G126" s="179">
        <v>163</v>
      </c>
      <c r="H126" s="475">
        <f>ROUND($C126*G126,2)</f>
        <v>1238.8</v>
      </c>
      <c r="I126" s="474">
        <f t="shared" si="25"/>
        <v>2454.8000000000002</v>
      </c>
      <c r="J126" s="222"/>
      <c r="K126" s="405"/>
    </row>
    <row r="127" spans="1:11" s="116" customFormat="1">
      <c r="A127" s="509"/>
      <c r="B127" s="787" t="s">
        <v>800</v>
      </c>
      <c r="C127" s="473">
        <v>11.71</v>
      </c>
      <c r="D127" s="594" t="s">
        <v>33</v>
      </c>
      <c r="E127" s="474">
        <v>2470</v>
      </c>
      <c r="F127" s="475">
        <f>ROUND($C127*E127,2)</f>
        <v>28923.7</v>
      </c>
      <c r="G127" s="474">
        <v>522</v>
      </c>
      <c r="H127" s="475">
        <f>ROUND($C127*G127,2)</f>
        <v>6112.62</v>
      </c>
      <c r="I127" s="474">
        <f t="shared" si="25"/>
        <v>35036.32</v>
      </c>
      <c r="J127" s="476"/>
      <c r="K127" s="118"/>
    </row>
    <row r="128" spans="1:11" s="137" customFormat="1">
      <c r="A128" s="411"/>
      <c r="B128" s="412" t="s">
        <v>138</v>
      </c>
      <c r="C128" s="788">
        <v>234.2</v>
      </c>
      <c r="D128" s="404" t="s">
        <v>34</v>
      </c>
      <c r="E128" s="789">
        <v>35</v>
      </c>
      <c r="F128" s="179">
        <f>C128*E128</f>
        <v>8197</v>
      </c>
      <c r="G128" s="789">
        <v>6</v>
      </c>
      <c r="H128" s="179">
        <f>C128*G128</f>
        <v>1405.1999999999998</v>
      </c>
      <c r="I128" s="179">
        <f t="shared" si="25"/>
        <v>9602.2000000000007</v>
      </c>
      <c r="J128" s="406"/>
      <c r="K128" s="405"/>
    </row>
    <row r="129" spans="1:11" s="116" customFormat="1">
      <c r="A129" s="509"/>
      <c r="B129" s="787" t="s">
        <v>321</v>
      </c>
      <c r="C129" s="473">
        <v>17.2</v>
      </c>
      <c r="D129" s="594" t="s">
        <v>35</v>
      </c>
      <c r="E129" s="474">
        <v>21.25</v>
      </c>
      <c r="F129" s="475">
        <f>ROUND($C129*E129,2)</f>
        <v>365.5</v>
      </c>
      <c r="G129" s="474">
        <v>4.9000000000000004</v>
      </c>
      <c r="H129" s="475">
        <f>ROUND($C129*G129,2)</f>
        <v>84.28</v>
      </c>
      <c r="I129" s="474">
        <f t="shared" si="25"/>
        <v>449.78</v>
      </c>
      <c r="J129" s="476"/>
      <c r="K129" s="118"/>
    </row>
    <row r="130" spans="1:11" s="137" customFormat="1">
      <c r="A130" s="178"/>
      <c r="B130" s="169" t="s">
        <v>41</v>
      </c>
      <c r="C130" s="406">
        <v>0.52</v>
      </c>
      <c r="D130" s="404" t="s">
        <v>35</v>
      </c>
      <c r="E130" s="474">
        <v>23.74</v>
      </c>
      <c r="F130" s="475">
        <f>ROUND($C130*E130,2)</f>
        <v>12.34</v>
      </c>
      <c r="G130" s="474"/>
      <c r="H130" s="475">
        <f>ROUND($C130*G130,2)</f>
        <v>0</v>
      </c>
      <c r="I130" s="474">
        <f t="shared" si="25"/>
        <v>12.34</v>
      </c>
      <c r="J130" s="222"/>
      <c r="K130" s="405">
        <f>C129*0.03</f>
        <v>0.51600000000000001</v>
      </c>
    </row>
    <row r="131" spans="1:11" s="137" customFormat="1">
      <c r="A131" s="178"/>
      <c r="B131" s="169" t="s">
        <v>42</v>
      </c>
      <c r="C131" s="406">
        <v>1.9</v>
      </c>
      <c r="D131" s="404" t="s">
        <v>35</v>
      </c>
      <c r="E131" s="226">
        <v>21.77</v>
      </c>
      <c r="F131" s="475">
        <f>ROUND($C131*E131,2)</f>
        <v>41.36</v>
      </c>
      <c r="G131" s="179"/>
      <c r="H131" s="475">
        <f>ROUND($C131*G131,2)</f>
        <v>0</v>
      </c>
      <c r="I131" s="179">
        <f t="shared" si="25"/>
        <v>41.36</v>
      </c>
      <c r="J131" s="222"/>
      <c r="K131" s="405">
        <f>C126*0.25</f>
        <v>1.9</v>
      </c>
    </row>
    <row r="132" spans="1:11" s="137" customFormat="1">
      <c r="A132" s="643"/>
      <c r="B132" s="286"/>
      <c r="C132" s="287"/>
      <c r="D132" s="644"/>
      <c r="E132" s="288"/>
      <c r="F132" s="288"/>
      <c r="G132" s="288"/>
      <c r="H132" s="288"/>
      <c r="I132" s="287"/>
      <c r="J132" s="645"/>
      <c r="K132" s="405"/>
    </row>
    <row r="133" spans="1:11" s="137" customFormat="1">
      <c r="A133" s="143"/>
      <c r="B133" s="180" t="s">
        <v>176</v>
      </c>
      <c r="C133" s="144"/>
      <c r="D133" s="223"/>
      <c r="E133" s="163"/>
      <c r="F133" s="144"/>
      <c r="G133" s="144"/>
      <c r="H133" s="144"/>
      <c r="I133" s="144">
        <f>SUM(I124:I132)</f>
        <v>107552</v>
      </c>
      <c r="J133" s="223"/>
      <c r="K133" s="405"/>
    </row>
    <row r="134" spans="1:11" s="137" customFormat="1">
      <c r="A134" s="148" t="s">
        <v>177</v>
      </c>
      <c r="B134" s="147" t="s">
        <v>178</v>
      </c>
      <c r="C134" s="142"/>
      <c r="D134" s="279"/>
      <c r="E134" s="150"/>
      <c r="F134" s="142"/>
      <c r="G134" s="142"/>
      <c r="H134" s="142"/>
      <c r="I134" s="142"/>
      <c r="J134" s="221"/>
      <c r="K134" s="405"/>
    </row>
    <row r="135" spans="1:11" s="137" customFormat="1">
      <c r="A135" s="178"/>
      <c r="B135" s="169" t="s">
        <v>40</v>
      </c>
      <c r="C135" s="170">
        <v>108</v>
      </c>
      <c r="D135" s="404" t="s">
        <v>34</v>
      </c>
      <c r="E135" s="226">
        <v>160</v>
      </c>
      <c r="F135" s="475">
        <f t="shared" ref="F135:F140" si="26">ROUND($C135*E135,2)</f>
        <v>17280</v>
      </c>
      <c r="G135" s="179">
        <v>163</v>
      </c>
      <c r="H135" s="475">
        <f t="shared" ref="H135:H140" si="27">ROUND($C135*G135,2)</f>
        <v>17604</v>
      </c>
      <c r="I135" s="474">
        <f t="shared" ref="I135:I140" si="28">F135+H135</f>
        <v>34884</v>
      </c>
      <c r="J135" s="222"/>
      <c r="K135" s="405"/>
    </row>
    <row r="136" spans="1:11" s="116" customFormat="1">
      <c r="A136" s="509"/>
      <c r="B136" s="787" t="s">
        <v>800</v>
      </c>
      <c r="C136" s="473">
        <v>8.1</v>
      </c>
      <c r="D136" s="594" t="s">
        <v>33</v>
      </c>
      <c r="E136" s="474">
        <v>2470</v>
      </c>
      <c r="F136" s="475">
        <f t="shared" si="26"/>
        <v>20007</v>
      </c>
      <c r="G136" s="474">
        <v>522</v>
      </c>
      <c r="H136" s="475">
        <f t="shared" si="27"/>
        <v>4228.2</v>
      </c>
      <c r="I136" s="474">
        <f t="shared" si="28"/>
        <v>24235.200000000001</v>
      </c>
      <c r="J136" s="476"/>
      <c r="K136" s="118"/>
    </row>
    <row r="137" spans="1:11" s="116" customFormat="1">
      <c r="A137" s="509"/>
      <c r="B137" s="787" t="s">
        <v>321</v>
      </c>
      <c r="C137" s="473">
        <v>251.75</v>
      </c>
      <c r="D137" s="594" t="s">
        <v>35</v>
      </c>
      <c r="E137" s="474">
        <v>21.25</v>
      </c>
      <c r="F137" s="475">
        <f t="shared" si="26"/>
        <v>5349.69</v>
      </c>
      <c r="G137" s="474">
        <v>4.9000000000000004</v>
      </c>
      <c r="H137" s="475">
        <f t="shared" si="27"/>
        <v>1233.58</v>
      </c>
      <c r="I137" s="474">
        <f t="shared" si="28"/>
        <v>6583.2699999999995</v>
      </c>
      <c r="J137" s="476"/>
      <c r="K137" s="118"/>
    </row>
    <row r="138" spans="1:11" s="116" customFormat="1">
      <c r="A138" s="509"/>
      <c r="B138" s="787" t="s">
        <v>324</v>
      </c>
      <c r="C138" s="473">
        <v>1066.53</v>
      </c>
      <c r="D138" s="594" t="s">
        <v>35</v>
      </c>
      <c r="E138" s="474">
        <v>19.899999999999999</v>
      </c>
      <c r="F138" s="475">
        <f t="shared" si="26"/>
        <v>21223.95</v>
      </c>
      <c r="G138" s="474">
        <v>3.9</v>
      </c>
      <c r="H138" s="475">
        <f t="shared" si="27"/>
        <v>4159.47</v>
      </c>
      <c r="I138" s="474">
        <f t="shared" si="28"/>
        <v>25383.420000000002</v>
      </c>
      <c r="J138" s="476"/>
      <c r="K138" s="118"/>
    </row>
    <row r="139" spans="1:11" s="116" customFormat="1">
      <c r="A139" s="509"/>
      <c r="B139" s="787" t="s">
        <v>78</v>
      </c>
      <c r="C139" s="473">
        <v>39.549999999999997</v>
      </c>
      <c r="D139" s="594" t="s">
        <v>35</v>
      </c>
      <c r="E139" s="474">
        <v>23.74</v>
      </c>
      <c r="F139" s="475">
        <f t="shared" si="26"/>
        <v>938.92</v>
      </c>
      <c r="G139" s="474"/>
      <c r="H139" s="475">
        <f t="shared" si="27"/>
        <v>0</v>
      </c>
      <c r="I139" s="474">
        <f t="shared" si="28"/>
        <v>938.92</v>
      </c>
      <c r="J139" s="476"/>
      <c r="K139" s="118">
        <f>SUM(C137:C138)*0.03</f>
        <v>39.548400000000001</v>
      </c>
    </row>
    <row r="140" spans="1:11" s="137" customFormat="1">
      <c r="A140" s="410"/>
      <c r="B140" s="169" t="s">
        <v>42</v>
      </c>
      <c r="C140" s="170">
        <v>27</v>
      </c>
      <c r="D140" s="404" t="s">
        <v>35</v>
      </c>
      <c r="E140" s="226">
        <v>21.77</v>
      </c>
      <c r="F140" s="475">
        <f t="shared" si="26"/>
        <v>587.79</v>
      </c>
      <c r="G140" s="179"/>
      <c r="H140" s="475">
        <f t="shared" si="27"/>
        <v>0</v>
      </c>
      <c r="I140" s="179">
        <f t="shared" si="28"/>
        <v>587.79</v>
      </c>
      <c r="J140" s="222"/>
      <c r="K140" s="405">
        <f>C135*0.25</f>
        <v>27</v>
      </c>
    </row>
    <row r="141" spans="1:11" s="137" customFormat="1">
      <c r="A141" s="643"/>
      <c r="B141" s="286"/>
      <c r="C141" s="287"/>
      <c r="D141" s="644"/>
      <c r="E141" s="288"/>
      <c r="F141" s="288"/>
      <c r="G141" s="288"/>
      <c r="H141" s="288"/>
      <c r="I141" s="287"/>
      <c r="J141" s="645"/>
      <c r="K141" s="405"/>
    </row>
    <row r="142" spans="1:11" s="137" customFormat="1">
      <c r="A142" s="143"/>
      <c r="B142" s="180" t="s">
        <v>179</v>
      </c>
      <c r="C142" s="144"/>
      <c r="D142" s="223"/>
      <c r="E142" s="163"/>
      <c r="F142" s="144"/>
      <c r="G142" s="144"/>
      <c r="H142" s="144"/>
      <c r="I142" s="144">
        <f>SUM(I134:I141)</f>
        <v>92612.599999999991</v>
      </c>
      <c r="J142" s="223"/>
      <c r="K142" s="405"/>
    </row>
    <row r="143" spans="1:11" s="137" customFormat="1">
      <c r="A143" s="148" t="s">
        <v>180</v>
      </c>
      <c r="B143" s="147" t="s">
        <v>181</v>
      </c>
      <c r="C143" s="142"/>
      <c r="D143" s="279"/>
      <c r="E143" s="150"/>
      <c r="F143" s="142"/>
      <c r="G143" s="142"/>
      <c r="H143" s="142"/>
      <c r="I143" s="142"/>
      <c r="J143" s="221"/>
      <c r="K143" s="405"/>
    </row>
    <row r="144" spans="1:11" s="137" customFormat="1">
      <c r="A144" s="178"/>
      <c r="B144" s="169" t="s">
        <v>40</v>
      </c>
      <c r="C144" s="170">
        <v>21.98</v>
      </c>
      <c r="D144" s="404" t="s">
        <v>34</v>
      </c>
      <c r="E144" s="226">
        <v>160</v>
      </c>
      <c r="F144" s="475">
        <f t="shared" ref="F144:F150" si="29">ROUND($C144*E144,2)</f>
        <v>3516.8</v>
      </c>
      <c r="G144" s="179">
        <v>163</v>
      </c>
      <c r="H144" s="475">
        <f t="shared" ref="H144:H150" si="30">ROUND($C144*G144,2)</f>
        <v>3582.74</v>
      </c>
      <c r="I144" s="474">
        <f t="shared" ref="I144:I150" si="31">F144+H144</f>
        <v>7099.54</v>
      </c>
      <c r="J144" s="222"/>
      <c r="K144" s="405"/>
    </row>
    <row r="145" spans="1:11" s="116" customFormat="1">
      <c r="A145" s="509"/>
      <c r="B145" s="787" t="s">
        <v>800</v>
      </c>
      <c r="C145" s="473">
        <v>2.14</v>
      </c>
      <c r="D145" s="594" t="s">
        <v>33</v>
      </c>
      <c r="E145" s="474">
        <v>2470</v>
      </c>
      <c r="F145" s="475">
        <f t="shared" si="29"/>
        <v>5285.8</v>
      </c>
      <c r="G145" s="474">
        <v>522</v>
      </c>
      <c r="H145" s="475">
        <f t="shared" si="30"/>
        <v>1117.08</v>
      </c>
      <c r="I145" s="474">
        <f t="shared" si="31"/>
        <v>6402.88</v>
      </c>
      <c r="J145" s="476"/>
      <c r="K145" s="118"/>
    </row>
    <row r="146" spans="1:11" s="116" customFormat="1">
      <c r="A146" s="509"/>
      <c r="B146" s="787" t="s">
        <v>321</v>
      </c>
      <c r="C146" s="473">
        <v>40.22</v>
      </c>
      <c r="D146" s="594" t="s">
        <v>35</v>
      </c>
      <c r="E146" s="474">
        <v>21.25</v>
      </c>
      <c r="F146" s="475">
        <f t="shared" si="29"/>
        <v>854.68</v>
      </c>
      <c r="G146" s="474">
        <v>4.9000000000000004</v>
      </c>
      <c r="H146" s="475">
        <f t="shared" si="30"/>
        <v>197.08</v>
      </c>
      <c r="I146" s="474">
        <f t="shared" si="31"/>
        <v>1051.76</v>
      </c>
      <c r="J146" s="476"/>
      <c r="K146" s="118"/>
    </row>
    <row r="147" spans="1:11" s="116" customFormat="1">
      <c r="A147" s="509"/>
      <c r="B147" s="787" t="s">
        <v>323</v>
      </c>
      <c r="C147" s="473">
        <v>88.39</v>
      </c>
      <c r="D147" s="594" t="s">
        <v>35</v>
      </c>
      <c r="E147" s="474">
        <v>20.100000000000001</v>
      </c>
      <c r="F147" s="475">
        <f t="shared" si="29"/>
        <v>1776.64</v>
      </c>
      <c r="G147" s="474">
        <v>3.9</v>
      </c>
      <c r="H147" s="475">
        <f t="shared" si="30"/>
        <v>344.72</v>
      </c>
      <c r="I147" s="474">
        <f t="shared" si="31"/>
        <v>2121.36</v>
      </c>
      <c r="J147" s="476"/>
      <c r="K147" s="118"/>
    </row>
    <row r="148" spans="1:11" s="116" customFormat="1">
      <c r="A148" s="509"/>
      <c r="B148" s="787" t="s">
        <v>324</v>
      </c>
      <c r="C148" s="473">
        <v>500.64</v>
      </c>
      <c r="D148" s="594" t="s">
        <v>35</v>
      </c>
      <c r="E148" s="474">
        <v>19.899999999999999</v>
      </c>
      <c r="F148" s="475">
        <f t="shared" si="29"/>
        <v>9962.74</v>
      </c>
      <c r="G148" s="474">
        <v>3.9</v>
      </c>
      <c r="H148" s="475">
        <f t="shared" si="30"/>
        <v>1952.5</v>
      </c>
      <c r="I148" s="474">
        <f t="shared" si="31"/>
        <v>11915.24</v>
      </c>
      <c r="J148" s="476"/>
      <c r="K148" s="118"/>
    </row>
    <row r="149" spans="1:11" s="116" customFormat="1">
      <c r="A149" s="509"/>
      <c r="B149" s="787" t="s">
        <v>78</v>
      </c>
      <c r="C149" s="473">
        <v>18.88</v>
      </c>
      <c r="D149" s="594" t="s">
        <v>35</v>
      </c>
      <c r="E149" s="474">
        <v>23.74</v>
      </c>
      <c r="F149" s="475">
        <f t="shared" si="29"/>
        <v>448.21</v>
      </c>
      <c r="G149" s="474"/>
      <c r="H149" s="475">
        <f t="shared" si="30"/>
        <v>0</v>
      </c>
      <c r="I149" s="474">
        <f t="shared" si="31"/>
        <v>448.21</v>
      </c>
      <c r="J149" s="476"/>
      <c r="K149" s="118">
        <f>SUM(C146:C148)*0.03</f>
        <v>18.877499999999998</v>
      </c>
    </row>
    <row r="150" spans="1:11" s="137" customFormat="1">
      <c r="A150" s="410"/>
      <c r="B150" s="169" t="s">
        <v>42</v>
      </c>
      <c r="C150" s="170">
        <v>4.5</v>
      </c>
      <c r="D150" s="404" t="s">
        <v>35</v>
      </c>
      <c r="E150" s="226">
        <v>21.77</v>
      </c>
      <c r="F150" s="475">
        <f t="shared" si="29"/>
        <v>97.97</v>
      </c>
      <c r="G150" s="179"/>
      <c r="H150" s="475">
        <f t="shared" si="30"/>
        <v>0</v>
      </c>
      <c r="I150" s="179">
        <f t="shared" si="31"/>
        <v>97.97</v>
      </c>
      <c r="J150" s="222"/>
      <c r="K150" s="405">
        <f>C144*0.25</f>
        <v>5.4950000000000001</v>
      </c>
    </row>
    <row r="151" spans="1:11" s="137" customFormat="1">
      <c r="A151" s="643"/>
      <c r="B151" s="286"/>
      <c r="C151" s="287"/>
      <c r="D151" s="644"/>
      <c r="E151" s="288"/>
      <c r="F151" s="288"/>
      <c r="G151" s="288"/>
      <c r="H151" s="288"/>
      <c r="I151" s="287"/>
      <c r="J151" s="645"/>
      <c r="K151" s="405"/>
    </row>
    <row r="152" spans="1:11" s="137" customFormat="1">
      <c r="A152" s="143"/>
      <c r="B152" s="180" t="s">
        <v>182</v>
      </c>
      <c r="C152" s="144"/>
      <c r="D152" s="223"/>
      <c r="E152" s="163"/>
      <c r="F152" s="144"/>
      <c r="G152" s="144"/>
      <c r="H152" s="144"/>
      <c r="I152" s="144">
        <f>SUM(I143:I151)</f>
        <v>29136.959999999999</v>
      </c>
      <c r="J152" s="223"/>
      <c r="K152" s="405"/>
    </row>
    <row r="153" spans="1:11" s="137" customFormat="1">
      <c r="A153" s="352"/>
      <c r="B153" s="353" t="s">
        <v>83</v>
      </c>
      <c r="C153" s="354"/>
      <c r="D153" s="355"/>
      <c r="E153" s="356"/>
      <c r="F153" s="354"/>
      <c r="G153" s="354"/>
      <c r="H153" s="354"/>
      <c r="I153" s="354">
        <f>I152+I142+I133+I123+I115</f>
        <v>721004.29</v>
      </c>
      <c r="J153" s="355"/>
      <c r="K153" s="405"/>
    </row>
    <row r="154" spans="1:11" s="137" customFormat="1">
      <c r="A154" s="146">
        <v>2.2999999999999998</v>
      </c>
      <c r="B154" s="181" t="s">
        <v>183</v>
      </c>
      <c r="C154" s="142"/>
      <c r="D154" s="279"/>
      <c r="E154" s="150"/>
      <c r="F154" s="142"/>
      <c r="G154" s="142"/>
      <c r="H154" s="142"/>
      <c r="I154" s="142"/>
      <c r="J154" s="221"/>
      <c r="K154" s="405"/>
    </row>
    <row r="155" spans="1:11" s="137" customFormat="1">
      <c r="A155" s="148" t="s">
        <v>184</v>
      </c>
      <c r="B155" s="147" t="s">
        <v>185</v>
      </c>
      <c r="C155" s="142"/>
      <c r="D155" s="279"/>
      <c r="E155" s="150"/>
      <c r="F155" s="142"/>
      <c r="G155" s="142"/>
      <c r="H155" s="142"/>
      <c r="I155" s="142"/>
      <c r="J155" s="221"/>
      <c r="K155" s="405"/>
    </row>
    <row r="156" spans="1:11" s="137" customFormat="1">
      <c r="A156" s="178"/>
      <c r="B156" s="169" t="s">
        <v>40</v>
      </c>
      <c r="C156" s="170">
        <v>306.77</v>
      </c>
      <c r="D156" s="404" t="s">
        <v>34</v>
      </c>
      <c r="E156" s="226">
        <v>160</v>
      </c>
      <c r="F156" s="475">
        <f t="shared" ref="F156:F162" si="32">ROUND($C156*E156,2)</f>
        <v>49083.199999999997</v>
      </c>
      <c r="G156" s="179">
        <v>163</v>
      </c>
      <c r="H156" s="475">
        <f t="shared" ref="H156:H162" si="33">ROUND($C156*G156,2)</f>
        <v>50003.51</v>
      </c>
      <c r="I156" s="474">
        <f t="shared" ref="I156:I162" si="34">F156+H156</f>
        <v>99086.709999999992</v>
      </c>
      <c r="J156" s="222"/>
      <c r="K156" s="405"/>
    </row>
    <row r="157" spans="1:11" s="116" customFormat="1">
      <c r="A157" s="509"/>
      <c r="B157" s="787" t="s">
        <v>800</v>
      </c>
      <c r="C157" s="473">
        <v>28.78</v>
      </c>
      <c r="D157" s="594" t="s">
        <v>33</v>
      </c>
      <c r="E157" s="474">
        <v>2470</v>
      </c>
      <c r="F157" s="475">
        <f t="shared" si="32"/>
        <v>71086.600000000006</v>
      </c>
      <c r="G157" s="474">
        <v>522</v>
      </c>
      <c r="H157" s="475">
        <f t="shared" si="33"/>
        <v>15023.16</v>
      </c>
      <c r="I157" s="474">
        <f t="shared" si="34"/>
        <v>86109.760000000009</v>
      </c>
      <c r="J157" s="476"/>
      <c r="K157" s="118"/>
    </row>
    <row r="158" spans="1:11" s="116" customFormat="1">
      <c r="A158" s="509"/>
      <c r="B158" s="787" t="s">
        <v>321</v>
      </c>
      <c r="C158" s="473">
        <v>1069.0899999999999</v>
      </c>
      <c r="D158" s="594" t="s">
        <v>35</v>
      </c>
      <c r="E158" s="474">
        <v>21.25</v>
      </c>
      <c r="F158" s="475">
        <f t="shared" si="32"/>
        <v>22718.16</v>
      </c>
      <c r="G158" s="474">
        <v>4.9000000000000004</v>
      </c>
      <c r="H158" s="475">
        <f t="shared" si="33"/>
        <v>5238.54</v>
      </c>
      <c r="I158" s="474">
        <f t="shared" si="34"/>
        <v>27956.7</v>
      </c>
      <c r="J158" s="476"/>
      <c r="K158" s="118"/>
    </row>
    <row r="159" spans="1:11" s="116" customFormat="1">
      <c r="A159" s="509"/>
      <c r="B159" s="787" t="s">
        <v>324</v>
      </c>
      <c r="C159" s="473">
        <v>1769.89</v>
      </c>
      <c r="D159" s="594" t="s">
        <v>35</v>
      </c>
      <c r="E159" s="474">
        <v>19.899999999999999</v>
      </c>
      <c r="F159" s="475">
        <f t="shared" si="32"/>
        <v>35220.81</v>
      </c>
      <c r="G159" s="474">
        <v>3.9</v>
      </c>
      <c r="H159" s="475">
        <f t="shared" si="33"/>
        <v>6902.57</v>
      </c>
      <c r="I159" s="474">
        <f t="shared" si="34"/>
        <v>42123.38</v>
      </c>
      <c r="J159" s="476"/>
      <c r="K159" s="118"/>
    </row>
    <row r="160" spans="1:11" s="116" customFormat="1">
      <c r="A160" s="509"/>
      <c r="B160" s="787" t="s">
        <v>325</v>
      </c>
      <c r="C160" s="473">
        <v>1976.1</v>
      </c>
      <c r="D160" s="594" t="s">
        <v>35</v>
      </c>
      <c r="E160" s="474">
        <v>19.899999999999999</v>
      </c>
      <c r="F160" s="475">
        <f t="shared" si="32"/>
        <v>39324.39</v>
      </c>
      <c r="G160" s="474">
        <v>3.5</v>
      </c>
      <c r="H160" s="475">
        <f t="shared" si="33"/>
        <v>6916.35</v>
      </c>
      <c r="I160" s="474">
        <f t="shared" si="34"/>
        <v>46240.74</v>
      </c>
      <c r="J160" s="476"/>
      <c r="K160" s="118"/>
    </row>
    <row r="161" spans="1:11" s="116" customFormat="1">
      <c r="A161" s="509"/>
      <c r="B161" s="787" t="s">
        <v>78</v>
      </c>
      <c r="C161" s="473">
        <v>144.05000000000001</v>
      </c>
      <c r="D161" s="594" t="s">
        <v>35</v>
      </c>
      <c r="E161" s="474">
        <v>23.74</v>
      </c>
      <c r="F161" s="475">
        <f t="shared" si="32"/>
        <v>3419.75</v>
      </c>
      <c r="G161" s="474"/>
      <c r="H161" s="475">
        <f t="shared" si="33"/>
        <v>0</v>
      </c>
      <c r="I161" s="474">
        <f t="shared" si="34"/>
        <v>3419.75</v>
      </c>
      <c r="J161" s="476"/>
      <c r="K161" s="118">
        <f>SUM(C158:C160)*0.03</f>
        <v>144.45239999999998</v>
      </c>
    </row>
    <row r="162" spans="1:11" s="137" customFormat="1">
      <c r="A162" s="410"/>
      <c r="B162" s="169" t="s">
        <v>42</v>
      </c>
      <c r="C162" s="170">
        <v>76.69</v>
      </c>
      <c r="D162" s="404" t="s">
        <v>35</v>
      </c>
      <c r="E162" s="226">
        <v>21.77</v>
      </c>
      <c r="F162" s="475">
        <f t="shared" si="32"/>
        <v>1669.54</v>
      </c>
      <c r="G162" s="179"/>
      <c r="H162" s="475">
        <f t="shared" si="33"/>
        <v>0</v>
      </c>
      <c r="I162" s="179">
        <f t="shared" si="34"/>
        <v>1669.54</v>
      </c>
      <c r="J162" s="222"/>
      <c r="K162" s="405">
        <f>C156*0.25</f>
        <v>76.692499999999995</v>
      </c>
    </row>
    <row r="163" spans="1:11" s="137" customFormat="1">
      <c r="A163" s="643"/>
      <c r="B163" s="286"/>
      <c r="C163" s="287"/>
      <c r="D163" s="644"/>
      <c r="E163" s="288"/>
      <c r="F163" s="288"/>
      <c r="G163" s="288"/>
      <c r="H163" s="288"/>
      <c r="I163" s="287"/>
      <c r="J163" s="645"/>
      <c r="K163" s="405"/>
    </row>
    <row r="164" spans="1:11" s="137" customFormat="1">
      <c r="A164" s="143"/>
      <c r="B164" s="180" t="s">
        <v>186</v>
      </c>
      <c r="C164" s="144"/>
      <c r="D164" s="223"/>
      <c r="E164" s="163"/>
      <c r="F164" s="144"/>
      <c r="G164" s="144"/>
      <c r="H164" s="144"/>
      <c r="I164" s="144">
        <f>SUM(I155:I163)</f>
        <v>306606.58</v>
      </c>
      <c r="J164" s="223"/>
      <c r="K164" s="405"/>
    </row>
    <row r="165" spans="1:11" s="137" customFormat="1">
      <c r="A165" s="149" t="s">
        <v>187</v>
      </c>
      <c r="B165" s="177" t="s">
        <v>188</v>
      </c>
      <c r="C165" s="140"/>
      <c r="D165" s="249"/>
      <c r="E165" s="162"/>
      <c r="F165" s="140"/>
      <c r="G165" s="140"/>
      <c r="H165" s="140"/>
      <c r="I165" s="140"/>
      <c r="J165" s="220"/>
      <c r="K165" s="405"/>
    </row>
    <row r="166" spans="1:11" s="137" customFormat="1">
      <c r="A166" s="178"/>
      <c r="B166" s="169" t="s">
        <v>40</v>
      </c>
      <c r="C166" s="170">
        <v>134</v>
      </c>
      <c r="D166" s="404" t="s">
        <v>34</v>
      </c>
      <c r="E166" s="226">
        <v>160</v>
      </c>
      <c r="F166" s="475">
        <f>ROUND($C166*E166,2)</f>
        <v>21440</v>
      </c>
      <c r="G166" s="179">
        <v>163</v>
      </c>
      <c r="H166" s="475">
        <f>ROUND($C166*G166,2)</f>
        <v>21842</v>
      </c>
      <c r="I166" s="474">
        <f>F166+H166</f>
        <v>43282</v>
      </c>
      <c r="J166" s="222"/>
      <c r="K166" s="405"/>
    </row>
    <row r="167" spans="1:11" s="116" customFormat="1">
      <c r="A167" s="509"/>
      <c r="B167" s="787" t="s">
        <v>800</v>
      </c>
      <c r="C167" s="473">
        <v>13.4</v>
      </c>
      <c r="D167" s="594" t="s">
        <v>33</v>
      </c>
      <c r="E167" s="474">
        <v>2470</v>
      </c>
      <c r="F167" s="475">
        <f>ROUND($C167*E167,2)</f>
        <v>33098</v>
      </c>
      <c r="G167" s="474">
        <v>522</v>
      </c>
      <c r="H167" s="475">
        <f>ROUND($C167*G167,2)</f>
        <v>6994.8</v>
      </c>
      <c r="I167" s="474">
        <f>F167+H167</f>
        <v>40092.800000000003</v>
      </c>
      <c r="J167" s="476"/>
      <c r="K167" s="118"/>
    </row>
    <row r="168" spans="1:11" s="116" customFormat="1">
      <c r="A168" s="509"/>
      <c r="B168" s="787" t="s">
        <v>322</v>
      </c>
      <c r="C168" s="473">
        <v>1522.33</v>
      </c>
      <c r="D168" s="594" t="s">
        <v>35</v>
      </c>
      <c r="E168" s="474">
        <v>20.5</v>
      </c>
      <c r="F168" s="475">
        <f>ROUND($C168*E168,2)</f>
        <v>31207.77</v>
      </c>
      <c r="G168" s="474">
        <v>4.9000000000000004</v>
      </c>
      <c r="H168" s="475">
        <f>ROUND($C168*G168,2)</f>
        <v>7459.42</v>
      </c>
      <c r="I168" s="474">
        <f>F168+H168</f>
        <v>38667.19</v>
      </c>
      <c r="J168" s="476"/>
      <c r="K168" s="118"/>
    </row>
    <row r="169" spans="1:11" s="116" customFormat="1">
      <c r="A169" s="509"/>
      <c r="B169" s="787" t="s">
        <v>78</v>
      </c>
      <c r="C169" s="473">
        <v>45.67</v>
      </c>
      <c r="D169" s="594" t="s">
        <v>35</v>
      </c>
      <c r="E169" s="474">
        <v>23.74</v>
      </c>
      <c r="F169" s="475">
        <f>ROUND($C169*E169,2)</f>
        <v>1084.21</v>
      </c>
      <c r="G169" s="474"/>
      <c r="H169" s="475">
        <f>ROUND($C169*G169,2)</f>
        <v>0</v>
      </c>
      <c r="I169" s="474">
        <f>F169+H169</f>
        <v>1084.21</v>
      </c>
      <c r="J169" s="476"/>
      <c r="K169" s="118">
        <f>C168*0.03</f>
        <v>45.669899999999998</v>
      </c>
    </row>
    <row r="170" spans="1:11" s="137" customFormat="1">
      <c r="A170" s="410"/>
      <c r="B170" s="169" t="s">
        <v>42</v>
      </c>
      <c r="C170" s="170">
        <v>33.5</v>
      </c>
      <c r="D170" s="404" t="s">
        <v>35</v>
      </c>
      <c r="E170" s="226">
        <v>21.77</v>
      </c>
      <c r="F170" s="475">
        <f>ROUND($C170*E170,2)</f>
        <v>729.3</v>
      </c>
      <c r="G170" s="179"/>
      <c r="H170" s="475">
        <f>ROUND($C170*G170,2)</f>
        <v>0</v>
      </c>
      <c r="I170" s="179">
        <f>F170+H170</f>
        <v>729.3</v>
      </c>
      <c r="J170" s="222"/>
      <c r="K170" s="405">
        <f>C166*0.25</f>
        <v>33.5</v>
      </c>
    </row>
    <row r="171" spans="1:11" s="137" customFormat="1">
      <c r="A171" s="643"/>
      <c r="B171" s="286"/>
      <c r="C171" s="287"/>
      <c r="D171" s="644"/>
      <c r="E171" s="288"/>
      <c r="F171" s="288"/>
      <c r="G171" s="288"/>
      <c r="H171" s="288"/>
      <c r="I171" s="287"/>
      <c r="J171" s="645"/>
      <c r="K171" s="405"/>
    </row>
    <row r="172" spans="1:11" s="137" customFormat="1">
      <c r="A172" s="143"/>
      <c r="B172" s="180" t="s">
        <v>189</v>
      </c>
      <c r="C172" s="144"/>
      <c r="D172" s="223"/>
      <c r="E172" s="163"/>
      <c r="F172" s="144"/>
      <c r="G172" s="144"/>
      <c r="H172" s="144"/>
      <c r="I172" s="144">
        <f>SUM(I165:I171)</f>
        <v>123855.50000000001</v>
      </c>
      <c r="J172" s="223"/>
      <c r="K172" s="405"/>
    </row>
    <row r="173" spans="1:11" s="137" customFormat="1">
      <c r="A173" s="148" t="s">
        <v>190</v>
      </c>
      <c r="B173" s="147" t="s">
        <v>191</v>
      </c>
      <c r="C173" s="142"/>
      <c r="D173" s="279"/>
      <c r="E173" s="150"/>
      <c r="F173" s="142"/>
      <c r="G173" s="142"/>
      <c r="H173" s="142"/>
      <c r="I173" s="142"/>
      <c r="J173" s="221"/>
      <c r="K173" s="405"/>
    </row>
    <row r="174" spans="1:11" s="137" customFormat="1">
      <c r="A174" s="178"/>
      <c r="B174" s="169" t="s">
        <v>156</v>
      </c>
      <c r="C174" s="170">
        <v>128</v>
      </c>
      <c r="D174" s="404" t="s">
        <v>34</v>
      </c>
      <c r="E174" s="155">
        <v>230</v>
      </c>
      <c r="F174" s="179">
        <f>C174*E174</f>
        <v>29440</v>
      </c>
      <c r="G174" s="179">
        <v>26</v>
      </c>
      <c r="H174" s="179">
        <f>C174*G174</f>
        <v>3328</v>
      </c>
      <c r="I174" s="179">
        <f t="shared" ref="I174:I180" si="35">F174+H174</f>
        <v>32768</v>
      </c>
      <c r="J174" s="222"/>
      <c r="K174" s="405"/>
    </row>
    <row r="175" spans="1:11" s="137" customFormat="1">
      <c r="A175" s="178"/>
      <c r="B175" s="169" t="s">
        <v>40</v>
      </c>
      <c r="C175" s="170">
        <v>4.8</v>
      </c>
      <c r="D175" s="404" t="s">
        <v>34</v>
      </c>
      <c r="E175" s="226">
        <v>160</v>
      </c>
      <c r="F175" s="475">
        <f>ROUND($C175*E175,2)</f>
        <v>768</v>
      </c>
      <c r="G175" s="179">
        <v>163</v>
      </c>
      <c r="H175" s="475">
        <f>ROUND($C175*G175,2)</f>
        <v>782.4</v>
      </c>
      <c r="I175" s="474">
        <f t="shared" si="35"/>
        <v>1550.4</v>
      </c>
      <c r="J175" s="222"/>
      <c r="K175" s="405"/>
    </row>
    <row r="176" spans="1:11" s="116" customFormat="1">
      <c r="A176" s="509"/>
      <c r="B176" s="787" t="s">
        <v>800</v>
      </c>
      <c r="C176" s="473">
        <v>6.4</v>
      </c>
      <c r="D176" s="594" t="s">
        <v>33</v>
      </c>
      <c r="E176" s="474">
        <v>2470</v>
      </c>
      <c r="F176" s="475">
        <f>ROUND($C176*E176,2)</f>
        <v>15808</v>
      </c>
      <c r="G176" s="474">
        <v>522</v>
      </c>
      <c r="H176" s="475">
        <f>ROUND($C176*G176,2)</f>
        <v>3340.8</v>
      </c>
      <c r="I176" s="474">
        <f t="shared" si="35"/>
        <v>19148.8</v>
      </c>
      <c r="J176" s="476"/>
      <c r="K176" s="118"/>
    </row>
    <row r="177" spans="1:11" s="137" customFormat="1">
      <c r="A177" s="411"/>
      <c r="B177" s="412" t="s">
        <v>138</v>
      </c>
      <c r="C177" s="788">
        <v>128</v>
      </c>
      <c r="D177" s="404" t="s">
        <v>34</v>
      </c>
      <c r="E177" s="789">
        <v>35</v>
      </c>
      <c r="F177" s="179">
        <f>C177*E177</f>
        <v>4480</v>
      </c>
      <c r="G177" s="789">
        <v>6</v>
      </c>
      <c r="H177" s="179">
        <f>C177*G177</f>
        <v>768</v>
      </c>
      <c r="I177" s="179">
        <f t="shared" si="35"/>
        <v>5248</v>
      </c>
      <c r="J177" s="406"/>
      <c r="K177" s="405"/>
    </row>
    <row r="178" spans="1:11" s="116" customFormat="1">
      <c r="A178" s="509"/>
      <c r="B178" s="787" t="s">
        <v>321</v>
      </c>
      <c r="C178" s="473">
        <v>22.8</v>
      </c>
      <c r="D178" s="594" t="s">
        <v>35</v>
      </c>
      <c r="E178" s="474">
        <v>21.25</v>
      </c>
      <c r="F178" s="475">
        <f>ROUND($C178*E178,2)</f>
        <v>484.5</v>
      </c>
      <c r="G178" s="474">
        <v>4.9000000000000004</v>
      </c>
      <c r="H178" s="475">
        <f>ROUND($C178*G178,2)</f>
        <v>111.72</v>
      </c>
      <c r="I178" s="474">
        <f t="shared" si="35"/>
        <v>596.22</v>
      </c>
      <c r="J178" s="476"/>
      <c r="K178" s="118"/>
    </row>
    <row r="179" spans="1:11" s="137" customFormat="1">
      <c r="A179" s="178"/>
      <c r="B179" s="169" t="s">
        <v>41</v>
      </c>
      <c r="C179" s="406">
        <v>0.68</v>
      </c>
      <c r="D179" s="404" t="s">
        <v>35</v>
      </c>
      <c r="E179" s="474">
        <v>23.74</v>
      </c>
      <c r="F179" s="475">
        <f>ROUND($C179*E179,2)</f>
        <v>16.14</v>
      </c>
      <c r="G179" s="474"/>
      <c r="H179" s="475">
        <f>ROUND($C179*G179,2)</f>
        <v>0</v>
      </c>
      <c r="I179" s="474">
        <f t="shared" si="35"/>
        <v>16.14</v>
      </c>
      <c r="J179" s="222"/>
      <c r="K179" s="405">
        <f>C178*0.03</f>
        <v>0.68399999999999994</v>
      </c>
    </row>
    <row r="180" spans="1:11" s="137" customFormat="1">
      <c r="A180" s="178"/>
      <c r="B180" s="169" t="s">
        <v>42</v>
      </c>
      <c r="C180" s="406">
        <v>1.2</v>
      </c>
      <c r="D180" s="404" t="s">
        <v>35</v>
      </c>
      <c r="E180" s="226">
        <v>21.77</v>
      </c>
      <c r="F180" s="475">
        <f>ROUND($C180*E180,2)</f>
        <v>26.12</v>
      </c>
      <c r="G180" s="179"/>
      <c r="H180" s="475">
        <f>ROUND($C180*G180,2)</f>
        <v>0</v>
      </c>
      <c r="I180" s="179">
        <f t="shared" si="35"/>
        <v>26.12</v>
      </c>
      <c r="J180" s="222"/>
      <c r="K180" s="405">
        <f>C175*0.25</f>
        <v>1.2</v>
      </c>
    </row>
    <row r="181" spans="1:11" s="137" customFormat="1">
      <c r="A181" s="643"/>
      <c r="B181" s="286"/>
      <c r="C181" s="287"/>
      <c r="D181" s="644"/>
      <c r="E181" s="288"/>
      <c r="F181" s="288"/>
      <c r="G181" s="288"/>
      <c r="H181" s="288"/>
      <c r="I181" s="287"/>
      <c r="J181" s="645"/>
      <c r="K181" s="405"/>
    </row>
    <row r="182" spans="1:11" s="137" customFormat="1">
      <c r="A182" s="143"/>
      <c r="B182" s="180" t="s">
        <v>192</v>
      </c>
      <c r="C182" s="144"/>
      <c r="D182" s="223"/>
      <c r="E182" s="163"/>
      <c r="F182" s="144"/>
      <c r="G182" s="144"/>
      <c r="H182" s="144"/>
      <c r="I182" s="144">
        <f>SUM(I173:I181)</f>
        <v>59353.68</v>
      </c>
      <c r="J182" s="223"/>
      <c r="K182" s="405"/>
    </row>
    <row r="183" spans="1:11" s="137" customFormat="1">
      <c r="A183" s="148" t="s">
        <v>193</v>
      </c>
      <c r="B183" s="147" t="s">
        <v>360</v>
      </c>
      <c r="C183" s="142"/>
      <c r="D183" s="279"/>
      <c r="E183" s="150"/>
      <c r="F183" s="142"/>
      <c r="G183" s="142"/>
      <c r="H183" s="142"/>
      <c r="I183" s="142"/>
      <c r="J183" s="221"/>
      <c r="K183" s="405"/>
    </row>
    <row r="184" spans="1:11" s="137" customFormat="1">
      <c r="A184" s="178"/>
      <c r="B184" s="169" t="s">
        <v>40</v>
      </c>
      <c r="C184" s="170">
        <v>72</v>
      </c>
      <c r="D184" s="404" t="s">
        <v>34</v>
      </c>
      <c r="E184" s="226">
        <v>160</v>
      </c>
      <c r="F184" s="475">
        <f t="shared" ref="F184:F189" si="36">ROUND($C184*E184,2)</f>
        <v>11520</v>
      </c>
      <c r="G184" s="179">
        <v>163</v>
      </c>
      <c r="H184" s="475">
        <f t="shared" ref="H184:H189" si="37">ROUND($C184*G184,2)</f>
        <v>11736</v>
      </c>
      <c r="I184" s="474">
        <f t="shared" ref="I184:I189" si="38">F184+H184</f>
        <v>23256</v>
      </c>
      <c r="J184" s="222"/>
      <c r="K184" s="405"/>
    </row>
    <row r="185" spans="1:11" s="116" customFormat="1">
      <c r="A185" s="509"/>
      <c r="B185" s="787" t="s">
        <v>800</v>
      </c>
      <c r="C185" s="473">
        <v>5.4</v>
      </c>
      <c r="D185" s="594" t="s">
        <v>33</v>
      </c>
      <c r="E185" s="474">
        <v>2470</v>
      </c>
      <c r="F185" s="475">
        <f t="shared" si="36"/>
        <v>13338</v>
      </c>
      <c r="G185" s="474">
        <v>522</v>
      </c>
      <c r="H185" s="475">
        <f t="shared" si="37"/>
        <v>2818.8</v>
      </c>
      <c r="I185" s="474">
        <f t="shared" si="38"/>
        <v>16156.8</v>
      </c>
      <c r="J185" s="476"/>
      <c r="K185" s="118"/>
    </row>
    <row r="186" spans="1:11" s="116" customFormat="1">
      <c r="A186" s="509"/>
      <c r="B186" s="787" t="s">
        <v>321</v>
      </c>
      <c r="C186" s="473">
        <v>100.7</v>
      </c>
      <c r="D186" s="594" t="s">
        <v>35</v>
      </c>
      <c r="E186" s="474">
        <v>21.25</v>
      </c>
      <c r="F186" s="475">
        <f t="shared" si="36"/>
        <v>2139.88</v>
      </c>
      <c r="G186" s="474">
        <v>4.9000000000000004</v>
      </c>
      <c r="H186" s="475">
        <f t="shared" si="37"/>
        <v>493.43</v>
      </c>
      <c r="I186" s="474">
        <f t="shared" si="38"/>
        <v>2633.31</v>
      </c>
      <c r="J186" s="476"/>
      <c r="K186" s="118"/>
    </row>
    <row r="187" spans="1:11" s="116" customFormat="1">
      <c r="A187" s="509"/>
      <c r="B187" s="787" t="s">
        <v>324</v>
      </c>
      <c r="C187" s="473">
        <v>474</v>
      </c>
      <c r="D187" s="594" t="s">
        <v>35</v>
      </c>
      <c r="E187" s="474">
        <v>19.899999999999999</v>
      </c>
      <c r="F187" s="475">
        <f t="shared" si="36"/>
        <v>9432.6</v>
      </c>
      <c r="G187" s="474">
        <v>3.9</v>
      </c>
      <c r="H187" s="475">
        <f t="shared" si="37"/>
        <v>1848.6</v>
      </c>
      <c r="I187" s="474">
        <f t="shared" si="38"/>
        <v>11281.2</v>
      </c>
      <c r="J187" s="476"/>
      <c r="K187" s="118"/>
    </row>
    <row r="188" spans="1:11" s="116" customFormat="1">
      <c r="A188" s="509"/>
      <c r="B188" s="787" t="s">
        <v>78</v>
      </c>
      <c r="C188" s="473">
        <v>17.239999999999998</v>
      </c>
      <c r="D188" s="594" t="s">
        <v>35</v>
      </c>
      <c r="E188" s="474">
        <v>23.74</v>
      </c>
      <c r="F188" s="475">
        <f t="shared" si="36"/>
        <v>409.28</v>
      </c>
      <c r="G188" s="474"/>
      <c r="H188" s="475">
        <f t="shared" si="37"/>
        <v>0</v>
      </c>
      <c r="I188" s="474">
        <f t="shared" si="38"/>
        <v>409.28</v>
      </c>
      <c r="J188" s="476"/>
      <c r="K188" s="118">
        <f>SUM(C186:C187)*0.03</f>
        <v>17.241</v>
      </c>
    </row>
    <row r="189" spans="1:11" s="137" customFormat="1">
      <c r="A189" s="410"/>
      <c r="B189" s="169" t="s">
        <v>42</v>
      </c>
      <c r="C189" s="170">
        <v>18</v>
      </c>
      <c r="D189" s="404" t="s">
        <v>35</v>
      </c>
      <c r="E189" s="226">
        <v>21.77</v>
      </c>
      <c r="F189" s="475">
        <f t="shared" si="36"/>
        <v>391.86</v>
      </c>
      <c r="G189" s="179"/>
      <c r="H189" s="475">
        <f t="shared" si="37"/>
        <v>0</v>
      </c>
      <c r="I189" s="179">
        <f t="shared" si="38"/>
        <v>391.86</v>
      </c>
      <c r="J189" s="222"/>
      <c r="K189" s="405">
        <f>C184*0.25</f>
        <v>18</v>
      </c>
    </row>
    <row r="190" spans="1:11" s="137" customFormat="1">
      <c r="A190" s="643"/>
      <c r="B190" s="286"/>
      <c r="C190" s="287"/>
      <c r="D190" s="644"/>
      <c r="E190" s="288"/>
      <c r="F190" s="288"/>
      <c r="G190" s="288"/>
      <c r="H190" s="288"/>
      <c r="I190" s="287"/>
      <c r="J190" s="645"/>
      <c r="K190" s="405"/>
    </row>
    <row r="191" spans="1:11" s="137" customFormat="1">
      <c r="A191" s="143"/>
      <c r="B191" s="180" t="s">
        <v>194</v>
      </c>
      <c r="C191" s="144"/>
      <c r="D191" s="223"/>
      <c r="E191" s="163"/>
      <c r="F191" s="144"/>
      <c r="G191" s="144"/>
      <c r="H191" s="144"/>
      <c r="I191" s="144">
        <f>SUM(I183:I190)</f>
        <v>54128.45</v>
      </c>
      <c r="J191" s="223"/>
      <c r="K191" s="405"/>
    </row>
    <row r="192" spans="1:11" s="137" customFormat="1">
      <c r="A192" s="352"/>
      <c r="B192" s="353" t="s">
        <v>84</v>
      </c>
      <c r="C192" s="354"/>
      <c r="D192" s="355"/>
      <c r="E192" s="356"/>
      <c r="F192" s="354"/>
      <c r="G192" s="354"/>
      <c r="H192" s="354"/>
      <c r="I192" s="354">
        <f>I191+I182+I172+I164</f>
        <v>543944.21</v>
      </c>
      <c r="J192" s="355"/>
      <c r="K192" s="405"/>
    </row>
    <row r="193" spans="1:11" s="137" customFormat="1">
      <c r="A193" s="146">
        <v>2.4</v>
      </c>
      <c r="B193" s="181" t="s">
        <v>199</v>
      </c>
      <c r="C193" s="142"/>
      <c r="D193" s="279"/>
      <c r="E193" s="150"/>
      <c r="F193" s="142"/>
      <c r="G193" s="142"/>
      <c r="H193" s="142"/>
      <c r="I193" s="142"/>
      <c r="J193" s="221"/>
      <c r="K193" s="405"/>
    </row>
    <row r="194" spans="1:11" s="137" customFormat="1">
      <c r="A194" s="148" t="s">
        <v>195</v>
      </c>
      <c r="B194" s="147" t="s">
        <v>200</v>
      </c>
      <c r="C194" s="142"/>
      <c r="D194" s="279"/>
      <c r="E194" s="150"/>
      <c r="F194" s="142"/>
      <c r="G194" s="142"/>
      <c r="H194" s="142"/>
      <c r="I194" s="142"/>
      <c r="J194" s="221"/>
      <c r="K194" s="405"/>
    </row>
    <row r="195" spans="1:11" s="137" customFormat="1">
      <c r="A195" s="178"/>
      <c r="B195" s="169" t="s">
        <v>40</v>
      </c>
      <c r="C195" s="170">
        <v>162.19999999999999</v>
      </c>
      <c r="D195" s="404" t="s">
        <v>34</v>
      </c>
      <c r="E195" s="226">
        <v>160</v>
      </c>
      <c r="F195" s="475">
        <f t="shared" ref="F195:F200" si="39">ROUND($C195*E195,2)</f>
        <v>25952</v>
      </c>
      <c r="G195" s="179">
        <v>163</v>
      </c>
      <c r="H195" s="475">
        <f t="shared" ref="H195:H200" si="40">ROUND($C195*G195,2)</f>
        <v>26438.6</v>
      </c>
      <c r="I195" s="474">
        <f t="shared" ref="I195:I200" si="41">F195+H195</f>
        <v>52390.6</v>
      </c>
      <c r="J195" s="222"/>
      <c r="K195" s="405"/>
    </row>
    <row r="196" spans="1:11" s="116" customFormat="1">
      <c r="A196" s="509"/>
      <c r="B196" s="787" t="s">
        <v>800</v>
      </c>
      <c r="C196" s="473">
        <v>13.23</v>
      </c>
      <c r="D196" s="594" t="s">
        <v>33</v>
      </c>
      <c r="E196" s="474">
        <v>2470</v>
      </c>
      <c r="F196" s="475">
        <f t="shared" si="39"/>
        <v>32678.1</v>
      </c>
      <c r="G196" s="474">
        <v>522</v>
      </c>
      <c r="H196" s="475">
        <f t="shared" si="40"/>
        <v>6906.06</v>
      </c>
      <c r="I196" s="474">
        <f t="shared" si="41"/>
        <v>39584.159999999996</v>
      </c>
      <c r="J196" s="476"/>
      <c r="K196" s="118"/>
    </row>
    <row r="197" spans="1:11" s="116" customFormat="1">
      <c r="A197" s="509"/>
      <c r="B197" s="787" t="s">
        <v>321</v>
      </c>
      <c r="C197" s="473">
        <v>453.08</v>
      </c>
      <c r="D197" s="594" t="s">
        <v>35</v>
      </c>
      <c r="E197" s="474">
        <v>21.25</v>
      </c>
      <c r="F197" s="475">
        <f t="shared" si="39"/>
        <v>9627.9500000000007</v>
      </c>
      <c r="G197" s="474">
        <v>4.9000000000000004</v>
      </c>
      <c r="H197" s="475">
        <f t="shared" si="40"/>
        <v>2220.09</v>
      </c>
      <c r="I197" s="474">
        <f t="shared" si="41"/>
        <v>11848.04</v>
      </c>
      <c r="J197" s="476"/>
      <c r="K197" s="118"/>
    </row>
    <row r="198" spans="1:11" s="116" customFormat="1">
      <c r="A198" s="509"/>
      <c r="B198" s="787" t="s">
        <v>324</v>
      </c>
      <c r="C198" s="473">
        <v>1618.1</v>
      </c>
      <c r="D198" s="594" t="s">
        <v>35</v>
      </c>
      <c r="E198" s="474">
        <v>19.899999999999999</v>
      </c>
      <c r="F198" s="475">
        <f t="shared" si="39"/>
        <v>32200.19</v>
      </c>
      <c r="G198" s="474">
        <v>3.9</v>
      </c>
      <c r="H198" s="475">
        <f t="shared" si="40"/>
        <v>6310.59</v>
      </c>
      <c r="I198" s="474">
        <f t="shared" si="41"/>
        <v>38510.78</v>
      </c>
      <c r="J198" s="476"/>
      <c r="K198" s="118"/>
    </row>
    <row r="199" spans="1:11" s="116" customFormat="1">
      <c r="A199" s="509"/>
      <c r="B199" s="787" t="s">
        <v>78</v>
      </c>
      <c r="C199" s="473">
        <v>62.14</v>
      </c>
      <c r="D199" s="594" t="s">
        <v>35</v>
      </c>
      <c r="E199" s="474">
        <v>23.74</v>
      </c>
      <c r="F199" s="475">
        <f t="shared" si="39"/>
        <v>1475.2</v>
      </c>
      <c r="G199" s="474"/>
      <c r="H199" s="475">
        <f t="shared" si="40"/>
        <v>0</v>
      </c>
      <c r="I199" s="474">
        <f t="shared" si="41"/>
        <v>1475.2</v>
      </c>
      <c r="J199" s="476"/>
      <c r="K199" s="118">
        <f>SUM(C197:C198)*0.03</f>
        <v>62.13539999999999</v>
      </c>
    </row>
    <row r="200" spans="1:11" s="137" customFormat="1">
      <c r="A200" s="410"/>
      <c r="B200" s="169" t="s">
        <v>42</v>
      </c>
      <c r="C200" s="170">
        <v>40.549999999999997</v>
      </c>
      <c r="D200" s="404" t="s">
        <v>35</v>
      </c>
      <c r="E200" s="226">
        <v>21.77</v>
      </c>
      <c r="F200" s="475">
        <f t="shared" si="39"/>
        <v>882.77</v>
      </c>
      <c r="G200" s="179"/>
      <c r="H200" s="475">
        <f t="shared" si="40"/>
        <v>0</v>
      </c>
      <c r="I200" s="179">
        <f t="shared" si="41"/>
        <v>882.77</v>
      </c>
      <c r="J200" s="222"/>
      <c r="K200" s="405">
        <f>C195*0.25</f>
        <v>40.549999999999997</v>
      </c>
    </row>
    <row r="201" spans="1:11" s="137" customFormat="1">
      <c r="A201" s="643"/>
      <c r="B201" s="286"/>
      <c r="C201" s="287"/>
      <c r="D201" s="644"/>
      <c r="E201" s="288"/>
      <c r="F201" s="288"/>
      <c r="G201" s="288"/>
      <c r="H201" s="288"/>
      <c r="I201" s="287"/>
      <c r="J201" s="645"/>
      <c r="K201" s="405"/>
    </row>
    <row r="202" spans="1:11" s="137" customFormat="1">
      <c r="A202" s="143"/>
      <c r="B202" s="180" t="s">
        <v>196</v>
      </c>
      <c r="C202" s="144"/>
      <c r="D202" s="223"/>
      <c r="E202" s="163"/>
      <c r="F202" s="144"/>
      <c r="G202" s="144"/>
      <c r="H202" s="144"/>
      <c r="I202" s="144">
        <f>SUM(I194:I201)</f>
        <v>144691.54999999999</v>
      </c>
      <c r="J202" s="223"/>
      <c r="K202" s="405"/>
    </row>
    <row r="203" spans="1:11" s="137" customFormat="1">
      <c r="A203" s="149" t="s">
        <v>197</v>
      </c>
      <c r="B203" s="177" t="s">
        <v>201</v>
      </c>
      <c r="C203" s="140"/>
      <c r="D203" s="249"/>
      <c r="E203" s="162"/>
      <c r="F203" s="140"/>
      <c r="G203" s="140"/>
      <c r="H203" s="140"/>
      <c r="I203" s="140"/>
      <c r="J203" s="220"/>
      <c r="K203" s="405"/>
    </row>
    <row r="204" spans="1:11" s="137" customFormat="1">
      <c r="A204" s="178"/>
      <c r="B204" s="169" t="s">
        <v>40</v>
      </c>
      <c r="C204" s="170">
        <v>39</v>
      </c>
      <c r="D204" s="404" t="s">
        <v>34</v>
      </c>
      <c r="E204" s="226">
        <v>160</v>
      </c>
      <c r="F204" s="475">
        <f>ROUND($C204*E204,2)</f>
        <v>6240</v>
      </c>
      <c r="G204" s="179">
        <v>163</v>
      </c>
      <c r="H204" s="475">
        <f>ROUND($C204*G204,2)</f>
        <v>6357</v>
      </c>
      <c r="I204" s="474">
        <f>F204+H204</f>
        <v>12597</v>
      </c>
      <c r="J204" s="222"/>
      <c r="K204" s="405"/>
    </row>
    <row r="205" spans="1:11" s="116" customFormat="1">
      <c r="A205" s="509"/>
      <c r="B205" s="787" t="s">
        <v>800</v>
      </c>
      <c r="C205" s="473">
        <v>3.9000000000000004</v>
      </c>
      <c r="D205" s="594" t="s">
        <v>33</v>
      </c>
      <c r="E205" s="474">
        <v>2470</v>
      </c>
      <c r="F205" s="475">
        <f>ROUND($C205*E205,2)</f>
        <v>9633</v>
      </c>
      <c r="G205" s="474">
        <v>522</v>
      </c>
      <c r="H205" s="475">
        <f>ROUND($C205*G205,2)</f>
        <v>2035.8</v>
      </c>
      <c r="I205" s="474">
        <f>F205+H205</f>
        <v>11668.8</v>
      </c>
      <c r="J205" s="476"/>
      <c r="K205" s="118"/>
    </row>
    <row r="206" spans="1:11" s="116" customFormat="1">
      <c r="A206" s="509"/>
      <c r="B206" s="787" t="s">
        <v>322</v>
      </c>
      <c r="C206" s="473">
        <v>458.38</v>
      </c>
      <c r="D206" s="594" t="s">
        <v>35</v>
      </c>
      <c r="E206" s="474">
        <v>20.5</v>
      </c>
      <c r="F206" s="475">
        <f>ROUND($C206*E206,2)</f>
        <v>9396.7900000000009</v>
      </c>
      <c r="G206" s="474">
        <v>4.9000000000000004</v>
      </c>
      <c r="H206" s="475">
        <f>ROUND($C206*G206,2)</f>
        <v>2246.06</v>
      </c>
      <c r="I206" s="474">
        <f>F206+H206</f>
        <v>11642.85</v>
      </c>
      <c r="J206" s="476"/>
      <c r="K206" s="118"/>
    </row>
    <row r="207" spans="1:11" s="116" customFormat="1">
      <c r="A207" s="509"/>
      <c r="B207" s="787" t="s">
        <v>78</v>
      </c>
      <c r="C207" s="473">
        <v>13.75</v>
      </c>
      <c r="D207" s="594" t="s">
        <v>35</v>
      </c>
      <c r="E207" s="474">
        <v>23.74</v>
      </c>
      <c r="F207" s="475">
        <f>ROUND($C207*E207,2)</f>
        <v>326.43</v>
      </c>
      <c r="G207" s="474"/>
      <c r="H207" s="475">
        <f>ROUND($C207*G207,2)</f>
        <v>0</v>
      </c>
      <c r="I207" s="474">
        <f>F207+H207</f>
        <v>326.43</v>
      </c>
      <c r="J207" s="476"/>
      <c r="K207" s="118">
        <f>C206*0.03</f>
        <v>13.751399999999999</v>
      </c>
    </row>
    <row r="208" spans="1:11" s="137" customFormat="1">
      <c r="A208" s="410"/>
      <c r="B208" s="169" t="s">
        <v>42</v>
      </c>
      <c r="C208" s="170">
        <v>9.75</v>
      </c>
      <c r="D208" s="404" t="s">
        <v>35</v>
      </c>
      <c r="E208" s="226">
        <v>21.77</v>
      </c>
      <c r="F208" s="475">
        <f>ROUND($C208*E208,2)</f>
        <v>212.26</v>
      </c>
      <c r="G208" s="179"/>
      <c r="H208" s="475">
        <f>ROUND($C208*G208,2)</f>
        <v>0</v>
      </c>
      <c r="I208" s="179">
        <f>F208+H208</f>
        <v>212.26</v>
      </c>
      <c r="J208" s="222"/>
      <c r="K208" s="405">
        <f>C204*0.25</f>
        <v>9.75</v>
      </c>
    </row>
    <row r="209" spans="1:17" s="137" customFormat="1">
      <c r="A209" s="643"/>
      <c r="B209" s="286"/>
      <c r="C209" s="287"/>
      <c r="D209" s="644"/>
      <c r="E209" s="288"/>
      <c r="F209" s="288"/>
      <c r="G209" s="288"/>
      <c r="H209" s="288"/>
      <c r="I209" s="287"/>
      <c r="J209" s="645"/>
      <c r="K209" s="405"/>
    </row>
    <row r="210" spans="1:17" s="137" customFormat="1">
      <c r="A210" s="143"/>
      <c r="B210" s="180" t="s">
        <v>198</v>
      </c>
      <c r="C210" s="144"/>
      <c r="D210" s="223"/>
      <c r="E210" s="163"/>
      <c r="F210" s="144"/>
      <c r="G210" s="144"/>
      <c r="H210" s="144"/>
      <c r="I210" s="144">
        <f>SUM(I203:I209)</f>
        <v>36447.340000000004</v>
      </c>
      <c r="J210" s="223"/>
      <c r="K210" s="405"/>
    </row>
    <row r="211" spans="1:17" s="137" customFormat="1">
      <c r="A211" s="352"/>
      <c r="B211" s="353" t="s">
        <v>198</v>
      </c>
      <c r="C211" s="354"/>
      <c r="D211" s="355"/>
      <c r="E211" s="356"/>
      <c r="F211" s="354"/>
      <c r="G211" s="354"/>
      <c r="H211" s="354"/>
      <c r="I211" s="354">
        <f>I210+I202</f>
        <v>181138.88999999998</v>
      </c>
      <c r="J211" s="355"/>
      <c r="K211" s="405"/>
    </row>
    <row r="212" spans="1:17" s="357" customFormat="1" ht="18.600000000000001" thickBot="1">
      <c r="A212" s="347"/>
      <c r="B212" s="348" t="s">
        <v>85</v>
      </c>
      <c r="C212" s="349"/>
      <c r="D212" s="350"/>
      <c r="E212" s="351"/>
      <c r="F212" s="349"/>
      <c r="G212" s="349"/>
      <c r="H212" s="349"/>
      <c r="I212" s="389">
        <f>I211+I192+I153+I104</f>
        <v>2205870.81</v>
      </c>
      <c r="J212" s="350"/>
      <c r="K212" s="493"/>
    </row>
    <row r="213" spans="1:17" s="500" customFormat="1" ht="18.600000000000001" thickTop="1">
      <c r="A213" s="496">
        <v>3</v>
      </c>
      <c r="B213" s="497" t="s">
        <v>280</v>
      </c>
      <c r="C213" s="378"/>
      <c r="D213" s="498"/>
      <c r="E213" s="379"/>
      <c r="F213" s="379"/>
      <c r="G213" s="379"/>
      <c r="H213" s="379"/>
      <c r="I213" s="378"/>
      <c r="J213" s="368"/>
      <c r="K213" s="499"/>
    </row>
    <row r="214" spans="1:17" s="116" customFormat="1">
      <c r="A214" s="509"/>
      <c r="B214" s="787" t="s">
        <v>326</v>
      </c>
      <c r="C214" s="473">
        <v>1905</v>
      </c>
      <c r="D214" s="594" t="s">
        <v>35</v>
      </c>
      <c r="E214" s="474">
        <v>26.63</v>
      </c>
      <c r="F214" s="475">
        <f>ROUND($C214*E214,2)</f>
        <v>50730.15</v>
      </c>
      <c r="G214" s="474">
        <v>12</v>
      </c>
      <c r="H214" s="475">
        <f>ROUND($C214*G214,2)</f>
        <v>22860</v>
      </c>
      <c r="I214" s="474">
        <f>F214+H214</f>
        <v>73590.149999999994</v>
      </c>
      <c r="J214" s="476"/>
      <c r="K214" s="118"/>
    </row>
    <row r="215" spans="1:17" s="116" customFormat="1">
      <c r="A215" s="509"/>
      <c r="B215" s="787" t="s">
        <v>327</v>
      </c>
      <c r="C215" s="473">
        <v>1364</v>
      </c>
      <c r="D215" s="594" t="s">
        <v>35</v>
      </c>
      <c r="E215" s="474">
        <v>22.38</v>
      </c>
      <c r="F215" s="475">
        <f>ROUND($C215*E215,2)</f>
        <v>30526.32</v>
      </c>
      <c r="G215" s="474">
        <v>12</v>
      </c>
      <c r="H215" s="475">
        <f>ROUND($C215*G215,2)</f>
        <v>16368</v>
      </c>
      <c r="I215" s="474">
        <f>F215+H215</f>
        <v>46894.32</v>
      </c>
      <c r="J215" s="476"/>
      <c r="K215" s="118"/>
    </row>
    <row r="216" spans="1:17" s="116" customFormat="1">
      <c r="A216" s="509"/>
      <c r="B216" s="787" t="s">
        <v>328</v>
      </c>
      <c r="C216" s="473">
        <v>1775</v>
      </c>
      <c r="D216" s="594" t="s">
        <v>35</v>
      </c>
      <c r="E216" s="474">
        <v>22.3</v>
      </c>
      <c r="F216" s="475">
        <f>ROUND($C216*E216,2)</f>
        <v>39582.5</v>
      </c>
      <c r="G216" s="474">
        <v>12</v>
      </c>
      <c r="H216" s="475">
        <f>ROUND($C216*G216,2)</f>
        <v>21300</v>
      </c>
      <c r="I216" s="474">
        <f>F216+H216</f>
        <v>60882.5</v>
      </c>
      <c r="J216" s="476"/>
      <c r="K216" s="118"/>
    </row>
    <row r="217" spans="1:17" s="116" customFormat="1">
      <c r="A217" s="509"/>
      <c r="B217" s="787" t="s">
        <v>329</v>
      </c>
      <c r="C217" s="473">
        <v>434.76</v>
      </c>
      <c r="D217" s="594" t="s">
        <v>34</v>
      </c>
      <c r="E217" s="474">
        <v>380</v>
      </c>
      <c r="F217" s="475">
        <f>ROUND($C217*E217,2)</f>
        <v>165208.79999999999</v>
      </c>
      <c r="G217" s="474">
        <v>72</v>
      </c>
      <c r="H217" s="475">
        <f>ROUND($C217*G217,2)</f>
        <v>31302.720000000001</v>
      </c>
      <c r="I217" s="474">
        <f>F217+H217</f>
        <v>196511.52</v>
      </c>
      <c r="J217" s="476"/>
      <c r="K217" s="118"/>
    </row>
    <row r="218" spans="1:17" s="116" customFormat="1">
      <c r="A218" s="509"/>
      <c r="B218" s="787" t="s">
        <v>330</v>
      </c>
      <c r="C218" s="473"/>
      <c r="D218" s="594"/>
      <c r="E218" s="474"/>
      <c r="F218" s="475"/>
      <c r="G218" s="474"/>
      <c r="H218" s="475"/>
      <c r="I218" s="474"/>
      <c r="J218" s="476"/>
      <c r="K218" s="118"/>
    </row>
    <row r="219" spans="1:17" s="116" customFormat="1">
      <c r="A219" s="509"/>
      <c r="B219" s="787" t="s">
        <v>331</v>
      </c>
      <c r="C219" s="473">
        <v>46.72</v>
      </c>
      <c r="D219" s="594" t="s">
        <v>36</v>
      </c>
      <c r="E219" s="474">
        <v>140</v>
      </c>
      <c r="F219" s="475">
        <f>ROUND($C219*E219,2)</f>
        <v>6540.8</v>
      </c>
      <c r="G219" s="474">
        <v>51</v>
      </c>
      <c r="H219" s="475">
        <f>ROUND($C219*G219,2)</f>
        <v>2382.7199999999998</v>
      </c>
      <c r="I219" s="474">
        <f>F219+H219</f>
        <v>8923.52</v>
      </c>
      <c r="J219" s="476"/>
      <c r="K219" s="118"/>
    </row>
    <row r="220" spans="1:17" s="116" customFormat="1">
      <c r="A220" s="509"/>
      <c r="B220" s="787" t="s">
        <v>363</v>
      </c>
      <c r="C220" s="473">
        <v>84</v>
      </c>
      <c r="D220" s="594" t="s">
        <v>36</v>
      </c>
      <c r="E220" s="474">
        <v>130</v>
      </c>
      <c r="F220" s="475">
        <f>ROUND($C220*E220,2)</f>
        <v>10920</v>
      </c>
      <c r="G220" s="474">
        <v>46</v>
      </c>
      <c r="H220" s="475">
        <f>ROUND($C220*G220,2)</f>
        <v>3864</v>
      </c>
      <c r="I220" s="474">
        <f>F220+H220</f>
        <v>14784</v>
      </c>
      <c r="J220" s="476"/>
      <c r="K220" s="118"/>
    </row>
    <row r="221" spans="1:17" s="651" customFormat="1">
      <c r="A221" s="646"/>
      <c r="B221" s="647" t="s">
        <v>754</v>
      </c>
      <c r="C221" s="290">
        <v>16</v>
      </c>
      <c r="D221" s="648" t="s">
        <v>36</v>
      </c>
      <c r="E221" s="226">
        <v>240</v>
      </c>
      <c r="F221" s="475">
        <f>ROUND($C221*E221,2)</f>
        <v>3840</v>
      </c>
      <c r="G221" s="226">
        <v>100</v>
      </c>
      <c r="H221" s="475">
        <f>ROUND($C221*G221,2)</f>
        <v>1600</v>
      </c>
      <c r="I221" s="182">
        <f>H221+F221</f>
        <v>5440</v>
      </c>
      <c r="J221" s="649"/>
      <c r="K221" s="650"/>
      <c r="P221" s="154">
        <v>2</v>
      </c>
      <c r="Q221" s="652">
        <f>P221</f>
        <v>2</v>
      </c>
    </row>
    <row r="222" spans="1:17" s="651" customFormat="1">
      <c r="A222" s="646"/>
      <c r="B222" s="647" t="s">
        <v>755</v>
      </c>
      <c r="C222" s="153">
        <v>596.94000000000005</v>
      </c>
      <c r="D222" s="318" t="s">
        <v>34</v>
      </c>
      <c r="E222" s="151">
        <v>30</v>
      </c>
      <c r="F222" s="475">
        <f>ROUND($C222*E222,2)</f>
        <v>17908.2</v>
      </c>
      <c r="G222" s="151">
        <v>31</v>
      </c>
      <c r="H222" s="475">
        <f>ROUND($C222*G222,2)</f>
        <v>18505.14</v>
      </c>
      <c r="I222" s="151">
        <f>F222+H222</f>
        <v>36413.339999999997</v>
      </c>
      <c r="J222" s="649"/>
      <c r="K222" s="650"/>
      <c r="L222" s="653"/>
    </row>
    <row r="223" spans="1:17" s="137" customFormat="1">
      <c r="A223" s="643"/>
      <c r="B223" s="286"/>
      <c r="C223" s="287"/>
      <c r="D223" s="644"/>
      <c r="E223" s="288"/>
      <c r="F223" s="288"/>
      <c r="G223" s="288"/>
      <c r="H223" s="288"/>
      <c r="I223" s="287"/>
      <c r="J223" s="645"/>
      <c r="K223" s="405"/>
    </row>
    <row r="224" spans="1:17" s="651" customFormat="1" ht="18.600000000000001" thickBot="1">
      <c r="A224" s="358"/>
      <c r="B224" s="348" t="s">
        <v>86</v>
      </c>
      <c r="C224" s="359"/>
      <c r="D224" s="360"/>
      <c r="E224" s="361"/>
      <c r="F224" s="361"/>
      <c r="G224" s="361"/>
      <c r="H224" s="361"/>
      <c r="I224" s="388">
        <f>SUM(I214:I223)</f>
        <v>443439.35</v>
      </c>
      <c r="J224" s="362"/>
      <c r="K224" s="650">
        <v>353035.76</v>
      </c>
    </row>
    <row r="225" spans="1:15" s="357" customFormat="1" ht="18.600000000000001" thickTop="1">
      <c r="A225" s="363">
        <v>4</v>
      </c>
      <c r="B225" s="364" t="s">
        <v>279</v>
      </c>
      <c r="C225" s="365"/>
      <c r="D225" s="366"/>
      <c r="E225" s="367"/>
      <c r="F225" s="367"/>
      <c r="G225" s="367"/>
      <c r="H225" s="367"/>
      <c r="I225" s="365"/>
      <c r="J225" s="368"/>
      <c r="K225" s="493"/>
    </row>
    <row r="226" spans="1:15" s="152" customFormat="1">
      <c r="A226" s="293">
        <v>4.0999999999999996</v>
      </c>
      <c r="B226" s="654" t="s">
        <v>332</v>
      </c>
      <c r="C226" s="156"/>
      <c r="D226" s="655"/>
      <c r="E226" s="226"/>
      <c r="F226" s="226"/>
      <c r="G226" s="226"/>
      <c r="H226" s="226"/>
      <c r="I226" s="156"/>
      <c r="J226" s="656"/>
      <c r="K226" s="405"/>
    </row>
    <row r="227" spans="1:15" s="152" customFormat="1">
      <c r="A227" s="657"/>
      <c r="B227" s="165" t="s">
        <v>364</v>
      </c>
      <c r="C227" s="294">
        <v>358.12</v>
      </c>
      <c r="D227" s="658" t="s">
        <v>43</v>
      </c>
      <c r="E227" s="225">
        <v>230</v>
      </c>
      <c r="F227" s="475">
        <f>ROUND($C227*E227,2)</f>
        <v>82367.600000000006</v>
      </c>
      <c r="G227" s="225">
        <v>73</v>
      </c>
      <c r="H227" s="475">
        <f>ROUND($C227*G227,2)</f>
        <v>26142.76</v>
      </c>
      <c r="I227" s="182">
        <f>H227+F227</f>
        <v>108510.36</v>
      </c>
      <c r="J227" s="649"/>
      <c r="K227" s="405"/>
      <c r="M227" s="152">
        <v>350.7534999999998</v>
      </c>
      <c r="N227" s="152">
        <v>31.865400000000001</v>
      </c>
      <c r="O227" s="152">
        <f>SUM(M227:N227)</f>
        <v>382.61889999999983</v>
      </c>
    </row>
    <row r="228" spans="1:15" s="152" customFormat="1">
      <c r="A228" s="657"/>
      <c r="B228" s="165" t="s">
        <v>496</v>
      </c>
      <c r="C228" s="294">
        <v>26.4</v>
      </c>
      <c r="D228" s="658" t="s">
        <v>43</v>
      </c>
      <c r="E228" s="225">
        <v>460</v>
      </c>
      <c r="F228" s="475">
        <f>ROUND($C228*E228,2)</f>
        <v>12144</v>
      </c>
      <c r="G228" s="225">
        <v>146</v>
      </c>
      <c r="H228" s="475">
        <f>ROUND($C228*G228,2)</f>
        <v>3854.4</v>
      </c>
      <c r="I228" s="182">
        <f>H228+F228</f>
        <v>15998.4</v>
      </c>
      <c r="J228" s="649"/>
      <c r="K228" s="405"/>
      <c r="M228" s="152">
        <v>350.7534999999998</v>
      </c>
      <c r="N228" s="152">
        <v>31.865400000000001</v>
      </c>
      <c r="O228" s="152">
        <f>SUM(M228:N228)</f>
        <v>382.61889999999983</v>
      </c>
    </row>
    <row r="229" spans="1:15" s="152" customFormat="1">
      <c r="A229" s="659"/>
      <c r="B229" s="250" t="s">
        <v>366</v>
      </c>
      <c r="C229" s="414">
        <v>24</v>
      </c>
      <c r="D229" s="658" t="s">
        <v>43</v>
      </c>
      <c r="E229" s="225">
        <v>650</v>
      </c>
      <c r="F229" s="475">
        <f>ROUND($C229*E229,2)</f>
        <v>15600</v>
      </c>
      <c r="G229" s="225">
        <v>149</v>
      </c>
      <c r="H229" s="475">
        <f>ROUND($C229*G229,2)</f>
        <v>3576</v>
      </c>
      <c r="I229" s="182">
        <f>H229+F229</f>
        <v>19176</v>
      </c>
      <c r="J229" s="660"/>
      <c r="K229" s="405"/>
    </row>
    <row r="230" spans="1:15" s="152" customFormat="1">
      <c r="A230" s="659"/>
      <c r="B230" s="250" t="s">
        <v>367</v>
      </c>
      <c r="C230" s="414"/>
      <c r="D230" s="661"/>
      <c r="E230" s="413"/>
      <c r="F230" s="475"/>
      <c r="G230" s="413"/>
      <c r="H230" s="475"/>
      <c r="I230" s="310"/>
      <c r="J230" s="660"/>
      <c r="K230" s="405"/>
    </row>
    <row r="231" spans="1:15" s="152" customFormat="1">
      <c r="A231" s="662"/>
      <c r="B231" s="250" t="s">
        <v>501</v>
      </c>
      <c r="C231" s="414">
        <v>6.1</v>
      </c>
      <c r="D231" s="658" t="s">
        <v>43</v>
      </c>
      <c r="E231" s="225">
        <v>550</v>
      </c>
      <c r="F231" s="475">
        <f t="shared" ref="F231:F239" si="42">ROUND($C231*E231,2)</f>
        <v>3355</v>
      </c>
      <c r="G231" s="225">
        <v>165</v>
      </c>
      <c r="H231" s="475">
        <f t="shared" ref="H231:H239" si="43">ROUND($C231*G231,2)</f>
        <v>1006.5</v>
      </c>
      <c r="I231" s="182">
        <f t="shared" ref="I231:I239" si="44">H231+F231</f>
        <v>4361.5</v>
      </c>
      <c r="J231" s="663"/>
      <c r="K231" s="405"/>
    </row>
    <row r="232" spans="1:15" s="116" customFormat="1">
      <c r="A232" s="509"/>
      <c r="B232" s="787" t="s">
        <v>756</v>
      </c>
      <c r="C232" s="473">
        <v>102.69</v>
      </c>
      <c r="D232" s="594" t="s">
        <v>34</v>
      </c>
      <c r="E232" s="474">
        <v>450</v>
      </c>
      <c r="F232" s="475">
        <f t="shared" si="42"/>
        <v>46210.5</v>
      </c>
      <c r="G232" s="474">
        <v>196</v>
      </c>
      <c r="H232" s="475">
        <f t="shared" si="43"/>
        <v>20127.240000000002</v>
      </c>
      <c r="I232" s="182">
        <f t="shared" si="44"/>
        <v>66337.740000000005</v>
      </c>
      <c r="J232" s="476"/>
      <c r="K232" s="118"/>
    </row>
    <row r="233" spans="1:15" s="137" customFormat="1">
      <c r="A233" s="657"/>
      <c r="B233" s="165" t="s">
        <v>488</v>
      </c>
      <c r="C233" s="290">
        <v>445</v>
      </c>
      <c r="D233" s="658" t="s">
        <v>43</v>
      </c>
      <c r="E233" s="225">
        <v>40</v>
      </c>
      <c r="F233" s="475">
        <f t="shared" si="42"/>
        <v>17800</v>
      </c>
      <c r="G233" s="225">
        <v>96</v>
      </c>
      <c r="H233" s="475">
        <f t="shared" si="43"/>
        <v>42720</v>
      </c>
      <c r="I233" s="182">
        <f t="shared" si="44"/>
        <v>60520</v>
      </c>
      <c r="J233" s="649"/>
      <c r="K233" s="405"/>
    </row>
    <row r="234" spans="1:15" s="137" customFormat="1">
      <c r="A234" s="657"/>
      <c r="B234" s="165" t="s">
        <v>489</v>
      </c>
      <c r="C234" s="294">
        <v>200.89</v>
      </c>
      <c r="D234" s="658" t="s">
        <v>43</v>
      </c>
      <c r="E234" s="225">
        <v>40</v>
      </c>
      <c r="F234" s="475">
        <f t="shared" si="42"/>
        <v>8035.6</v>
      </c>
      <c r="G234" s="225">
        <v>109</v>
      </c>
      <c r="H234" s="475">
        <f t="shared" si="43"/>
        <v>21897.01</v>
      </c>
      <c r="I234" s="182">
        <f t="shared" si="44"/>
        <v>29932.61</v>
      </c>
      <c r="J234" s="649"/>
      <c r="K234" s="405"/>
    </row>
    <row r="235" spans="1:15" s="137" customFormat="1">
      <c r="A235" s="657"/>
      <c r="B235" s="165" t="s">
        <v>490</v>
      </c>
      <c r="C235" s="294">
        <v>35.799999999999997</v>
      </c>
      <c r="D235" s="658" t="s">
        <v>43</v>
      </c>
      <c r="E235" s="225">
        <v>75</v>
      </c>
      <c r="F235" s="475">
        <f t="shared" si="42"/>
        <v>2685</v>
      </c>
      <c r="G235" s="225">
        <v>109</v>
      </c>
      <c r="H235" s="475">
        <f t="shared" si="43"/>
        <v>3902.2</v>
      </c>
      <c r="I235" s="182">
        <f t="shared" si="44"/>
        <v>6587.2</v>
      </c>
      <c r="J235" s="649"/>
      <c r="K235" s="405"/>
    </row>
    <row r="236" spans="1:15" s="137" customFormat="1">
      <c r="A236" s="657"/>
      <c r="B236" s="165" t="s">
        <v>491</v>
      </c>
      <c r="C236" s="290">
        <v>63.72</v>
      </c>
      <c r="D236" s="658" t="s">
        <v>43</v>
      </c>
      <c r="E236" s="225">
        <v>75</v>
      </c>
      <c r="F236" s="475">
        <f t="shared" si="42"/>
        <v>4779</v>
      </c>
      <c r="G236" s="226">
        <v>132</v>
      </c>
      <c r="H236" s="475">
        <f t="shared" si="43"/>
        <v>8411.0400000000009</v>
      </c>
      <c r="I236" s="182">
        <f t="shared" si="44"/>
        <v>13190.04</v>
      </c>
      <c r="J236" s="649"/>
      <c r="K236" s="405"/>
    </row>
    <row r="237" spans="1:15" s="137" customFormat="1">
      <c r="A237" s="657"/>
      <c r="B237" s="654" t="s">
        <v>492</v>
      </c>
      <c r="C237" s="290">
        <v>16.5</v>
      </c>
      <c r="D237" s="664" t="s">
        <v>36</v>
      </c>
      <c r="E237" s="226">
        <v>120</v>
      </c>
      <c r="F237" s="475">
        <f t="shared" si="42"/>
        <v>1980</v>
      </c>
      <c r="G237" s="226">
        <v>85</v>
      </c>
      <c r="H237" s="475">
        <f t="shared" si="43"/>
        <v>1402.5</v>
      </c>
      <c r="I237" s="182">
        <f t="shared" si="44"/>
        <v>3382.5</v>
      </c>
      <c r="J237" s="649"/>
      <c r="K237" s="405"/>
    </row>
    <row r="238" spans="1:15" s="137" customFormat="1">
      <c r="A238" s="657"/>
      <c r="B238" s="654" t="s">
        <v>493</v>
      </c>
      <c r="C238" s="290">
        <v>266.60000000000002</v>
      </c>
      <c r="D238" s="664" t="s">
        <v>36</v>
      </c>
      <c r="E238" s="226">
        <v>65</v>
      </c>
      <c r="F238" s="475">
        <f t="shared" si="42"/>
        <v>17329</v>
      </c>
      <c r="G238" s="226">
        <v>51</v>
      </c>
      <c r="H238" s="475">
        <f t="shared" si="43"/>
        <v>13596.6</v>
      </c>
      <c r="I238" s="182">
        <f t="shared" si="44"/>
        <v>30925.599999999999</v>
      </c>
      <c r="J238" s="649"/>
      <c r="K238" s="405"/>
    </row>
    <row r="239" spans="1:15" s="137" customFormat="1">
      <c r="A239" s="657"/>
      <c r="B239" s="654" t="s">
        <v>494</v>
      </c>
      <c r="C239" s="290">
        <v>14.6</v>
      </c>
      <c r="D239" s="664" t="s">
        <v>36</v>
      </c>
      <c r="E239" s="226">
        <v>85</v>
      </c>
      <c r="F239" s="475">
        <f t="shared" si="42"/>
        <v>1241</v>
      </c>
      <c r="G239" s="226">
        <v>73</v>
      </c>
      <c r="H239" s="475">
        <f t="shared" si="43"/>
        <v>1065.8</v>
      </c>
      <c r="I239" s="182">
        <f t="shared" si="44"/>
        <v>2306.8000000000002</v>
      </c>
      <c r="J239" s="649"/>
      <c r="K239" s="405"/>
    </row>
    <row r="240" spans="1:15" s="137" customFormat="1">
      <c r="A240" s="643"/>
      <c r="B240" s="286"/>
      <c r="C240" s="287"/>
      <c r="D240" s="644"/>
      <c r="E240" s="288"/>
      <c r="F240" s="288"/>
      <c r="G240" s="288"/>
      <c r="H240" s="288"/>
      <c r="I240" s="287"/>
      <c r="J240" s="645"/>
      <c r="K240" s="405"/>
    </row>
    <row r="241" spans="1:15" s="137" customFormat="1">
      <c r="A241" s="665"/>
      <c r="B241" s="666" t="s">
        <v>87</v>
      </c>
      <c r="C241" s="291"/>
      <c r="D241" s="667"/>
      <c r="E241" s="292"/>
      <c r="F241" s="291"/>
      <c r="G241" s="291"/>
      <c r="H241" s="291"/>
      <c r="I241" s="291">
        <f>SUM(I227:I240)</f>
        <v>361228.74999999994</v>
      </c>
      <c r="J241" s="667"/>
      <c r="K241" s="405"/>
    </row>
    <row r="242" spans="1:15" s="137" customFormat="1">
      <c r="A242" s="295">
        <v>4.2</v>
      </c>
      <c r="B242" s="654" t="s">
        <v>203</v>
      </c>
      <c r="C242" s="156"/>
      <c r="D242" s="655"/>
      <c r="E242" s="226"/>
      <c r="F242" s="226"/>
      <c r="G242" s="226"/>
      <c r="H242" s="226"/>
      <c r="I242" s="156"/>
      <c r="J242" s="656"/>
      <c r="K242" s="405"/>
    </row>
    <row r="243" spans="1:15" s="152" customFormat="1">
      <c r="A243" s="657"/>
      <c r="B243" s="165" t="s">
        <v>364</v>
      </c>
      <c r="C243" s="294">
        <v>368.18</v>
      </c>
      <c r="D243" s="658" t="s">
        <v>43</v>
      </c>
      <c r="E243" s="225">
        <v>230</v>
      </c>
      <c r="F243" s="475">
        <f>ROUND($C243*E243,2)</f>
        <v>84681.4</v>
      </c>
      <c r="G243" s="225">
        <v>73</v>
      </c>
      <c r="H243" s="475">
        <f>ROUND($C243*G243,2)</f>
        <v>26877.14</v>
      </c>
      <c r="I243" s="182">
        <f>H243+F243</f>
        <v>111558.54</v>
      </c>
      <c r="J243" s="649"/>
      <c r="K243" s="405"/>
      <c r="M243" s="152">
        <v>350.7534999999998</v>
      </c>
      <c r="N243" s="152">
        <v>31.865400000000001</v>
      </c>
      <c r="O243" s="152">
        <f>SUM(M243:N243)</f>
        <v>382.61889999999983</v>
      </c>
    </row>
    <row r="244" spans="1:15" s="152" customFormat="1">
      <c r="A244" s="657"/>
      <c r="B244" s="165" t="s">
        <v>496</v>
      </c>
      <c r="C244" s="294">
        <v>23.2</v>
      </c>
      <c r="D244" s="658" t="s">
        <v>43</v>
      </c>
      <c r="E244" s="225">
        <v>460</v>
      </c>
      <c r="F244" s="475">
        <f>ROUND($C244*E244,2)</f>
        <v>10672</v>
      </c>
      <c r="G244" s="225">
        <v>146</v>
      </c>
      <c r="H244" s="475">
        <f>ROUND($C244*G244,2)</f>
        <v>3387.2</v>
      </c>
      <c r="I244" s="182">
        <f>H244+F244</f>
        <v>14059.2</v>
      </c>
      <c r="J244" s="649"/>
      <c r="K244" s="405"/>
      <c r="M244" s="152">
        <v>350.7534999999998</v>
      </c>
      <c r="N244" s="152">
        <v>31.865400000000001</v>
      </c>
      <c r="O244" s="152">
        <f>SUM(M244:N244)</f>
        <v>382.61889999999983</v>
      </c>
    </row>
    <row r="245" spans="1:15" s="152" customFormat="1">
      <c r="A245" s="659"/>
      <c r="B245" s="250" t="s">
        <v>366</v>
      </c>
      <c r="C245" s="414">
        <v>18.899999999999999</v>
      </c>
      <c r="D245" s="658" t="s">
        <v>43</v>
      </c>
      <c r="E245" s="225">
        <v>650</v>
      </c>
      <c r="F245" s="475">
        <f>ROUND($C245*E245,2)</f>
        <v>12285</v>
      </c>
      <c r="G245" s="225">
        <v>149</v>
      </c>
      <c r="H245" s="475">
        <f>ROUND($C245*G245,2)</f>
        <v>2816.1</v>
      </c>
      <c r="I245" s="182">
        <f>H245+F245</f>
        <v>15101.1</v>
      </c>
      <c r="J245" s="660"/>
      <c r="K245" s="405"/>
    </row>
    <row r="246" spans="1:15" s="152" customFormat="1">
      <c r="A246" s="659"/>
      <c r="B246" s="250" t="s">
        <v>367</v>
      </c>
      <c r="C246" s="414"/>
      <c r="D246" s="661"/>
      <c r="E246" s="413"/>
      <c r="F246" s="475"/>
      <c r="G246" s="413"/>
      <c r="H246" s="475"/>
      <c r="I246" s="310"/>
      <c r="J246" s="660"/>
      <c r="K246" s="405"/>
    </row>
    <row r="247" spans="1:15" s="116" customFormat="1">
      <c r="A247" s="509"/>
      <c r="B247" s="787" t="s">
        <v>757</v>
      </c>
      <c r="C247" s="473">
        <v>72.540000000000006</v>
      </c>
      <c r="D247" s="594" t="s">
        <v>34</v>
      </c>
      <c r="E247" s="474">
        <v>450</v>
      </c>
      <c r="F247" s="475">
        <f t="shared" ref="F247:F254" si="45">ROUND($C247*E247,2)</f>
        <v>32643</v>
      </c>
      <c r="G247" s="474">
        <v>196</v>
      </c>
      <c r="H247" s="475">
        <f t="shared" ref="H247:H254" si="46">ROUND($C247*G247,2)</f>
        <v>14217.84</v>
      </c>
      <c r="I247" s="474">
        <f>F247+H247</f>
        <v>46860.84</v>
      </c>
      <c r="J247" s="476"/>
      <c r="K247" s="118"/>
    </row>
    <row r="248" spans="1:15" s="137" customFormat="1">
      <c r="A248" s="657"/>
      <c r="B248" s="165" t="s">
        <v>488</v>
      </c>
      <c r="C248" s="290">
        <v>367.47</v>
      </c>
      <c r="D248" s="658" t="s">
        <v>43</v>
      </c>
      <c r="E248" s="225">
        <v>40</v>
      </c>
      <c r="F248" s="475">
        <f t="shared" si="45"/>
        <v>14698.8</v>
      </c>
      <c r="G248" s="225">
        <v>96</v>
      </c>
      <c r="H248" s="475">
        <f t="shared" si="46"/>
        <v>35277.120000000003</v>
      </c>
      <c r="I248" s="182">
        <f t="shared" ref="I248:I254" si="47">H248+F248</f>
        <v>49975.92</v>
      </c>
      <c r="J248" s="649"/>
      <c r="K248" s="405"/>
    </row>
    <row r="249" spans="1:15" s="137" customFormat="1">
      <c r="A249" s="657"/>
      <c r="B249" s="165" t="s">
        <v>489</v>
      </c>
      <c r="C249" s="294">
        <v>296.7</v>
      </c>
      <c r="D249" s="658" t="s">
        <v>43</v>
      </c>
      <c r="E249" s="225">
        <v>40</v>
      </c>
      <c r="F249" s="475">
        <f t="shared" si="45"/>
        <v>11868</v>
      </c>
      <c r="G249" s="225">
        <v>109</v>
      </c>
      <c r="H249" s="475">
        <f t="shared" si="46"/>
        <v>32340.3</v>
      </c>
      <c r="I249" s="182">
        <f t="shared" si="47"/>
        <v>44208.3</v>
      </c>
      <c r="J249" s="649"/>
      <c r="K249" s="405"/>
    </row>
    <row r="250" spans="1:15" s="137" customFormat="1">
      <c r="A250" s="657"/>
      <c r="B250" s="165" t="s">
        <v>490</v>
      </c>
      <c r="C250" s="294">
        <v>57.7</v>
      </c>
      <c r="D250" s="658" t="s">
        <v>43</v>
      </c>
      <c r="E250" s="225">
        <v>75</v>
      </c>
      <c r="F250" s="475">
        <f t="shared" si="45"/>
        <v>4327.5</v>
      </c>
      <c r="G250" s="225">
        <v>109</v>
      </c>
      <c r="H250" s="475">
        <f t="shared" si="46"/>
        <v>6289.3</v>
      </c>
      <c r="I250" s="182">
        <f t="shared" si="47"/>
        <v>10616.8</v>
      </c>
      <c r="J250" s="649"/>
      <c r="K250" s="405"/>
    </row>
    <row r="251" spans="1:15" s="137" customFormat="1">
      <c r="A251" s="657"/>
      <c r="B251" s="165" t="s">
        <v>491</v>
      </c>
      <c r="C251" s="290">
        <v>58.28</v>
      </c>
      <c r="D251" s="658" t="s">
        <v>43</v>
      </c>
      <c r="E251" s="225">
        <v>75</v>
      </c>
      <c r="F251" s="475">
        <f t="shared" si="45"/>
        <v>4371</v>
      </c>
      <c r="G251" s="226">
        <v>132</v>
      </c>
      <c r="H251" s="475">
        <f t="shared" si="46"/>
        <v>7692.96</v>
      </c>
      <c r="I251" s="182">
        <f t="shared" si="47"/>
        <v>12063.96</v>
      </c>
      <c r="J251" s="649"/>
      <c r="K251" s="405"/>
    </row>
    <row r="252" spans="1:15" s="137" customFormat="1">
      <c r="A252" s="657"/>
      <c r="B252" s="654" t="s">
        <v>492</v>
      </c>
      <c r="C252" s="290">
        <v>16.5</v>
      </c>
      <c r="D252" s="664" t="s">
        <v>36</v>
      </c>
      <c r="E252" s="226">
        <v>120</v>
      </c>
      <c r="F252" s="475">
        <f t="shared" si="45"/>
        <v>1980</v>
      </c>
      <c r="G252" s="226">
        <v>85</v>
      </c>
      <c r="H252" s="475">
        <f t="shared" si="46"/>
        <v>1402.5</v>
      </c>
      <c r="I252" s="182">
        <f t="shared" si="47"/>
        <v>3382.5</v>
      </c>
      <c r="J252" s="649"/>
      <c r="K252" s="405"/>
    </row>
    <row r="253" spans="1:15" s="137" customFormat="1">
      <c r="A253" s="657"/>
      <c r="B253" s="654" t="s">
        <v>493</v>
      </c>
      <c r="C253" s="290">
        <v>336.6</v>
      </c>
      <c r="D253" s="664" t="s">
        <v>36</v>
      </c>
      <c r="E253" s="226">
        <v>65</v>
      </c>
      <c r="F253" s="475">
        <f t="shared" si="45"/>
        <v>21879</v>
      </c>
      <c r="G253" s="226">
        <v>51</v>
      </c>
      <c r="H253" s="475">
        <f t="shared" si="46"/>
        <v>17166.599999999999</v>
      </c>
      <c r="I253" s="182">
        <f t="shared" si="47"/>
        <v>39045.599999999999</v>
      </c>
      <c r="J253" s="649"/>
      <c r="K253" s="405"/>
    </row>
    <row r="254" spans="1:15" s="137" customFormat="1">
      <c r="A254" s="657"/>
      <c r="B254" s="654" t="s">
        <v>494</v>
      </c>
      <c r="C254" s="290">
        <v>13.8</v>
      </c>
      <c r="D254" s="664" t="s">
        <v>36</v>
      </c>
      <c r="E254" s="226">
        <v>85</v>
      </c>
      <c r="F254" s="475">
        <f t="shared" si="45"/>
        <v>1173</v>
      </c>
      <c r="G254" s="226">
        <v>73</v>
      </c>
      <c r="H254" s="475">
        <f t="shared" si="46"/>
        <v>1007.4</v>
      </c>
      <c r="I254" s="182">
        <f t="shared" si="47"/>
        <v>2180.4</v>
      </c>
      <c r="J254" s="649"/>
      <c r="K254" s="405"/>
    </row>
    <row r="255" spans="1:15" s="137" customFormat="1">
      <c r="A255" s="643"/>
      <c r="B255" s="286"/>
      <c r="C255" s="287"/>
      <c r="D255" s="644"/>
      <c r="E255" s="288"/>
      <c r="F255" s="288"/>
      <c r="G255" s="288"/>
      <c r="H255" s="288"/>
      <c r="I255" s="287"/>
      <c r="J255" s="645"/>
      <c r="K255" s="405"/>
    </row>
    <row r="256" spans="1:15" s="137" customFormat="1">
      <c r="A256" s="665"/>
      <c r="B256" s="666" t="s">
        <v>88</v>
      </c>
      <c r="C256" s="291"/>
      <c r="D256" s="667"/>
      <c r="E256" s="292"/>
      <c r="F256" s="291"/>
      <c r="G256" s="291"/>
      <c r="H256" s="291"/>
      <c r="I256" s="291">
        <f>SUM(I243:I255)</f>
        <v>349053.16</v>
      </c>
      <c r="J256" s="667"/>
      <c r="K256" s="405"/>
    </row>
    <row r="257" spans="1:15" s="137" customFormat="1">
      <c r="A257" s="295">
        <v>4.3</v>
      </c>
      <c r="B257" s="654" t="s">
        <v>204</v>
      </c>
      <c r="C257" s="156"/>
      <c r="D257" s="655"/>
      <c r="E257" s="226"/>
      <c r="F257" s="226"/>
      <c r="G257" s="226"/>
      <c r="H257" s="226"/>
      <c r="I257" s="156"/>
      <c r="J257" s="656"/>
      <c r="K257" s="405"/>
    </row>
    <row r="258" spans="1:15" s="152" customFormat="1">
      <c r="A258" s="657"/>
      <c r="B258" s="165" t="s">
        <v>364</v>
      </c>
      <c r="C258" s="294">
        <v>233.1</v>
      </c>
      <c r="D258" s="658" t="s">
        <v>43</v>
      </c>
      <c r="E258" s="225">
        <v>230</v>
      </c>
      <c r="F258" s="475">
        <f>ROUND($C258*E258,2)</f>
        <v>53613</v>
      </c>
      <c r="G258" s="225">
        <v>73</v>
      </c>
      <c r="H258" s="475">
        <f>ROUND($C258*G258,2)</f>
        <v>17016.3</v>
      </c>
      <c r="I258" s="182">
        <f>H258+F258</f>
        <v>70629.3</v>
      </c>
      <c r="J258" s="649"/>
      <c r="K258" s="405"/>
      <c r="M258" s="152">
        <v>350.7534999999998</v>
      </c>
      <c r="N258" s="152">
        <v>31.865400000000001</v>
      </c>
      <c r="O258" s="152">
        <f>SUM(M258:N258)</f>
        <v>382.61889999999983</v>
      </c>
    </row>
    <row r="259" spans="1:15" s="152" customFormat="1">
      <c r="A259" s="657"/>
      <c r="B259" s="165" t="s">
        <v>496</v>
      </c>
      <c r="C259" s="294">
        <v>23.2</v>
      </c>
      <c r="D259" s="658" t="s">
        <v>43</v>
      </c>
      <c r="E259" s="225">
        <v>460</v>
      </c>
      <c r="F259" s="475">
        <f>ROUND($C259*E259,2)</f>
        <v>10672</v>
      </c>
      <c r="G259" s="225">
        <v>146</v>
      </c>
      <c r="H259" s="475">
        <f>ROUND($C259*G259,2)</f>
        <v>3387.2</v>
      </c>
      <c r="I259" s="182">
        <f>H259+F259</f>
        <v>14059.2</v>
      </c>
      <c r="J259" s="649"/>
      <c r="K259" s="405"/>
      <c r="M259" s="152">
        <v>350.7534999999998</v>
      </c>
      <c r="N259" s="152">
        <v>31.865400000000001</v>
      </c>
      <c r="O259" s="152">
        <f>SUM(M259:N259)</f>
        <v>382.61889999999983</v>
      </c>
    </row>
    <row r="260" spans="1:15" s="152" customFormat="1">
      <c r="A260" s="659"/>
      <c r="B260" s="250" t="s">
        <v>366</v>
      </c>
      <c r="C260" s="414">
        <v>14.73</v>
      </c>
      <c r="D260" s="658" t="s">
        <v>43</v>
      </c>
      <c r="E260" s="225">
        <v>650</v>
      </c>
      <c r="F260" s="475">
        <f>ROUND($C260*E260,2)</f>
        <v>9574.5</v>
      </c>
      <c r="G260" s="225">
        <v>149</v>
      </c>
      <c r="H260" s="475">
        <f>ROUND($C260*G260,2)</f>
        <v>2194.77</v>
      </c>
      <c r="I260" s="182">
        <f>H260+F260</f>
        <v>11769.27</v>
      </c>
      <c r="J260" s="660"/>
      <c r="K260" s="405"/>
    </row>
    <row r="261" spans="1:15" s="152" customFormat="1">
      <c r="A261" s="659"/>
      <c r="B261" s="250" t="s">
        <v>367</v>
      </c>
      <c r="C261" s="414"/>
      <c r="D261" s="661"/>
      <c r="E261" s="413"/>
      <c r="F261" s="475"/>
      <c r="G261" s="413"/>
      <c r="H261" s="475"/>
      <c r="I261" s="310"/>
      <c r="J261" s="660"/>
      <c r="K261" s="405"/>
    </row>
    <row r="262" spans="1:15" s="152" customFormat="1">
      <c r="A262" s="659"/>
      <c r="B262" s="250" t="s">
        <v>476</v>
      </c>
      <c r="C262" s="414">
        <v>14.2</v>
      </c>
      <c r="D262" s="658" t="s">
        <v>43</v>
      </c>
      <c r="E262" s="225">
        <v>480</v>
      </c>
      <c r="F262" s="475">
        <f>ROUND($C262*E262,2)</f>
        <v>6816</v>
      </c>
      <c r="G262" s="225">
        <v>120</v>
      </c>
      <c r="H262" s="475">
        <f>ROUND($C262*G262,2)</f>
        <v>1704</v>
      </c>
      <c r="I262" s="182">
        <f>H262+F262</f>
        <v>8520</v>
      </c>
      <c r="J262" s="660"/>
      <c r="K262" s="405"/>
    </row>
    <row r="263" spans="1:15" s="152" customFormat="1">
      <c r="A263" s="659"/>
      <c r="B263" s="250" t="s">
        <v>367</v>
      </c>
      <c r="C263" s="414"/>
      <c r="D263" s="661"/>
      <c r="E263" s="413"/>
      <c r="F263" s="475"/>
      <c r="G263" s="413"/>
      <c r="H263" s="475"/>
      <c r="I263" s="310"/>
      <c r="J263" s="660"/>
      <c r="K263" s="405"/>
    </row>
    <row r="264" spans="1:15" s="116" customFormat="1">
      <c r="A264" s="509"/>
      <c r="B264" s="787" t="s">
        <v>756</v>
      </c>
      <c r="C264" s="473">
        <v>92.83</v>
      </c>
      <c r="D264" s="594" t="s">
        <v>34</v>
      </c>
      <c r="E264" s="474">
        <v>450</v>
      </c>
      <c r="F264" s="475">
        <f t="shared" ref="F264:F271" si="48">ROUND($C264*E264,2)</f>
        <v>41773.5</v>
      </c>
      <c r="G264" s="474">
        <v>196</v>
      </c>
      <c r="H264" s="475">
        <f t="shared" ref="H264:H271" si="49">ROUND($C264*G264,2)</f>
        <v>18194.68</v>
      </c>
      <c r="I264" s="474">
        <f>F264+H264</f>
        <v>59968.18</v>
      </c>
      <c r="J264" s="476"/>
      <c r="K264" s="118"/>
    </row>
    <row r="265" spans="1:15" s="137" customFormat="1">
      <c r="A265" s="657"/>
      <c r="B265" s="165" t="s">
        <v>488</v>
      </c>
      <c r="C265" s="290">
        <v>309.70999999999998</v>
      </c>
      <c r="D265" s="658" t="s">
        <v>43</v>
      </c>
      <c r="E265" s="225">
        <v>40</v>
      </c>
      <c r="F265" s="475">
        <f t="shared" si="48"/>
        <v>12388.4</v>
      </c>
      <c r="G265" s="225">
        <v>96</v>
      </c>
      <c r="H265" s="475">
        <f t="shared" si="49"/>
        <v>29732.16</v>
      </c>
      <c r="I265" s="182">
        <f t="shared" ref="I265:I271" si="50">H265+F265</f>
        <v>42120.56</v>
      </c>
      <c r="J265" s="649"/>
      <c r="K265" s="405"/>
    </row>
    <row r="266" spans="1:15" s="137" customFormat="1">
      <c r="A266" s="657"/>
      <c r="B266" s="165" t="s">
        <v>489</v>
      </c>
      <c r="C266" s="294">
        <v>127.6</v>
      </c>
      <c r="D266" s="658" t="s">
        <v>43</v>
      </c>
      <c r="E266" s="225">
        <v>40</v>
      </c>
      <c r="F266" s="475">
        <f t="shared" si="48"/>
        <v>5104</v>
      </c>
      <c r="G266" s="225">
        <v>109</v>
      </c>
      <c r="H266" s="475">
        <f t="shared" si="49"/>
        <v>13908.4</v>
      </c>
      <c r="I266" s="182">
        <f t="shared" si="50"/>
        <v>19012.400000000001</v>
      </c>
      <c r="J266" s="649"/>
      <c r="K266" s="405"/>
    </row>
    <row r="267" spans="1:15" s="137" customFormat="1">
      <c r="A267" s="657"/>
      <c r="B267" s="165" t="s">
        <v>490</v>
      </c>
      <c r="C267" s="294">
        <v>40.43</v>
      </c>
      <c r="D267" s="658" t="s">
        <v>43</v>
      </c>
      <c r="E267" s="225">
        <v>75</v>
      </c>
      <c r="F267" s="475">
        <f t="shared" si="48"/>
        <v>3032.25</v>
      </c>
      <c r="G267" s="225">
        <v>109</v>
      </c>
      <c r="H267" s="475">
        <f t="shared" si="49"/>
        <v>4406.87</v>
      </c>
      <c r="I267" s="182">
        <f t="shared" si="50"/>
        <v>7439.12</v>
      </c>
      <c r="J267" s="649"/>
      <c r="K267" s="405"/>
    </row>
    <row r="268" spans="1:15" s="137" customFormat="1">
      <c r="A268" s="657"/>
      <c r="B268" s="165" t="s">
        <v>491</v>
      </c>
      <c r="C268" s="290">
        <v>40.44</v>
      </c>
      <c r="D268" s="658" t="s">
        <v>43</v>
      </c>
      <c r="E268" s="225">
        <v>75</v>
      </c>
      <c r="F268" s="475">
        <f t="shared" si="48"/>
        <v>3033</v>
      </c>
      <c r="G268" s="226">
        <v>132</v>
      </c>
      <c r="H268" s="475">
        <f t="shared" si="49"/>
        <v>5338.08</v>
      </c>
      <c r="I268" s="182">
        <f t="shared" si="50"/>
        <v>8371.08</v>
      </c>
      <c r="J268" s="649"/>
      <c r="K268" s="405"/>
    </row>
    <row r="269" spans="1:15" s="137" customFormat="1">
      <c r="A269" s="657"/>
      <c r="B269" s="654" t="s">
        <v>492</v>
      </c>
      <c r="C269" s="290">
        <v>16.5</v>
      </c>
      <c r="D269" s="664" t="s">
        <v>36</v>
      </c>
      <c r="E269" s="226">
        <v>120</v>
      </c>
      <c r="F269" s="475">
        <f t="shared" si="48"/>
        <v>1980</v>
      </c>
      <c r="G269" s="226">
        <v>85</v>
      </c>
      <c r="H269" s="475">
        <f t="shared" si="49"/>
        <v>1402.5</v>
      </c>
      <c r="I269" s="182">
        <f t="shared" si="50"/>
        <v>3382.5</v>
      </c>
      <c r="J269" s="649"/>
      <c r="K269" s="405"/>
    </row>
    <row r="270" spans="1:15" s="137" customFormat="1">
      <c r="A270" s="657"/>
      <c r="B270" s="654" t="s">
        <v>493</v>
      </c>
      <c r="C270" s="290">
        <v>207.92</v>
      </c>
      <c r="D270" s="664" t="s">
        <v>36</v>
      </c>
      <c r="E270" s="226">
        <v>65</v>
      </c>
      <c r="F270" s="475">
        <f t="shared" si="48"/>
        <v>13514.8</v>
      </c>
      <c r="G270" s="226">
        <v>51</v>
      </c>
      <c r="H270" s="475">
        <f t="shared" si="49"/>
        <v>10603.92</v>
      </c>
      <c r="I270" s="182">
        <f t="shared" si="50"/>
        <v>24118.720000000001</v>
      </c>
      <c r="J270" s="649"/>
      <c r="K270" s="405"/>
    </row>
    <row r="271" spans="1:15" s="137" customFormat="1">
      <c r="A271" s="657"/>
      <c r="B271" s="654" t="s">
        <v>494</v>
      </c>
      <c r="C271" s="290">
        <v>13.8</v>
      </c>
      <c r="D271" s="664" t="s">
        <v>36</v>
      </c>
      <c r="E271" s="226">
        <v>85</v>
      </c>
      <c r="F271" s="475">
        <f t="shared" si="48"/>
        <v>1173</v>
      </c>
      <c r="G271" s="226">
        <v>73</v>
      </c>
      <c r="H271" s="475">
        <f t="shared" si="49"/>
        <v>1007.4</v>
      </c>
      <c r="I271" s="182">
        <f t="shared" si="50"/>
        <v>2180.4</v>
      </c>
      <c r="J271" s="649"/>
      <c r="K271" s="405"/>
    </row>
    <row r="272" spans="1:15" s="137" customFormat="1">
      <c r="A272" s="643"/>
      <c r="B272" s="286"/>
      <c r="C272" s="287"/>
      <c r="D272" s="644"/>
      <c r="E272" s="288"/>
      <c r="F272" s="288"/>
      <c r="G272" s="288"/>
      <c r="H272" s="288"/>
      <c r="I272" s="287"/>
      <c r="J272" s="645"/>
      <c r="K272" s="405"/>
    </row>
    <row r="273" spans="1:15" s="137" customFormat="1">
      <c r="A273" s="665"/>
      <c r="B273" s="666" t="s">
        <v>89</v>
      </c>
      <c r="C273" s="291"/>
      <c r="D273" s="667"/>
      <c r="E273" s="292"/>
      <c r="F273" s="291"/>
      <c r="G273" s="291"/>
      <c r="H273" s="291"/>
      <c r="I273" s="291">
        <f>SUM(I258:I272)</f>
        <v>271570.73</v>
      </c>
      <c r="J273" s="667"/>
      <c r="K273" s="405"/>
    </row>
    <row r="274" spans="1:15" s="137" customFormat="1">
      <c r="A274" s="295">
        <v>4.4000000000000004</v>
      </c>
      <c r="B274" s="654" t="s">
        <v>368</v>
      </c>
      <c r="C274" s="156"/>
      <c r="D274" s="655"/>
      <c r="E274" s="226"/>
      <c r="F274" s="226"/>
      <c r="G274" s="226"/>
      <c r="H274" s="226"/>
      <c r="I274" s="156"/>
      <c r="J274" s="656"/>
      <c r="K274" s="405"/>
    </row>
    <row r="275" spans="1:15" s="152" customFormat="1">
      <c r="A275" s="657"/>
      <c r="B275" s="165" t="s">
        <v>364</v>
      </c>
      <c r="C275" s="294">
        <v>10</v>
      </c>
      <c r="D275" s="658" t="s">
        <v>43</v>
      </c>
      <c r="E275" s="225">
        <v>230</v>
      </c>
      <c r="F275" s="475">
        <f>ROUND($C275*E275,2)</f>
        <v>2300</v>
      </c>
      <c r="G275" s="225">
        <v>73</v>
      </c>
      <c r="H275" s="475">
        <f>ROUND($C275*G275,2)</f>
        <v>730</v>
      </c>
      <c r="I275" s="182">
        <f>H275+F275</f>
        <v>3030</v>
      </c>
      <c r="J275" s="649"/>
      <c r="K275" s="405"/>
      <c r="M275" s="152">
        <v>350.7534999999998</v>
      </c>
      <c r="N275" s="152">
        <v>31.865400000000001</v>
      </c>
      <c r="O275" s="152">
        <f>SUM(M275:N275)</f>
        <v>382.61889999999983</v>
      </c>
    </row>
    <row r="276" spans="1:15" s="137" customFormat="1">
      <c r="A276" s="657"/>
      <c r="B276" s="165" t="s">
        <v>489</v>
      </c>
      <c r="C276" s="294">
        <v>16</v>
      </c>
      <c r="D276" s="658" t="s">
        <v>43</v>
      </c>
      <c r="E276" s="225">
        <v>40</v>
      </c>
      <c r="F276" s="475">
        <f>ROUND($C276*E276,2)</f>
        <v>640</v>
      </c>
      <c r="G276" s="225">
        <v>109</v>
      </c>
      <c r="H276" s="475">
        <f>ROUND($C276*G276,2)</f>
        <v>1744</v>
      </c>
      <c r="I276" s="182">
        <f>H276+F276</f>
        <v>2384</v>
      </c>
      <c r="J276" s="649"/>
      <c r="K276" s="405"/>
    </row>
    <row r="277" spans="1:15" s="137" customFormat="1">
      <c r="A277" s="657"/>
      <c r="B277" s="165" t="s">
        <v>491</v>
      </c>
      <c r="C277" s="290">
        <v>30</v>
      </c>
      <c r="D277" s="658" t="s">
        <v>43</v>
      </c>
      <c r="E277" s="225">
        <v>75</v>
      </c>
      <c r="F277" s="475">
        <f>ROUND($C277*E277,2)</f>
        <v>2250</v>
      </c>
      <c r="G277" s="226">
        <v>132</v>
      </c>
      <c r="H277" s="475">
        <f>ROUND($C277*G277,2)</f>
        <v>3960</v>
      </c>
      <c r="I277" s="182">
        <f>H277+F277</f>
        <v>6210</v>
      </c>
      <c r="J277" s="649"/>
      <c r="K277" s="405"/>
    </row>
    <row r="278" spans="1:15" s="137" customFormat="1">
      <c r="A278" s="643"/>
      <c r="B278" s="286"/>
      <c r="C278" s="287"/>
      <c r="D278" s="644"/>
      <c r="E278" s="288"/>
      <c r="F278" s="288"/>
      <c r="G278" s="288"/>
      <c r="H278" s="288"/>
      <c r="I278" s="287"/>
      <c r="J278" s="645"/>
      <c r="K278" s="405"/>
    </row>
    <row r="279" spans="1:15" s="137" customFormat="1">
      <c r="A279" s="665"/>
      <c r="B279" s="666" t="s">
        <v>141</v>
      </c>
      <c r="C279" s="291"/>
      <c r="D279" s="667"/>
      <c r="E279" s="292"/>
      <c r="F279" s="291"/>
      <c r="G279" s="291"/>
      <c r="H279" s="291"/>
      <c r="I279" s="291">
        <f>SUM(I275:I278)</f>
        <v>11624</v>
      </c>
      <c r="J279" s="667"/>
      <c r="K279" s="405"/>
    </row>
    <row r="280" spans="1:15" s="357" customFormat="1" ht="18.600000000000001" thickBot="1">
      <c r="A280" s="369"/>
      <c r="B280" s="370" t="s">
        <v>47</v>
      </c>
      <c r="C280" s="359"/>
      <c r="D280" s="362"/>
      <c r="E280" s="361"/>
      <c r="F280" s="359"/>
      <c r="G280" s="359"/>
      <c r="H280" s="359"/>
      <c r="I280" s="388">
        <f>I279+I273+I256+I241</f>
        <v>993476.6399999999</v>
      </c>
      <c r="J280" s="362"/>
      <c r="K280" s="493"/>
    </row>
    <row r="281" spans="1:15" s="357" customFormat="1" ht="18.600000000000001" thickTop="1">
      <c r="A281" s="363">
        <v>5</v>
      </c>
      <c r="B281" s="364" t="s">
        <v>278</v>
      </c>
      <c r="C281" s="378"/>
      <c r="D281" s="366"/>
      <c r="E281" s="379"/>
      <c r="F281" s="379"/>
      <c r="G281" s="379"/>
      <c r="H281" s="379"/>
      <c r="I281" s="378"/>
      <c r="J281" s="368"/>
      <c r="K281" s="493"/>
    </row>
    <row r="282" spans="1:15" s="137" customFormat="1">
      <c r="A282" s="295">
        <v>5.0999999999999996</v>
      </c>
      <c r="B282" s="654" t="s">
        <v>205</v>
      </c>
      <c r="C282" s="290"/>
      <c r="D282" s="655"/>
      <c r="E282" s="289"/>
      <c r="F282" s="289"/>
      <c r="G282" s="289"/>
      <c r="H282" s="289"/>
      <c r="I282" s="290"/>
      <c r="J282" s="656"/>
      <c r="K282" s="405"/>
    </row>
    <row r="283" spans="1:15" s="137" customFormat="1">
      <c r="A283" s="657"/>
      <c r="B283" s="165" t="s">
        <v>370</v>
      </c>
      <c r="C283" s="294">
        <v>314.45</v>
      </c>
      <c r="D283" s="658" t="s">
        <v>43</v>
      </c>
      <c r="E283" s="225">
        <v>470</v>
      </c>
      <c r="F283" s="475">
        <f>ROUND($C283*E283,2)</f>
        <v>147791.5</v>
      </c>
      <c r="G283" s="225">
        <v>228</v>
      </c>
      <c r="H283" s="475">
        <f>ROUND($C283*G283,2)</f>
        <v>71694.600000000006</v>
      </c>
      <c r="I283" s="182">
        <f>H283+F283</f>
        <v>219486.1</v>
      </c>
      <c r="J283" s="649"/>
      <c r="K283" s="405"/>
    </row>
    <row r="284" spans="1:15" s="137" customFormat="1">
      <c r="A284" s="657"/>
      <c r="B284" s="165" t="s">
        <v>371</v>
      </c>
      <c r="C284" s="294">
        <v>41.04</v>
      </c>
      <c r="D284" s="658" t="s">
        <v>43</v>
      </c>
      <c r="E284" s="225">
        <v>470</v>
      </c>
      <c r="F284" s="475">
        <f>ROUND($C284*E284,2)</f>
        <v>19288.8</v>
      </c>
      <c r="G284" s="225">
        <v>228</v>
      </c>
      <c r="H284" s="475">
        <f>ROUND($C284*G284,2)</f>
        <v>9357.1200000000008</v>
      </c>
      <c r="I284" s="182">
        <f>H284+F284</f>
        <v>28645.919999999998</v>
      </c>
      <c r="J284" s="649"/>
      <c r="K284" s="405"/>
    </row>
    <row r="285" spans="1:15" s="137" customFormat="1">
      <c r="A285" s="657"/>
      <c r="B285" s="165" t="s">
        <v>372</v>
      </c>
      <c r="C285" s="294">
        <v>19.8</v>
      </c>
      <c r="D285" s="658" t="s">
        <v>43</v>
      </c>
      <c r="E285" s="225">
        <v>205</v>
      </c>
      <c r="F285" s="475">
        <f>ROUND($C285*E285,2)</f>
        <v>4059</v>
      </c>
      <c r="G285" s="225">
        <v>108</v>
      </c>
      <c r="H285" s="475">
        <f>ROUND($C285*G285,2)</f>
        <v>2138.4</v>
      </c>
      <c r="I285" s="182">
        <f>H285+F285</f>
        <v>6197.4</v>
      </c>
      <c r="J285" s="649"/>
      <c r="K285" s="405"/>
    </row>
    <row r="286" spans="1:15" s="651" customFormat="1">
      <c r="A286" s="657"/>
      <c r="B286" s="654" t="s">
        <v>373</v>
      </c>
      <c r="C286" s="290">
        <f>158.81-18</f>
        <v>140.81</v>
      </c>
      <c r="D286" s="668" t="s">
        <v>36</v>
      </c>
      <c r="E286" s="226">
        <v>90</v>
      </c>
      <c r="F286" s="475">
        <f>ROUND($C286*E286,2)</f>
        <v>12672.9</v>
      </c>
      <c r="G286" s="226">
        <v>46</v>
      </c>
      <c r="H286" s="475">
        <f>ROUND($C286*G286,2)</f>
        <v>6477.26</v>
      </c>
      <c r="I286" s="182">
        <f>H286+F286</f>
        <v>19150.16</v>
      </c>
      <c r="J286" s="649"/>
      <c r="K286" s="650">
        <f>C286</f>
        <v>140.81</v>
      </c>
    </row>
    <row r="287" spans="1:15" s="137" customFormat="1">
      <c r="A287" s="643"/>
      <c r="B287" s="286"/>
      <c r="C287" s="287"/>
      <c r="D287" s="644"/>
      <c r="E287" s="288"/>
      <c r="F287" s="288"/>
      <c r="G287" s="288"/>
      <c r="H287" s="288"/>
      <c r="I287" s="287"/>
      <c r="J287" s="645"/>
      <c r="K287" s="405"/>
    </row>
    <row r="288" spans="1:15" s="137" customFormat="1">
      <c r="A288" s="665"/>
      <c r="B288" s="666" t="s">
        <v>90</v>
      </c>
      <c r="C288" s="291"/>
      <c r="D288" s="667"/>
      <c r="E288" s="292"/>
      <c r="F288" s="291"/>
      <c r="G288" s="291"/>
      <c r="H288" s="291"/>
      <c r="I288" s="291">
        <f>SUM(I283:I287)</f>
        <v>273479.58</v>
      </c>
      <c r="J288" s="667"/>
      <c r="K288" s="405"/>
    </row>
    <row r="289" spans="1:11" s="137" customFormat="1">
      <c r="A289" s="295">
        <v>5.2</v>
      </c>
      <c r="B289" s="654" t="s">
        <v>206</v>
      </c>
      <c r="C289" s="290"/>
      <c r="D289" s="655"/>
      <c r="E289" s="289"/>
      <c r="F289" s="289"/>
      <c r="G289" s="289"/>
      <c r="H289" s="289"/>
      <c r="I289" s="290"/>
      <c r="J289" s="656"/>
      <c r="K289" s="405"/>
    </row>
    <row r="290" spans="1:11" s="137" customFormat="1">
      <c r="A290" s="657"/>
      <c r="B290" s="165" t="s">
        <v>369</v>
      </c>
      <c r="C290" s="294">
        <v>69.97</v>
      </c>
      <c r="D290" s="658" t="s">
        <v>43</v>
      </c>
      <c r="E290" s="225">
        <f>80+180</f>
        <v>260</v>
      </c>
      <c r="F290" s="475">
        <f>ROUND($C290*E290,2)</f>
        <v>18192.2</v>
      </c>
      <c r="G290" s="225">
        <v>96</v>
      </c>
      <c r="H290" s="475">
        <f>ROUND($C290*G290,2)</f>
        <v>6717.12</v>
      </c>
      <c r="I290" s="182">
        <f>H290+F290</f>
        <v>24909.32</v>
      </c>
      <c r="J290" s="649"/>
      <c r="K290" s="405"/>
    </row>
    <row r="291" spans="1:11" s="137" customFormat="1">
      <c r="A291" s="657"/>
      <c r="B291" s="165" t="s">
        <v>370</v>
      </c>
      <c r="C291" s="294">
        <v>256.74</v>
      </c>
      <c r="D291" s="658" t="s">
        <v>43</v>
      </c>
      <c r="E291" s="225">
        <v>470</v>
      </c>
      <c r="F291" s="475">
        <f>ROUND($C291*E291,2)</f>
        <v>120667.8</v>
      </c>
      <c r="G291" s="225">
        <v>228</v>
      </c>
      <c r="H291" s="475">
        <f>ROUND($C291*G291,2)</f>
        <v>58536.72</v>
      </c>
      <c r="I291" s="182">
        <f>H291+F291</f>
        <v>179204.52000000002</v>
      </c>
      <c r="J291" s="649"/>
      <c r="K291" s="405"/>
    </row>
    <row r="292" spans="1:11" s="137" customFormat="1">
      <c r="A292" s="657"/>
      <c r="B292" s="165" t="s">
        <v>371</v>
      </c>
      <c r="C292" s="294">
        <v>41.54</v>
      </c>
      <c r="D292" s="658" t="s">
        <v>43</v>
      </c>
      <c r="E292" s="225">
        <v>470</v>
      </c>
      <c r="F292" s="475">
        <f>ROUND($C292*E292,2)</f>
        <v>19523.8</v>
      </c>
      <c r="G292" s="225">
        <v>228</v>
      </c>
      <c r="H292" s="475">
        <f>ROUND($C292*G292,2)</f>
        <v>9471.1200000000008</v>
      </c>
      <c r="I292" s="182">
        <f>H292+F292</f>
        <v>28994.92</v>
      </c>
      <c r="J292" s="649"/>
      <c r="K292" s="405"/>
    </row>
    <row r="293" spans="1:11" s="651" customFormat="1">
      <c r="A293" s="657"/>
      <c r="B293" s="654" t="s">
        <v>373</v>
      </c>
      <c r="C293" s="290">
        <v>163.55000000000001</v>
      </c>
      <c r="D293" s="668" t="s">
        <v>36</v>
      </c>
      <c r="E293" s="226">
        <v>90</v>
      </c>
      <c r="F293" s="475">
        <f>ROUND($C293*E293,2)</f>
        <v>14719.5</v>
      </c>
      <c r="G293" s="226">
        <v>46</v>
      </c>
      <c r="H293" s="475">
        <f>ROUND($C293*G293,2)</f>
        <v>7523.3</v>
      </c>
      <c r="I293" s="182">
        <f>H293+F293</f>
        <v>22242.799999999999</v>
      </c>
      <c r="J293" s="649"/>
      <c r="K293" s="650">
        <f>C293</f>
        <v>163.55000000000001</v>
      </c>
    </row>
    <row r="294" spans="1:11" s="137" customFormat="1">
      <c r="A294" s="643"/>
      <c r="B294" s="286"/>
      <c r="C294" s="287"/>
      <c r="D294" s="644"/>
      <c r="E294" s="288"/>
      <c r="F294" s="288"/>
      <c r="G294" s="288"/>
      <c r="H294" s="288"/>
      <c r="I294" s="287"/>
      <c r="J294" s="645"/>
      <c r="K294" s="405"/>
    </row>
    <row r="295" spans="1:11" s="137" customFormat="1">
      <c r="A295" s="665"/>
      <c r="B295" s="666" t="s">
        <v>91</v>
      </c>
      <c r="C295" s="291"/>
      <c r="D295" s="667"/>
      <c r="E295" s="292"/>
      <c r="F295" s="291"/>
      <c r="G295" s="291"/>
      <c r="H295" s="291"/>
      <c r="I295" s="291">
        <f>SUM(I290:I294)</f>
        <v>255351.56</v>
      </c>
      <c r="J295" s="667"/>
      <c r="K295" s="405"/>
    </row>
    <row r="296" spans="1:11" s="137" customFormat="1">
      <c r="A296" s="295">
        <v>5.3</v>
      </c>
      <c r="B296" s="654" t="s">
        <v>207</v>
      </c>
      <c r="C296" s="290"/>
      <c r="D296" s="655"/>
      <c r="E296" s="289"/>
      <c r="F296" s="289"/>
      <c r="G296" s="289"/>
      <c r="H296" s="289"/>
      <c r="I296" s="290"/>
      <c r="J296" s="656"/>
      <c r="K296" s="405"/>
    </row>
    <row r="297" spans="1:11" s="137" customFormat="1">
      <c r="A297" s="657"/>
      <c r="B297" s="165" t="s">
        <v>369</v>
      </c>
      <c r="C297" s="294">
        <v>52.4</v>
      </c>
      <c r="D297" s="658" t="s">
        <v>43</v>
      </c>
      <c r="E297" s="225">
        <f>80+180</f>
        <v>260</v>
      </c>
      <c r="F297" s="475">
        <f>ROUND($C297*E297,2)</f>
        <v>13624</v>
      </c>
      <c r="G297" s="225">
        <v>96</v>
      </c>
      <c r="H297" s="475">
        <f>ROUND($C297*G297,2)</f>
        <v>5030.3999999999996</v>
      </c>
      <c r="I297" s="182">
        <f>H297+F297</f>
        <v>18654.400000000001</v>
      </c>
      <c r="J297" s="649"/>
      <c r="K297" s="405"/>
    </row>
    <row r="298" spans="1:11" s="137" customFormat="1">
      <c r="A298" s="657"/>
      <c r="B298" s="165" t="s">
        <v>370</v>
      </c>
      <c r="C298" s="294">
        <v>167.39</v>
      </c>
      <c r="D298" s="658" t="s">
        <v>43</v>
      </c>
      <c r="E298" s="225">
        <v>470</v>
      </c>
      <c r="F298" s="475">
        <f>ROUND($C298*E298,2)</f>
        <v>78673.3</v>
      </c>
      <c r="G298" s="225">
        <v>228</v>
      </c>
      <c r="H298" s="475">
        <f>ROUND($C298*G298,2)</f>
        <v>38164.92</v>
      </c>
      <c r="I298" s="182">
        <f>H298+F298</f>
        <v>116838.22</v>
      </c>
      <c r="J298" s="649"/>
      <c r="K298" s="405"/>
    </row>
    <row r="299" spans="1:11" s="137" customFormat="1">
      <c r="A299" s="657"/>
      <c r="B299" s="165" t="s">
        <v>371</v>
      </c>
      <c r="C299" s="294">
        <v>36.67</v>
      </c>
      <c r="D299" s="658" t="s">
        <v>43</v>
      </c>
      <c r="E299" s="225">
        <v>470</v>
      </c>
      <c r="F299" s="475">
        <f>ROUND($C299*E299,2)</f>
        <v>17234.900000000001</v>
      </c>
      <c r="G299" s="225">
        <v>228</v>
      </c>
      <c r="H299" s="475">
        <f>ROUND($C299*G299,2)</f>
        <v>8360.76</v>
      </c>
      <c r="I299" s="182">
        <f>H299+F299</f>
        <v>25595.660000000003</v>
      </c>
      <c r="J299" s="649"/>
      <c r="K299" s="405"/>
    </row>
    <row r="300" spans="1:11" s="651" customFormat="1">
      <c r="A300" s="657"/>
      <c r="B300" s="654" t="s">
        <v>373</v>
      </c>
      <c r="C300" s="290">
        <v>89.5</v>
      </c>
      <c r="D300" s="668" t="s">
        <v>36</v>
      </c>
      <c r="E300" s="226">
        <v>90</v>
      </c>
      <c r="F300" s="475">
        <f>ROUND($C300*E300,2)</f>
        <v>8055</v>
      </c>
      <c r="G300" s="226">
        <v>46</v>
      </c>
      <c r="H300" s="475">
        <f>ROUND($C300*G300,2)</f>
        <v>4117</v>
      </c>
      <c r="I300" s="182">
        <f>H300+F300</f>
        <v>12172</v>
      </c>
      <c r="J300" s="649"/>
      <c r="K300" s="650">
        <f>C300</f>
        <v>89.5</v>
      </c>
    </row>
    <row r="301" spans="1:11" s="137" customFormat="1">
      <c r="A301" s="643"/>
      <c r="B301" s="286"/>
      <c r="C301" s="287"/>
      <c r="D301" s="644"/>
      <c r="E301" s="288"/>
      <c r="F301" s="288"/>
      <c r="G301" s="288"/>
      <c r="H301" s="288"/>
      <c r="I301" s="287"/>
      <c r="J301" s="645"/>
      <c r="K301" s="405"/>
    </row>
    <row r="302" spans="1:11" s="137" customFormat="1">
      <c r="A302" s="665"/>
      <c r="B302" s="666" t="s">
        <v>92</v>
      </c>
      <c r="C302" s="291"/>
      <c r="D302" s="667"/>
      <c r="E302" s="292"/>
      <c r="F302" s="291"/>
      <c r="G302" s="291"/>
      <c r="H302" s="291"/>
      <c r="I302" s="291">
        <f>SUM(I297:I301)</f>
        <v>173260.28</v>
      </c>
      <c r="J302" s="667"/>
      <c r="K302" s="405"/>
    </row>
    <row r="303" spans="1:11" s="137" customFormat="1">
      <c r="A303" s="295">
        <v>5.4</v>
      </c>
      <c r="B303" s="654" t="s">
        <v>209</v>
      </c>
      <c r="C303" s="290"/>
      <c r="D303" s="655"/>
      <c r="E303" s="289"/>
      <c r="F303" s="289"/>
      <c r="G303" s="289"/>
      <c r="H303" s="289"/>
      <c r="I303" s="290"/>
      <c r="J303" s="656"/>
      <c r="K303" s="405"/>
    </row>
    <row r="304" spans="1:11" s="137" customFormat="1">
      <c r="A304" s="657"/>
      <c r="B304" s="165" t="s">
        <v>369</v>
      </c>
      <c r="C304" s="294">
        <v>39</v>
      </c>
      <c r="D304" s="658" t="s">
        <v>43</v>
      </c>
      <c r="E304" s="225">
        <f>80+180</f>
        <v>260</v>
      </c>
      <c r="F304" s="475">
        <f>ROUND($C304*E304,2)</f>
        <v>10140</v>
      </c>
      <c r="G304" s="225">
        <v>96</v>
      </c>
      <c r="H304" s="475">
        <f>ROUND($C304*G304,2)</f>
        <v>3744</v>
      </c>
      <c r="I304" s="182">
        <f>H304+F304</f>
        <v>13884</v>
      </c>
      <c r="J304" s="649"/>
      <c r="K304" s="405"/>
    </row>
    <row r="305" spans="1:11" s="137" customFormat="1">
      <c r="A305" s="643"/>
      <c r="B305" s="286"/>
      <c r="C305" s="287"/>
      <c r="D305" s="644"/>
      <c r="E305" s="288"/>
      <c r="F305" s="288"/>
      <c r="G305" s="288"/>
      <c r="H305" s="288"/>
      <c r="I305" s="287"/>
      <c r="J305" s="645"/>
      <c r="K305" s="405"/>
    </row>
    <row r="306" spans="1:11" s="137" customFormat="1">
      <c r="A306" s="665"/>
      <c r="B306" s="666" t="s">
        <v>208</v>
      </c>
      <c r="C306" s="291"/>
      <c r="D306" s="667"/>
      <c r="E306" s="292"/>
      <c r="F306" s="291"/>
      <c r="G306" s="291"/>
      <c r="H306" s="291"/>
      <c r="I306" s="291">
        <f>SUM(I303:I304)</f>
        <v>13884</v>
      </c>
      <c r="J306" s="667"/>
      <c r="K306" s="405"/>
    </row>
    <row r="307" spans="1:11" s="137" customFormat="1" ht="18.600000000000001" thickBot="1">
      <c r="A307" s="369"/>
      <c r="B307" s="370" t="s">
        <v>48</v>
      </c>
      <c r="C307" s="359"/>
      <c r="D307" s="362"/>
      <c r="E307" s="361"/>
      <c r="F307" s="359"/>
      <c r="G307" s="359"/>
      <c r="H307" s="359"/>
      <c r="I307" s="388">
        <f>I306+I302+I295+I288</f>
        <v>715975.41999999993</v>
      </c>
      <c r="J307" s="362"/>
      <c r="K307" s="405"/>
    </row>
    <row r="308" spans="1:11" s="357" customFormat="1" ht="18.600000000000001" thickTop="1">
      <c r="A308" s="371">
        <v>6</v>
      </c>
      <c r="B308" s="372" t="s">
        <v>458</v>
      </c>
      <c r="C308" s="373"/>
      <c r="D308" s="374"/>
      <c r="E308" s="375"/>
      <c r="F308" s="373"/>
      <c r="G308" s="373"/>
      <c r="H308" s="373"/>
      <c r="I308" s="376"/>
      <c r="J308" s="377"/>
      <c r="K308" s="493"/>
    </row>
    <row r="309" spans="1:11" s="137" customFormat="1">
      <c r="A309" s="297"/>
      <c r="B309" s="760" t="s">
        <v>453</v>
      </c>
      <c r="C309" s="157"/>
      <c r="D309" s="228"/>
      <c r="E309" s="151"/>
      <c r="F309" s="157"/>
      <c r="G309" s="157"/>
      <c r="H309" s="157"/>
      <c r="I309" s="296"/>
      <c r="J309" s="227"/>
      <c r="K309" s="405"/>
    </row>
    <row r="310" spans="1:11" s="137" customFormat="1">
      <c r="A310" s="657"/>
      <c r="B310" s="165" t="s">
        <v>798</v>
      </c>
      <c r="C310" s="294">
        <v>64.7</v>
      </c>
      <c r="D310" s="658" t="s">
        <v>36</v>
      </c>
      <c r="E310" s="225">
        <v>470</v>
      </c>
      <c r="F310" s="475">
        <f>ROUND($C310*E310,2)</f>
        <v>30409</v>
      </c>
      <c r="G310" s="225">
        <v>228</v>
      </c>
      <c r="H310" s="475">
        <f>ROUND($C310*G310,2)</f>
        <v>14751.6</v>
      </c>
      <c r="I310" s="182">
        <f>H310+F310</f>
        <v>45160.6</v>
      </c>
      <c r="J310" s="649"/>
      <c r="K310" s="405"/>
    </row>
    <row r="311" spans="1:11" s="137" customFormat="1">
      <c r="A311" s="657"/>
      <c r="B311" s="165" t="s">
        <v>799</v>
      </c>
      <c r="C311" s="153">
        <v>28.8</v>
      </c>
      <c r="D311" s="668" t="s">
        <v>34</v>
      </c>
      <c r="E311" s="225">
        <v>470</v>
      </c>
      <c r="F311" s="475">
        <f>ROUND($C311*E311,2)</f>
        <v>13536</v>
      </c>
      <c r="G311" s="225">
        <v>228</v>
      </c>
      <c r="H311" s="475">
        <f>ROUND($C311*G311,2)</f>
        <v>6566.4</v>
      </c>
      <c r="I311" s="224">
        <f>H311+F311</f>
        <v>20102.400000000001</v>
      </c>
      <c r="J311" s="656"/>
      <c r="K311" s="405"/>
    </row>
    <row r="312" spans="1:11" s="651" customFormat="1">
      <c r="A312" s="669"/>
      <c r="B312" s="654" t="s">
        <v>456</v>
      </c>
      <c r="C312" s="290">
        <v>71.400000000000006</v>
      </c>
      <c r="D312" s="668" t="s">
        <v>36</v>
      </c>
      <c r="E312" s="226">
        <v>85</v>
      </c>
      <c r="F312" s="475">
        <f>ROUND($C312*E312,2)</f>
        <v>6069</v>
      </c>
      <c r="G312" s="226">
        <v>40</v>
      </c>
      <c r="H312" s="475">
        <f>ROUND($C312*G312,2)</f>
        <v>2856</v>
      </c>
      <c r="I312" s="182">
        <f>H312+F312</f>
        <v>8925</v>
      </c>
      <c r="J312" s="656"/>
      <c r="K312" s="650"/>
    </row>
    <row r="313" spans="1:11" s="116" customFormat="1">
      <c r="A313" s="509"/>
      <c r="B313" s="787" t="s">
        <v>460</v>
      </c>
      <c r="C313" s="473">
        <v>31.7</v>
      </c>
      <c r="D313" s="594" t="s">
        <v>36</v>
      </c>
      <c r="E313" s="474">
        <v>1200</v>
      </c>
      <c r="F313" s="475">
        <f>ROUND($C313*E313,2)</f>
        <v>38040</v>
      </c>
      <c r="G313" s="474"/>
      <c r="H313" s="475">
        <f>ROUND($C313*G313,2)</f>
        <v>0</v>
      </c>
      <c r="I313" s="474">
        <f>F313+H313</f>
        <v>38040</v>
      </c>
      <c r="J313" s="476"/>
    </row>
    <row r="314" spans="1:11" s="116" customFormat="1">
      <c r="A314" s="509"/>
      <c r="B314" s="787" t="s">
        <v>461</v>
      </c>
      <c r="C314" s="473"/>
      <c r="D314" s="594"/>
      <c r="E314" s="474"/>
      <c r="F314" s="475"/>
      <c r="G314" s="474"/>
      <c r="H314" s="475"/>
      <c r="I314" s="474"/>
      <c r="J314" s="476"/>
    </row>
    <row r="315" spans="1:11" s="116" customFormat="1">
      <c r="A315" s="509"/>
      <c r="B315" s="787" t="s">
        <v>462</v>
      </c>
      <c r="C315" s="473">
        <v>14.1</v>
      </c>
      <c r="D315" s="594" t="s">
        <v>36</v>
      </c>
      <c r="E315" s="474">
        <v>750</v>
      </c>
      <c r="F315" s="475">
        <f>ROUND($C315*E315,2)</f>
        <v>10575</v>
      </c>
      <c r="G315" s="474">
        <v>150</v>
      </c>
      <c r="H315" s="475">
        <f>ROUND($C315*G315,2)</f>
        <v>2115</v>
      </c>
      <c r="I315" s="474">
        <f>F315+H315</f>
        <v>12690</v>
      </c>
      <c r="J315" s="476"/>
    </row>
    <row r="316" spans="1:11" s="116" customFormat="1">
      <c r="A316" s="509"/>
      <c r="B316" s="787" t="s">
        <v>463</v>
      </c>
      <c r="C316" s="473"/>
      <c r="D316" s="594"/>
      <c r="E316" s="474"/>
      <c r="F316" s="475"/>
      <c r="G316" s="474"/>
      <c r="H316" s="475"/>
      <c r="I316" s="474"/>
      <c r="J316" s="476"/>
    </row>
    <row r="317" spans="1:11" s="137" customFormat="1">
      <c r="A317" s="657"/>
      <c r="B317" s="165" t="s">
        <v>465</v>
      </c>
      <c r="C317" s="294">
        <v>54.64</v>
      </c>
      <c r="D317" s="658" t="s">
        <v>43</v>
      </c>
      <c r="E317" s="225">
        <v>75</v>
      </c>
      <c r="F317" s="475">
        <f>ROUND($C317*E317,2)</f>
        <v>4098</v>
      </c>
      <c r="G317" s="225">
        <v>109</v>
      </c>
      <c r="H317" s="475">
        <f>ROUND($C317*G317,2)</f>
        <v>5955.76</v>
      </c>
      <c r="I317" s="182">
        <f>H317+F317</f>
        <v>10053.76</v>
      </c>
      <c r="J317" s="649"/>
      <c r="K317" s="405"/>
    </row>
    <row r="318" spans="1:11" s="137" customFormat="1">
      <c r="A318" s="551"/>
      <c r="B318" s="552"/>
      <c r="C318" s="553"/>
      <c r="D318" s="554"/>
      <c r="E318" s="555"/>
      <c r="F318" s="553"/>
      <c r="G318" s="553"/>
      <c r="H318" s="553"/>
      <c r="I318" s="556"/>
      <c r="J318" s="557"/>
      <c r="K318" s="405"/>
    </row>
    <row r="319" spans="1:11" s="137" customFormat="1">
      <c r="A319" s="545"/>
      <c r="B319" s="761" t="s">
        <v>454</v>
      </c>
      <c r="C319" s="546"/>
      <c r="D319" s="547"/>
      <c r="E319" s="281"/>
      <c r="F319" s="548"/>
      <c r="G319" s="548"/>
      <c r="H319" s="548"/>
      <c r="I319" s="549"/>
      <c r="J319" s="550"/>
      <c r="K319" s="405"/>
    </row>
    <row r="320" spans="1:11" s="137" customFormat="1">
      <c r="A320" s="657"/>
      <c r="B320" s="230" t="s">
        <v>455</v>
      </c>
      <c r="C320" s="153">
        <v>22.2</v>
      </c>
      <c r="D320" s="668" t="s">
        <v>36</v>
      </c>
      <c r="E320" s="225">
        <v>205</v>
      </c>
      <c r="F320" s="475">
        <f>ROUND($C320*E320,2)</f>
        <v>4551</v>
      </c>
      <c r="G320" s="225">
        <v>108</v>
      </c>
      <c r="H320" s="475">
        <f>ROUND($C320*G320,2)</f>
        <v>2397.6</v>
      </c>
      <c r="I320" s="182">
        <f>H320+F320</f>
        <v>6948.6</v>
      </c>
      <c r="J320" s="656"/>
      <c r="K320" s="405"/>
    </row>
    <row r="321" spans="1:11" s="651" customFormat="1">
      <c r="A321" s="669"/>
      <c r="B321" s="654" t="s">
        <v>456</v>
      </c>
      <c r="C321" s="290">
        <v>22.2</v>
      </c>
      <c r="D321" s="668" t="s">
        <v>36</v>
      </c>
      <c r="E321" s="226">
        <v>85</v>
      </c>
      <c r="F321" s="475">
        <f>ROUND($C321*E321,2)</f>
        <v>1887</v>
      </c>
      <c r="G321" s="226">
        <v>40</v>
      </c>
      <c r="H321" s="475">
        <f>ROUND($C321*G321,2)</f>
        <v>888</v>
      </c>
      <c r="I321" s="182">
        <f>H321+F321</f>
        <v>2775</v>
      </c>
      <c r="J321" s="656"/>
      <c r="K321" s="650"/>
    </row>
    <row r="322" spans="1:11" s="651" customFormat="1">
      <c r="A322" s="657"/>
      <c r="B322" s="654" t="s">
        <v>457</v>
      </c>
      <c r="C322" s="294">
        <v>7.4</v>
      </c>
      <c r="D322" s="668" t="s">
        <v>36</v>
      </c>
      <c r="E322" s="225">
        <v>25</v>
      </c>
      <c r="F322" s="475">
        <f>ROUND($C322*E322,2)</f>
        <v>185</v>
      </c>
      <c r="G322" s="225">
        <v>40</v>
      </c>
      <c r="H322" s="475">
        <f>ROUND($C322*G322,2)</f>
        <v>296</v>
      </c>
      <c r="I322" s="182">
        <f>H322+F322</f>
        <v>481</v>
      </c>
      <c r="J322" s="649"/>
      <c r="K322" s="650"/>
    </row>
    <row r="323" spans="1:11" s="116" customFormat="1">
      <c r="A323" s="509"/>
      <c r="B323" s="787" t="s">
        <v>459</v>
      </c>
      <c r="C323" s="473">
        <v>34</v>
      </c>
      <c r="D323" s="594" t="s">
        <v>36</v>
      </c>
      <c r="E323" s="474">
        <v>1600</v>
      </c>
      <c r="F323" s="475">
        <f>ROUND($C323*E323,2)</f>
        <v>54400</v>
      </c>
      <c r="G323" s="474"/>
      <c r="H323" s="475">
        <f>ROUND($C323*G323,2)</f>
        <v>0</v>
      </c>
      <c r="I323" s="474">
        <f>F323+H323</f>
        <v>54400</v>
      </c>
      <c r="J323" s="476"/>
    </row>
    <row r="324" spans="1:11" s="137" customFormat="1">
      <c r="A324" s="558"/>
      <c r="B324" s="298"/>
      <c r="C324" s="299"/>
      <c r="D324" s="300"/>
      <c r="E324" s="301"/>
      <c r="F324" s="299"/>
      <c r="G324" s="299"/>
      <c r="H324" s="299"/>
      <c r="I324" s="403"/>
      <c r="J324" s="302"/>
      <c r="K324" s="405"/>
    </row>
    <row r="325" spans="1:11" s="357" customFormat="1" ht="18.600000000000001" thickBot="1">
      <c r="A325" s="369"/>
      <c r="B325" s="370" t="s">
        <v>93</v>
      </c>
      <c r="C325" s="359"/>
      <c r="D325" s="362"/>
      <c r="E325" s="361"/>
      <c r="F325" s="359"/>
      <c r="G325" s="359"/>
      <c r="H325" s="359"/>
      <c r="I325" s="388">
        <f>SUM(I309:I324)</f>
        <v>199576.36000000002</v>
      </c>
      <c r="J325" s="362"/>
      <c r="K325" s="493"/>
    </row>
    <row r="326" spans="1:11" s="357" customFormat="1" ht="18.600000000000001" thickTop="1">
      <c r="A326" s="363">
        <v>7</v>
      </c>
      <c r="B326" s="364" t="s">
        <v>277</v>
      </c>
      <c r="C326" s="378"/>
      <c r="D326" s="366"/>
      <c r="E326" s="367"/>
      <c r="F326" s="367"/>
      <c r="G326" s="367"/>
      <c r="H326" s="367"/>
      <c r="I326" s="365"/>
      <c r="J326" s="380"/>
      <c r="K326" s="493"/>
    </row>
    <row r="327" spans="1:11" s="137" customFormat="1">
      <c r="A327" s="295">
        <v>7.1</v>
      </c>
      <c r="B327" s="654" t="s">
        <v>210</v>
      </c>
      <c r="C327" s="290"/>
      <c r="D327" s="655"/>
      <c r="E327" s="226"/>
      <c r="F327" s="226"/>
      <c r="G327" s="226"/>
      <c r="H327" s="226"/>
      <c r="I327" s="156"/>
      <c r="J327" s="670"/>
      <c r="K327" s="405"/>
    </row>
    <row r="328" spans="1:11" s="137" customFormat="1">
      <c r="A328" s="659"/>
      <c r="B328" s="387" t="s">
        <v>374</v>
      </c>
      <c r="C328" s="414">
        <v>14.4</v>
      </c>
      <c r="D328" s="661" t="s">
        <v>43</v>
      </c>
      <c r="E328" s="310">
        <v>55</v>
      </c>
      <c r="F328" s="475">
        <f>ROUND($C328*E328,2)</f>
        <v>792</v>
      </c>
      <c r="G328" s="310">
        <v>96</v>
      </c>
      <c r="H328" s="475">
        <f>ROUND($C328*G328,2)</f>
        <v>1382.4</v>
      </c>
      <c r="I328" s="310">
        <f>H328+F328</f>
        <v>2174.4</v>
      </c>
      <c r="J328" s="671"/>
      <c r="K328" s="405"/>
    </row>
    <row r="329" spans="1:11" s="137" customFormat="1">
      <c r="A329" s="659"/>
      <c r="B329" s="387" t="s">
        <v>376</v>
      </c>
      <c r="C329" s="414">
        <v>163.37</v>
      </c>
      <c r="D329" s="661" t="s">
        <v>43</v>
      </c>
      <c r="E329" s="310">
        <v>340</v>
      </c>
      <c r="F329" s="475">
        <f>ROUND($C329*E329,2)</f>
        <v>55545.8</v>
      </c>
      <c r="G329" s="310">
        <v>77</v>
      </c>
      <c r="H329" s="475">
        <f>ROUND($C329*G329,2)</f>
        <v>12579.49</v>
      </c>
      <c r="I329" s="310">
        <f>H329+F329</f>
        <v>68125.290000000008</v>
      </c>
      <c r="J329" s="671"/>
      <c r="K329" s="405"/>
    </row>
    <row r="330" spans="1:11" s="137" customFormat="1">
      <c r="A330" s="659"/>
      <c r="B330" s="387" t="s">
        <v>375</v>
      </c>
      <c r="C330" s="414"/>
      <c r="D330" s="661"/>
      <c r="E330" s="310"/>
      <c r="F330" s="310"/>
      <c r="G330" s="310"/>
      <c r="H330" s="310"/>
      <c r="I330" s="310"/>
      <c r="J330" s="671"/>
      <c r="K330" s="405"/>
    </row>
    <row r="331" spans="1:11" s="137" customFormat="1">
      <c r="A331" s="659"/>
      <c r="B331" s="387" t="s">
        <v>758</v>
      </c>
      <c r="C331" s="414">
        <v>48.75</v>
      </c>
      <c r="D331" s="661" t="s">
        <v>43</v>
      </c>
      <c r="E331" s="310">
        <v>340</v>
      </c>
      <c r="F331" s="475">
        <f>ROUND($C331*E331,2)</f>
        <v>16575</v>
      </c>
      <c r="G331" s="310">
        <v>77</v>
      </c>
      <c r="H331" s="475">
        <f>ROUND($C331*G331,2)</f>
        <v>3753.75</v>
      </c>
      <c r="I331" s="310">
        <f>H331+F331</f>
        <v>20328.75</v>
      </c>
      <c r="J331" s="671"/>
      <c r="K331" s="405"/>
    </row>
    <row r="332" spans="1:11" s="137" customFormat="1">
      <c r="A332" s="659"/>
      <c r="B332" s="387" t="s">
        <v>375</v>
      </c>
      <c r="C332" s="414"/>
      <c r="D332" s="661"/>
      <c r="E332" s="310"/>
      <c r="F332" s="310"/>
      <c r="G332" s="310"/>
      <c r="H332" s="310"/>
      <c r="I332" s="310"/>
      <c r="J332" s="671"/>
      <c r="K332" s="405"/>
    </row>
    <row r="333" spans="1:11" s="137" customFormat="1">
      <c r="A333" s="659"/>
      <c r="B333" s="387" t="s">
        <v>377</v>
      </c>
      <c r="C333" s="414">
        <v>100.15</v>
      </c>
      <c r="D333" s="661" t="s">
        <v>43</v>
      </c>
      <c r="E333" s="310">
        <v>320</v>
      </c>
      <c r="F333" s="475">
        <f>ROUND($C333*E333,2)</f>
        <v>32048</v>
      </c>
      <c r="G333" s="310">
        <v>77</v>
      </c>
      <c r="H333" s="475">
        <f>ROUND($C333*G333,2)</f>
        <v>7711.55</v>
      </c>
      <c r="I333" s="310">
        <f>H333+F333</f>
        <v>39759.550000000003</v>
      </c>
      <c r="J333" s="671"/>
      <c r="K333" s="405">
        <f>SUM(C328:C333)</f>
        <v>326.67</v>
      </c>
    </row>
    <row r="334" spans="1:11" s="137" customFormat="1">
      <c r="A334" s="659"/>
      <c r="B334" s="387" t="s">
        <v>375</v>
      </c>
      <c r="C334" s="414"/>
      <c r="D334" s="661"/>
      <c r="E334" s="310"/>
      <c r="F334" s="310"/>
      <c r="G334" s="310"/>
      <c r="H334" s="310"/>
      <c r="I334" s="310"/>
      <c r="J334" s="671"/>
      <c r="K334" s="405"/>
    </row>
    <row r="335" spans="1:11" s="137" customFormat="1">
      <c r="A335" s="672"/>
      <c r="B335" s="242"/>
      <c r="C335" s="287"/>
      <c r="D335" s="673"/>
      <c r="E335" s="306"/>
      <c r="F335" s="306"/>
      <c r="G335" s="306"/>
      <c r="H335" s="306"/>
      <c r="I335" s="307"/>
      <c r="J335" s="674"/>
      <c r="K335" s="405"/>
    </row>
    <row r="336" spans="1:11" s="137" customFormat="1">
      <c r="A336" s="675"/>
      <c r="B336" s="676" t="s">
        <v>120</v>
      </c>
      <c r="C336" s="291"/>
      <c r="D336" s="677"/>
      <c r="E336" s="303"/>
      <c r="F336" s="304"/>
      <c r="G336" s="304"/>
      <c r="H336" s="304"/>
      <c r="I336" s="304">
        <f>SUM(I328:I335)</f>
        <v>130387.99</v>
      </c>
      <c r="J336" s="677"/>
      <c r="K336" s="405"/>
    </row>
    <row r="337" spans="1:11" s="137" customFormat="1">
      <c r="A337" s="295">
        <v>7.2</v>
      </c>
      <c r="B337" s="654" t="s">
        <v>211</v>
      </c>
      <c r="C337" s="290"/>
      <c r="D337" s="655"/>
      <c r="E337" s="226"/>
      <c r="F337" s="226"/>
      <c r="G337" s="226"/>
      <c r="H337" s="226"/>
      <c r="I337" s="156"/>
      <c r="J337" s="670"/>
      <c r="K337" s="405"/>
    </row>
    <row r="338" spans="1:11" s="137" customFormat="1">
      <c r="A338" s="659"/>
      <c r="B338" s="387" t="s">
        <v>374</v>
      </c>
      <c r="C338" s="414">
        <v>14.4</v>
      </c>
      <c r="D338" s="661" t="s">
        <v>43</v>
      </c>
      <c r="E338" s="310">
        <v>55</v>
      </c>
      <c r="F338" s="475">
        <f>ROUND($C338*E338,2)</f>
        <v>792</v>
      </c>
      <c r="G338" s="310">
        <v>96</v>
      </c>
      <c r="H338" s="475">
        <f>ROUND($C338*G338,2)</f>
        <v>1382.4</v>
      </c>
      <c r="I338" s="310">
        <f>H338+F338</f>
        <v>2174.4</v>
      </c>
      <c r="J338" s="671"/>
      <c r="K338" s="405"/>
    </row>
    <row r="339" spans="1:11" s="137" customFormat="1">
      <c r="A339" s="659"/>
      <c r="B339" s="387" t="s">
        <v>376</v>
      </c>
      <c r="C339" s="414">
        <v>256.74</v>
      </c>
      <c r="D339" s="661" t="s">
        <v>43</v>
      </c>
      <c r="E339" s="310">
        <v>340</v>
      </c>
      <c r="F339" s="475">
        <f>ROUND($C339*E339,2)</f>
        <v>87291.6</v>
      </c>
      <c r="G339" s="310">
        <v>77</v>
      </c>
      <c r="H339" s="475">
        <f>ROUND($C339*G339,2)</f>
        <v>19768.98</v>
      </c>
      <c r="I339" s="310">
        <f>H339+F339</f>
        <v>107060.58</v>
      </c>
      <c r="J339" s="671"/>
      <c r="K339" s="405"/>
    </row>
    <row r="340" spans="1:11" s="137" customFormat="1">
      <c r="A340" s="659"/>
      <c r="B340" s="387" t="s">
        <v>375</v>
      </c>
      <c r="C340" s="414"/>
      <c r="D340" s="661"/>
      <c r="E340" s="310"/>
      <c r="F340" s="310"/>
      <c r="G340" s="310"/>
      <c r="H340" s="310"/>
      <c r="I340" s="310"/>
      <c r="J340" s="671"/>
      <c r="K340" s="405"/>
    </row>
    <row r="341" spans="1:11" s="137" customFormat="1">
      <c r="A341" s="659"/>
      <c r="B341" s="387" t="s">
        <v>758</v>
      </c>
      <c r="C341" s="414">
        <v>41.54</v>
      </c>
      <c r="D341" s="661" t="s">
        <v>43</v>
      </c>
      <c r="E341" s="310">
        <v>340</v>
      </c>
      <c r="F341" s="475">
        <f>ROUND($C341*E341,2)</f>
        <v>14123.6</v>
      </c>
      <c r="G341" s="310">
        <v>77</v>
      </c>
      <c r="H341" s="475">
        <f>ROUND($C341*G341,2)</f>
        <v>3198.58</v>
      </c>
      <c r="I341" s="310">
        <f>H341+F341</f>
        <v>17322.18</v>
      </c>
      <c r="J341" s="671"/>
      <c r="K341" s="405"/>
    </row>
    <row r="342" spans="1:11" s="137" customFormat="1">
      <c r="A342" s="659"/>
      <c r="B342" s="387" t="s">
        <v>375</v>
      </c>
      <c r="C342" s="414"/>
      <c r="D342" s="661"/>
      <c r="E342" s="310"/>
      <c r="F342" s="310"/>
      <c r="G342" s="310"/>
      <c r="H342" s="310"/>
      <c r="I342" s="310"/>
      <c r="J342" s="671"/>
      <c r="K342" s="405"/>
    </row>
    <row r="343" spans="1:11" s="137" customFormat="1">
      <c r="A343" s="659"/>
      <c r="B343" s="387" t="s">
        <v>377</v>
      </c>
      <c r="C343" s="414">
        <v>40</v>
      </c>
      <c r="D343" s="661" t="s">
        <v>43</v>
      </c>
      <c r="E343" s="310">
        <v>320</v>
      </c>
      <c r="F343" s="475">
        <f>ROUND($C343*E343,2)</f>
        <v>12800</v>
      </c>
      <c r="G343" s="310">
        <v>77</v>
      </c>
      <c r="H343" s="475">
        <f>ROUND($C343*G343,2)</f>
        <v>3080</v>
      </c>
      <c r="I343" s="310">
        <f>H343+F343</f>
        <v>15880</v>
      </c>
      <c r="J343" s="671"/>
      <c r="K343" s="405">
        <f>SUM(C338:C343)</f>
        <v>352.68</v>
      </c>
    </row>
    <row r="344" spans="1:11" s="137" customFormat="1">
      <c r="A344" s="659"/>
      <c r="B344" s="387" t="s">
        <v>375</v>
      </c>
      <c r="C344" s="414"/>
      <c r="D344" s="661"/>
      <c r="E344" s="310"/>
      <c r="F344" s="310"/>
      <c r="G344" s="310"/>
      <c r="H344" s="310"/>
      <c r="I344" s="310"/>
      <c r="J344" s="671"/>
      <c r="K344" s="405"/>
    </row>
    <row r="345" spans="1:11" s="137" customFormat="1">
      <c r="A345" s="305"/>
      <c r="B345" s="242"/>
      <c r="C345" s="287"/>
      <c r="D345" s="673"/>
      <c r="E345" s="306"/>
      <c r="F345" s="306"/>
      <c r="G345" s="306"/>
      <c r="H345" s="306"/>
      <c r="I345" s="307"/>
      <c r="J345" s="674"/>
      <c r="K345" s="405"/>
    </row>
    <row r="346" spans="1:11" s="137" customFormat="1">
      <c r="A346" s="308"/>
      <c r="B346" s="676" t="s">
        <v>121</v>
      </c>
      <c r="C346" s="291"/>
      <c r="D346" s="677"/>
      <c r="E346" s="303"/>
      <c r="F346" s="304"/>
      <c r="G346" s="304"/>
      <c r="H346" s="304"/>
      <c r="I346" s="304">
        <f>SUM(I338:I345)</f>
        <v>142437.16</v>
      </c>
      <c r="J346" s="677"/>
      <c r="K346" s="405"/>
    </row>
    <row r="347" spans="1:11" s="137" customFormat="1">
      <c r="A347" s="295">
        <v>7.3</v>
      </c>
      <c r="B347" s="654" t="s">
        <v>212</v>
      </c>
      <c r="C347" s="290"/>
      <c r="D347" s="655"/>
      <c r="E347" s="226"/>
      <c r="F347" s="226"/>
      <c r="G347" s="226"/>
      <c r="H347" s="226"/>
      <c r="I347" s="156"/>
      <c r="J347" s="670"/>
      <c r="K347" s="405"/>
    </row>
    <row r="348" spans="1:11" s="137" customFormat="1">
      <c r="A348" s="659"/>
      <c r="B348" s="387" t="s">
        <v>376</v>
      </c>
      <c r="C348" s="414">
        <v>184.69</v>
      </c>
      <c r="D348" s="661" t="s">
        <v>43</v>
      </c>
      <c r="E348" s="310">
        <v>340</v>
      </c>
      <c r="F348" s="475">
        <f>ROUND($C348*E348,2)</f>
        <v>62794.6</v>
      </c>
      <c r="G348" s="310">
        <v>77</v>
      </c>
      <c r="H348" s="475">
        <f>ROUND($C348*G348,2)</f>
        <v>14221.13</v>
      </c>
      <c r="I348" s="310">
        <f>H348+F348</f>
        <v>77015.73</v>
      </c>
      <c r="J348" s="671"/>
      <c r="K348" s="405"/>
    </row>
    <row r="349" spans="1:11" s="137" customFormat="1">
      <c r="A349" s="659"/>
      <c r="B349" s="387" t="s">
        <v>375</v>
      </c>
      <c r="C349" s="414"/>
      <c r="D349" s="661"/>
      <c r="E349" s="310"/>
      <c r="F349" s="310"/>
      <c r="G349" s="310"/>
      <c r="H349" s="310"/>
      <c r="I349" s="310"/>
      <c r="J349" s="671"/>
      <c r="K349" s="405"/>
    </row>
    <row r="350" spans="1:11" s="137" customFormat="1">
      <c r="A350" s="659"/>
      <c r="B350" s="387" t="s">
        <v>758</v>
      </c>
      <c r="C350" s="414">
        <v>36.67</v>
      </c>
      <c r="D350" s="661" t="s">
        <v>43</v>
      </c>
      <c r="E350" s="310">
        <v>340</v>
      </c>
      <c r="F350" s="475">
        <f>ROUND($C350*E350,2)</f>
        <v>12467.8</v>
      </c>
      <c r="G350" s="310">
        <v>77</v>
      </c>
      <c r="H350" s="475">
        <f>ROUND($C350*G350,2)</f>
        <v>2823.59</v>
      </c>
      <c r="I350" s="310">
        <f>H350+F350</f>
        <v>15291.39</v>
      </c>
      <c r="J350" s="671"/>
      <c r="K350" s="405">
        <f>SUM(C348:C350)</f>
        <v>221.36</v>
      </c>
    </row>
    <row r="351" spans="1:11" s="137" customFormat="1">
      <c r="A351" s="659"/>
      <c r="B351" s="387" t="s">
        <v>375</v>
      </c>
      <c r="C351" s="414"/>
      <c r="D351" s="661"/>
      <c r="E351" s="310"/>
      <c r="F351" s="310"/>
      <c r="G351" s="310"/>
      <c r="H351" s="310"/>
      <c r="I351" s="310"/>
      <c r="J351" s="671"/>
      <c r="K351" s="405"/>
    </row>
    <row r="352" spans="1:11" s="137" customFormat="1">
      <c r="A352" s="305"/>
      <c r="B352" s="242"/>
      <c r="C352" s="287"/>
      <c r="D352" s="673"/>
      <c r="E352" s="306"/>
      <c r="F352" s="306"/>
      <c r="G352" s="306"/>
      <c r="H352" s="306"/>
      <c r="I352" s="307"/>
      <c r="J352" s="674"/>
      <c r="K352" s="405"/>
    </row>
    <row r="353" spans="1:16" s="137" customFormat="1">
      <c r="A353" s="308"/>
      <c r="B353" s="676" t="s">
        <v>122</v>
      </c>
      <c r="C353" s="291"/>
      <c r="D353" s="677"/>
      <c r="E353" s="303"/>
      <c r="F353" s="304"/>
      <c r="G353" s="304"/>
      <c r="H353" s="304"/>
      <c r="I353" s="304">
        <f>SUM(I348:I352)</f>
        <v>92307.12</v>
      </c>
      <c r="J353" s="677"/>
      <c r="K353" s="405"/>
    </row>
    <row r="354" spans="1:16" s="137" customFormat="1">
      <c r="A354" s="295">
        <v>7.4</v>
      </c>
      <c r="B354" s="654" t="s">
        <v>380</v>
      </c>
      <c r="C354" s="290"/>
      <c r="D354" s="655"/>
      <c r="E354" s="226"/>
      <c r="F354" s="226"/>
      <c r="G354" s="226"/>
      <c r="H354" s="226"/>
      <c r="I354" s="156"/>
      <c r="J354" s="670"/>
      <c r="K354" s="405"/>
    </row>
    <row r="355" spans="1:16" s="137" customFormat="1">
      <c r="A355" s="659"/>
      <c r="B355" s="387" t="s">
        <v>379</v>
      </c>
      <c r="C355" s="414">
        <v>82.89</v>
      </c>
      <c r="D355" s="661" t="s">
        <v>43</v>
      </c>
      <c r="E355" s="310">
        <v>280</v>
      </c>
      <c r="F355" s="475">
        <f>ROUND($C355*E355,2)</f>
        <v>23209.200000000001</v>
      </c>
      <c r="G355" s="310">
        <v>77</v>
      </c>
      <c r="H355" s="475">
        <f>ROUND($C355*G355,2)</f>
        <v>6382.53</v>
      </c>
      <c r="I355" s="310">
        <f>H355+F355</f>
        <v>29591.73</v>
      </c>
      <c r="J355" s="671"/>
      <c r="K355" s="405"/>
    </row>
    <row r="356" spans="1:16" s="137" customFormat="1">
      <c r="A356" s="659"/>
      <c r="B356" s="387" t="s">
        <v>378</v>
      </c>
      <c r="C356" s="414"/>
      <c r="D356" s="661"/>
      <c r="E356" s="310"/>
      <c r="F356" s="310"/>
      <c r="G356" s="310"/>
      <c r="H356" s="310"/>
      <c r="I356" s="310"/>
      <c r="J356" s="671"/>
      <c r="K356" s="405"/>
    </row>
    <row r="357" spans="1:16" s="137" customFormat="1">
      <c r="A357" s="305"/>
      <c r="B357" s="242"/>
      <c r="C357" s="287"/>
      <c r="D357" s="673"/>
      <c r="E357" s="306"/>
      <c r="F357" s="306"/>
      <c r="G357" s="306"/>
      <c r="H357" s="306"/>
      <c r="I357" s="307"/>
      <c r="J357" s="674"/>
      <c r="K357" s="405"/>
    </row>
    <row r="358" spans="1:16" s="137" customFormat="1">
      <c r="A358" s="308"/>
      <c r="B358" s="676" t="s">
        <v>123</v>
      </c>
      <c r="C358" s="291"/>
      <c r="D358" s="677"/>
      <c r="E358" s="303"/>
      <c r="F358" s="304"/>
      <c r="G358" s="304"/>
      <c r="H358" s="304"/>
      <c r="I358" s="304">
        <f>SUM(I355:I357)</f>
        <v>29591.73</v>
      </c>
      <c r="J358" s="677"/>
      <c r="K358" s="405"/>
    </row>
    <row r="359" spans="1:16" s="357" customFormat="1" ht="18.600000000000001" thickBot="1">
      <c r="A359" s="369"/>
      <c r="B359" s="370" t="s">
        <v>97</v>
      </c>
      <c r="C359" s="359"/>
      <c r="D359" s="362"/>
      <c r="E359" s="361"/>
      <c r="F359" s="359"/>
      <c r="G359" s="359"/>
      <c r="H359" s="359"/>
      <c r="I359" s="388">
        <f>I358+I353+I346+I336</f>
        <v>394724</v>
      </c>
      <c r="J359" s="381"/>
      <c r="K359" s="493"/>
    </row>
    <row r="360" spans="1:16" s="357" customFormat="1" ht="18.600000000000001" thickTop="1">
      <c r="A360" s="363">
        <v>8</v>
      </c>
      <c r="B360" s="364" t="s">
        <v>276</v>
      </c>
      <c r="C360" s="365"/>
      <c r="D360" s="366"/>
      <c r="E360" s="367"/>
      <c r="F360" s="367"/>
      <c r="G360" s="367"/>
      <c r="H360" s="367"/>
      <c r="I360" s="365"/>
      <c r="J360" s="380"/>
      <c r="K360" s="493"/>
      <c r="L360" s="357">
        <v>1</v>
      </c>
      <c r="M360" s="357">
        <v>2</v>
      </c>
      <c r="N360" s="357">
        <v>3</v>
      </c>
      <c r="O360" s="357" t="s">
        <v>495</v>
      </c>
    </row>
    <row r="361" spans="1:16" s="137" customFormat="1">
      <c r="A361" s="297"/>
      <c r="B361" s="165" t="s">
        <v>95</v>
      </c>
      <c r="C361" s="294">
        <v>1172.1600000000001</v>
      </c>
      <c r="D361" s="658" t="s">
        <v>43</v>
      </c>
      <c r="E361" s="225">
        <v>30</v>
      </c>
      <c r="F361" s="475">
        <f>ROUND($C361*E361,2)</f>
        <v>35164.800000000003</v>
      </c>
      <c r="G361" s="225">
        <v>31</v>
      </c>
      <c r="H361" s="475">
        <f>ROUND($C361*G361,2)</f>
        <v>36336.959999999999</v>
      </c>
      <c r="I361" s="182">
        <f>H361+F361</f>
        <v>71501.760000000009</v>
      </c>
      <c r="J361" s="678"/>
      <c r="K361" s="405">
        <v>54.64</v>
      </c>
      <c r="L361" s="137">
        <v>426.11</v>
      </c>
      <c r="M361" s="137">
        <v>390.43</v>
      </c>
      <c r="N361" s="137">
        <v>300.98</v>
      </c>
      <c r="P361" s="405">
        <f>SUM(K361:O361)</f>
        <v>1172.1600000000001</v>
      </c>
    </row>
    <row r="362" spans="1:16" s="137" customFormat="1">
      <c r="A362" s="297"/>
      <c r="B362" s="165" t="s">
        <v>94</v>
      </c>
      <c r="C362" s="294">
        <v>833.63</v>
      </c>
      <c r="D362" s="658" t="s">
        <v>43</v>
      </c>
      <c r="E362" s="225">
        <v>53</v>
      </c>
      <c r="F362" s="475">
        <f>ROUND($C362*E362,2)</f>
        <v>44182.39</v>
      </c>
      <c r="G362" s="225">
        <v>35</v>
      </c>
      <c r="H362" s="475">
        <f>ROUND($C362*G362,2)</f>
        <v>29177.05</v>
      </c>
      <c r="I362" s="182">
        <f>H362+F362</f>
        <v>73359.44</v>
      </c>
      <c r="J362" s="678"/>
      <c r="K362" s="405"/>
      <c r="L362" s="137">
        <v>264.61</v>
      </c>
      <c r="M362" s="137">
        <v>354.98</v>
      </c>
      <c r="N362" s="137">
        <v>168.04</v>
      </c>
      <c r="O362" s="137">
        <v>46</v>
      </c>
      <c r="P362" s="405">
        <f>SUM(K362:O362)</f>
        <v>833.63</v>
      </c>
    </row>
    <row r="363" spans="1:16" s="137" customFormat="1">
      <c r="A363" s="297"/>
      <c r="B363" s="165" t="s">
        <v>271</v>
      </c>
      <c r="C363" s="294">
        <v>866.37</v>
      </c>
      <c r="D363" s="658" t="s">
        <v>43</v>
      </c>
      <c r="E363" s="225">
        <v>30</v>
      </c>
      <c r="F363" s="475">
        <f>ROUND($C363*E363,2)</f>
        <v>25991.1</v>
      </c>
      <c r="G363" s="225">
        <v>31</v>
      </c>
      <c r="H363" s="475">
        <f>ROUND($C363*G363,2)</f>
        <v>26857.47</v>
      </c>
      <c r="I363" s="182">
        <f>H363+F363</f>
        <v>52848.57</v>
      </c>
      <c r="J363" s="678"/>
      <c r="K363" s="405">
        <v>306.73</v>
      </c>
      <c r="L363" s="137">
        <v>338.28</v>
      </c>
      <c r="M363" s="137">
        <v>221.36</v>
      </c>
      <c r="N363" s="405">
        <f>SUM(K363:M363)</f>
        <v>866.37</v>
      </c>
    </row>
    <row r="364" spans="1:16" s="137" customFormat="1">
      <c r="A364" s="297"/>
      <c r="B364" s="165" t="s">
        <v>270</v>
      </c>
      <c r="C364" s="294">
        <v>136.12</v>
      </c>
      <c r="D364" s="658" t="s">
        <v>43</v>
      </c>
      <c r="E364" s="225">
        <v>53</v>
      </c>
      <c r="F364" s="475">
        <f>ROUND($C364*E364,2)</f>
        <v>7214.36</v>
      </c>
      <c r="G364" s="225">
        <v>35</v>
      </c>
      <c r="H364" s="475">
        <f>ROUND($C364*G364,2)</f>
        <v>4764.2</v>
      </c>
      <c r="I364" s="182">
        <f>H364+F364</f>
        <v>11978.56</v>
      </c>
      <c r="J364" s="678"/>
      <c r="K364" s="405">
        <v>53.23</v>
      </c>
      <c r="M364" s="137">
        <v>82.89</v>
      </c>
      <c r="N364" s="405">
        <f>SUM(K364:M364)</f>
        <v>136.12</v>
      </c>
    </row>
    <row r="365" spans="1:16" s="137" customFormat="1">
      <c r="A365" s="309"/>
      <c r="B365" s="282" t="s">
        <v>96</v>
      </c>
      <c r="C365" s="790">
        <v>60.92</v>
      </c>
      <c r="D365" s="283" t="s">
        <v>34</v>
      </c>
      <c r="E365" s="791">
        <v>50</v>
      </c>
      <c r="F365" s="475">
        <f>ROUND($C365*E365,2)</f>
        <v>3046</v>
      </c>
      <c r="G365" s="791">
        <v>31</v>
      </c>
      <c r="H365" s="475">
        <f>ROUND($C365*G365,2)</f>
        <v>1888.52</v>
      </c>
      <c r="I365" s="310">
        <f>H365+F365</f>
        <v>4934.5200000000004</v>
      </c>
      <c r="J365" s="671"/>
      <c r="K365" s="405"/>
    </row>
    <row r="366" spans="1:16" s="137" customFormat="1">
      <c r="A366" s="311"/>
      <c r="B366" s="286"/>
      <c r="C366" s="287"/>
      <c r="D366" s="644"/>
      <c r="E366" s="288"/>
      <c r="F366" s="475"/>
      <c r="G366" s="288"/>
      <c r="H366" s="288"/>
      <c r="I366" s="287"/>
      <c r="J366" s="645"/>
      <c r="K366" s="405"/>
    </row>
    <row r="367" spans="1:16" s="357" customFormat="1" ht="18.600000000000001" thickBot="1">
      <c r="A367" s="369"/>
      <c r="B367" s="370" t="s">
        <v>98</v>
      </c>
      <c r="C367" s="359"/>
      <c r="D367" s="362"/>
      <c r="E367" s="361"/>
      <c r="F367" s="359"/>
      <c r="G367" s="359"/>
      <c r="H367" s="359"/>
      <c r="I367" s="388">
        <f>SUM(I361:I366)</f>
        <v>214622.85</v>
      </c>
      <c r="J367" s="362"/>
      <c r="K367" s="493"/>
    </row>
    <row r="368" spans="1:16" s="357" customFormat="1" ht="18.600000000000001" thickTop="1">
      <c r="A368" s="363">
        <v>9</v>
      </c>
      <c r="B368" s="313" t="s">
        <v>334</v>
      </c>
      <c r="C368" s="365"/>
      <c r="D368" s="366"/>
      <c r="E368" s="367"/>
      <c r="F368" s="367"/>
      <c r="G368" s="367"/>
      <c r="H368" s="367"/>
      <c r="I368" s="365"/>
      <c r="J368" s="368"/>
      <c r="K368" s="493"/>
    </row>
    <row r="369" spans="1:13" s="137" customFormat="1">
      <c r="A369" s="295">
        <v>9.1</v>
      </c>
      <c r="B369" s="253" t="s">
        <v>333</v>
      </c>
      <c r="C369" s="156"/>
      <c r="D369" s="670"/>
      <c r="E369" s="226"/>
      <c r="F369" s="226"/>
      <c r="G369" s="226"/>
      <c r="H369" s="226"/>
      <c r="I369" s="156"/>
      <c r="J369" s="656"/>
      <c r="K369" s="405"/>
    </row>
    <row r="370" spans="1:13" s="137" customFormat="1" ht="54">
      <c r="A370" s="657"/>
      <c r="B370" s="539" t="s">
        <v>409</v>
      </c>
      <c r="C370" s="290">
        <v>1</v>
      </c>
      <c r="D370" s="664" t="s">
        <v>25</v>
      </c>
      <c r="E370" s="226">
        <v>48600</v>
      </c>
      <c r="F370" s="475">
        <f t="shared" ref="F370:F379" si="51">ROUND($C370*E370,2)</f>
        <v>48600</v>
      </c>
      <c r="G370" s="226"/>
      <c r="H370" s="475">
        <f t="shared" ref="H370:H379" si="52">ROUND($C370*G370,2)</f>
        <v>0</v>
      </c>
      <c r="I370" s="182">
        <f t="shared" ref="I370:I379" si="53">H370+F370</f>
        <v>48600</v>
      </c>
      <c r="J370" s="649"/>
      <c r="K370" s="494">
        <v>14.25</v>
      </c>
      <c r="L370" s="137">
        <f t="shared" ref="L370:L377" si="54">E370/K370</f>
        <v>3410.5263157894738</v>
      </c>
    </row>
    <row r="371" spans="1:13" s="137" customFormat="1" ht="54">
      <c r="A371" s="657"/>
      <c r="B371" s="539" t="s">
        <v>410</v>
      </c>
      <c r="C371" s="290">
        <v>1</v>
      </c>
      <c r="D371" s="664" t="s">
        <v>25</v>
      </c>
      <c r="E371" s="226">
        <v>29600</v>
      </c>
      <c r="F371" s="475">
        <f t="shared" si="51"/>
        <v>29600</v>
      </c>
      <c r="G371" s="226"/>
      <c r="H371" s="475">
        <f t="shared" si="52"/>
        <v>0</v>
      </c>
      <c r="I371" s="182">
        <f t="shared" si="53"/>
        <v>29600</v>
      </c>
      <c r="J371" s="649"/>
      <c r="K371" s="405">
        <v>9.25</v>
      </c>
      <c r="L371" s="137">
        <f t="shared" si="54"/>
        <v>3200</v>
      </c>
    </row>
    <row r="372" spans="1:13" s="137" customFormat="1" ht="54">
      <c r="A372" s="657"/>
      <c r="B372" s="539" t="s">
        <v>411</v>
      </c>
      <c r="C372" s="290">
        <v>1</v>
      </c>
      <c r="D372" s="664" t="s">
        <v>25</v>
      </c>
      <c r="E372" s="226">
        <v>21850</v>
      </c>
      <c r="F372" s="475">
        <f t="shared" si="51"/>
        <v>21850</v>
      </c>
      <c r="G372" s="226"/>
      <c r="H372" s="475">
        <f t="shared" si="52"/>
        <v>0</v>
      </c>
      <c r="I372" s="182">
        <f t="shared" si="53"/>
        <v>21850</v>
      </c>
      <c r="J372" s="649"/>
      <c r="K372" s="405">
        <v>6.87</v>
      </c>
      <c r="L372" s="137">
        <f t="shared" si="54"/>
        <v>3180.4949053857349</v>
      </c>
    </row>
    <row r="373" spans="1:13" s="137" customFormat="1" ht="36">
      <c r="A373" s="657"/>
      <c r="B373" s="540" t="s">
        <v>413</v>
      </c>
      <c r="C373" s="290">
        <v>2</v>
      </c>
      <c r="D373" s="664" t="s">
        <v>25</v>
      </c>
      <c r="E373" s="226">
        <v>11520</v>
      </c>
      <c r="F373" s="475">
        <f t="shared" si="51"/>
        <v>23040</v>
      </c>
      <c r="G373" s="226"/>
      <c r="H373" s="475">
        <f t="shared" si="52"/>
        <v>0</v>
      </c>
      <c r="I373" s="182">
        <f t="shared" si="53"/>
        <v>23040</v>
      </c>
      <c r="J373" s="649"/>
      <c r="K373" s="405">
        <v>3.6</v>
      </c>
      <c r="L373" s="137">
        <f t="shared" si="54"/>
        <v>3200</v>
      </c>
    </row>
    <row r="374" spans="1:13" s="137" customFormat="1" ht="36">
      <c r="A374" s="657"/>
      <c r="B374" s="540" t="s">
        <v>412</v>
      </c>
      <c r="C374" s="290">
        <v>2</v>
      </c>
      <c r="D374" s="664" t="s">
        <v>25</v>
      </c>
      <c r="E374" s="226">
        <v>10816</v>
      </c>
      <c r="F374" s="475">
        <f t="shared" si="51"/>
        <v>21632</v>
      </c>
      <c r="G374" s="226"/>
      <c r="H374" s="475">
        <f t="shared" si="52"/>
        <v>0</v>
      </c>
      <c r="I374" s="182">
        <f t="shared" si="53"/>
        <v>21632</v>
      </c>
      <c r="J374" s="649"/>
      <c r="K374" s="405">
        <v>3.37</v>
      </c>
      <c r="L374" s="137">
        <f t="shared" si="54"/>
        <v>3209.4955489614244</v>
      </c>
    </row>
    <row r="375" spans="1:13" s="137" customFormat="1" ht="36">
      <c r="A375" s="657"/>
      <c r="B375" s="540" t="s">
        <v>414</v>
      </c>
      <c r="C375" s="290">
        <v>1</v>
      </c>
      <c r="D375" s="664" t="s">
        <v>25</v>
      </c>
      <c r="E375" s="226">
        <v>7680</v>
      </c>
      <c r="F375" s="475">
        <f t="shared" si="51"/>
        <v>7680</v>
      </c>
      <c r="G375" s="226"/>
      <c r="H375" s="475">
        <f t="shared" si="52"/>
        <v>0</v>
      </c>
      <c r="I375" s="182">
        <f t="shared" si="53"/>
        <v>7680</v>
      </c>
      <c r="J375" s="649"/>
      <c r="K375" s="405">
        <v>2.4</v>
      </c>
      <c r="L375" s="137">
        <f t="shared" si="54"/>
        <v>3200</v>
      </c>
    </row>
    <row r="376" spans="1:13" s="137" customFormat="1" ht="36">
      <c r="A376" s="659"/>
      <c r="B376" s="540" t="s">
        <v>415</v>
      </c>
      <c r="C376" s="314">
        <v>2</v>
      </c>
      <c r="D376" s="664" t="s">
        <v>25</v>
      </c>
      <c r="E376" s="315">
        <v>6400</v>
      </c>
      <c r="F376" s="475">
        <f t="shared" si="51"/>
        <v>12800</v>
      </c>
      <c r="G376" s="315"/>
      <c r="H376" s="475">
        <f t="shared" si="52"/>
        <v>0</v>
      </c>
      <c r="I376" s="182">
        <f t="shared" si="53"/>
        <v>12800</v>
      </c>
      <c r="J376" s="660"/>
      <c r="K376" s="405">
        <v>2</v>
      </c>
      <c r="L376" s="137">
        <f t="shared" si="54"/>
        <v>3200</v>
      </c>
    </row>
    <row r="377" spans="1:13" s="137" customFormat="1" ht="36">
      <c r="A377" s="659"/>
      <c r="B377" s="540" t="s">
        <v>416</v>
      </c>
      <c r="C377" s="314">
        <v>1</v>
      </c>
      <c r="D377" s="664" t="s">
        <v>25</v>
      </c>
      <c r="E377" s="315">
        <v>7680</v>
      </c>
      <c r="F377" s="475">
        <f t="shared" si="51"/>
        <v>7680</v>
      </c>
      <c r="G377" s="315"/>
      <c r="H377" s="475">
        <f t="shared" si="52"/>
        <v>0</v>
      </c>
      <c r="I377" s="182">
        <f t="shared" si="53"/>
        <v>7680</v>
      </c>
      <c r="J377" s="660"/>
      <c r="K377" s="405">
        <v>2.4</v>
      </c>
      <c r="L377" s="137">
        <f t="shared" si="54"/>
        <v>3200</v>
      </c>
    </row>
    <row r="378" spans="1:13" s="137" customFormat="1" ht="36">
      <c r="A378" s="659"/>
      <c r="B378" s="537" t="s">
        <v>417</v>
      </c>
      <c r="C378" s="314">
        <v>1</v>
      </c>
      <c r="D378" s="664" t="s">
        <v>25</v>
      </c>
      <c r="E378" s="315">
        <v>8500</v>
      </c>
      <c r="F378" s="475">
        <f t="shared" si="51"/>
        <v>8500</v>
      </c>
      <c r="G378" s="315">
        <v>800</v>
      </c>
      <c r="H378" s="475">
        <f t="shared" si="52"/>
        <v>800</v>
      </c>
      <c r="I378" s="182">
        <f t="shared" si="53"/>
        <v>9300</v>
      </c>
      <c r="J378" s="660"/>
      <c r="K378" s="405"/>
    </row>
    <row r="379" spans="1:13" s="137" customFormat="1" ht="36">
      <c r="A379" s="659"/>
      <c r="B379" s="538" t="s">
        <v>419</v>
      </c>
      <c r="C379" s="314">
        <v>1</v>
      </c>
      <c r="D379" s="664" t="s">
        <v>25</v>
      </c>
      <c r="E379" s="315">
        <v>14400</v>
      </c>
      <c r="F379" s="475">
        <f t="shared" si="51"/>
        <v>14400</v>
      </c>
      <c r="G379" s="315"/>
      <c r="H379" s="475">
        <f t="shared" si="52"/>
        <v>0</v>
      </c>
      <c r="I379" s="182">
        <f t="shared" si="53"/>
        <v>14400</v>
      </c>
      <c r="J379" s="660"/>
      <c r="K379" s="405">
        <v>4.5</v>
      </c>
      <c r="L379" s="137">
        <f>E379/K379</f>
        <v>3200</v>
      </c>
    </row>
    <row r="380" spans="1:13" s="137" customFormat="1">
      <c r="A380" s="659"/>
      <c r="B380" s="537"/>
      <c r="C380" s="314"/>
      <c r="D380" s="679"/>
      <c r="E380" s="315"/>
      <c r="F380" s="541"/>
      <c r="G380" s="315"/>
      <c r="H380" s="541"/>
      <c r="I380" s="310"/>
      <c r="J380" s="660"/>
      <c r="K380" s="405"/>
    </row>
    <row r="381" spans="1:13" s="137" customFormat="1" ht="54">
      <c r="A381" s="659"/>
      <c r="B381" s="537" t="s">
        <v>425</v>
      </c>
      <c r="C381" s="314">
        <v>8</v>
      </c>
      <c r="D381" s="664" t="s">
        <v>25</v>
      </c>
      <c r="E381" s="315">
        <v>17000</v>
      </c>
      <c r="F381" s="475">
        <f>ROUND($C381*E381,2)</f>
        <v>136000</v>
      </c>
      <c r="G381" s="315"/>
      <c r="H381" s="475">
        <f>ROUND($C381*G381,2)</f>
        <v>0</v>
      </c>
      <c r="I381" s="182">
        <f>H381+F381</f>
        <v>136000</v>
      </c>
      <c r="J381" s="660"/>
      <c r="K381" s="405">
        <f>3.7*1.65</f>
        <v>6.1049999999999995</v>
      </c>
      <c r="L381" s="137">
        <f>E381/K381</f>
        <v>2784.6027846027846</v>
      </c>
    </row>
    <row r="382" spans="1:13" s="137" customFormat="1" ht="54">
      <c r="A382" s="659"/>
      <c r="B382" s="537" t="s">
        <v>421</v>
      </c>
      <c r="C382" s="314">
        <v>2</v>
      </c>
      <c r="D382" s="664" t="s">
        <v>25</v>
      </c>
      <c r="E382" s="315">
        <v>7150</v>
      </c>
      <c r="F382" s="475">
        <f>ROUND($C382*E382,2)</f>
        <v>14300</v>
      </c>
      <c r="G382" s="315"/>
      <c r="H382" s="475">
        <f>ROUND($C382*G382,2)</f>
        <v>0</v>
      </c>
      <c r="I382" s="182">
        <f>H382+F382</f>
        <v>14300</v>
      </c>
      <c r="J382" s="660"/>
      <c r="K382" s="405">
        <f>1.8*1.5</f>
        <v>2.7</v>
      </c>
      <c r="L382" s="137">
        <f>E382/K382</f>
        <v>2648.1481481481478</v>
      </c>
      <c r="M382" s="137">
        <f>K382*2650</f>
        <v>7155.0000000000009</v>
      </c>
    </row>
    <row r="383" spans="1:13" s="137" customFormat="1" ht="54">
      <c r="A383" s="659"/>
      <c r="B383" s="537" t="s">
        <v>422</v>
      </c>
      <c r="C383" s="314">
        <v>3</v>
      </c>
      <c r="D383" s="664" t="s">
        <v>25</v>
      </c>
      <c r="E383" s="315">
        <v>3700</v>
      </c>
      <c r="F383" s="475">
        <f>ROUND($C383*E383,2)</f>
        <v>11100</v>
      </c>
      <c r="G383" s="315"/>
      <c r="H383" s="475">
        <f>ROUND($C383*G383,2)</f>
        <v>0</v>
      </c>
      <c r="I383" s="182">
        <f>H383+F383</f>
        <v>11100</v>
      </c>
      <c r="J383" s="660"/>
      <c r="K383" s="405">
        <f>0.6*2.5</f>
        <v>1.5</v>
      </c>
      <c r="L383" s="137">
        <f>E383/K383</f>
        <v>2466.6666666666665</v>
      </c>
      <c r="M383" s="137">
        <f>K383*2500</f>
        <v>3750</v>
      </c>
    </row>
    <row r="384" spans="1:13" s="137" customFormat="1">
      <c r="A384" s="659"/>
      <c r="B384" s="537"/>
      <c r="C384" s="314"/>
      <c r="D384" s="679"/>
      <c r="E384" s="315"/>
      <c r="F384" s="541"/>
      <c r="G384" s="315"/>
      <c r="H384" s="541"/>
      <c r="I384" s="310"/>
      <c r="J384" s="660"/>
      <c r="K384" s="405"/>
    </row>
    <row r="385" spans="1:12" s="137" customFormat="1">
      <c r="A385" s="643"/>
      <c r="B385" s="286"/>
      <c r="C385" s="287"/>
      <c r="D385" s="644"/>
      <c r="E385" s="288"/>
      <c r="F385" s="288"/>
      <c r="G385" s="288"/>
      <c r="H385" s="288"/>
      <c r="I385" s="287"/>
      <c r="J385" s="645"/>
      <c r="K385" s="405"/>
    </row>
    <row r="386" spans="1:12" s="137" customFormat="1">
      <c r="A386" s="680"/>
      <c r="B386" s="681" t="s">
        <v>497</v>
      </c>
      <c r="C386" s="382"/>
      <c r="D386" s="682"/>
      <c r="E386" s="383"/>
      <c r="F386" s="382"/>
      <c r="G386" s="382"/>
      <c r="H386" s="382"/>
      <c r="I386" s="382">
        <f>SUM(I369:I385)</f>
        <v>357982</v>
      </c>
      <c r="J386" s="682"/>
      <c r="K386" s="405"/>
    </row>
    <row r="387" spans="1:12" s="137" customFormat="1">
      <c r="A387" s="295">
        <v>9.1999999999999993</v>
      </c>
      <c r="B387" s="253" t="s">
        <v>335</v>
      </c>
      <c r="C387" s="156"/>
      <c r="D387" s="670"/>
      <c r="E387" s="226"/>
      <c r="F387" s="226"/>
      <c r="G387" s="226"/>
      <c r="H387" s="226"/>
      <c r="I387" s="156"/>
      <c r="J387" s="656"/>
      <c r="K387" s="405"/>
    </row>
    <row r="388" spans="1:12" s="137" customFormat="1" ht="54">
      <c r="A388" s="657"/>
      <c r="B388" s="539" t="s">
        <v>410</v>
      </c>
      <c r="C388" s="290">
        <v>2</v>
      </c>
      <c r="D388" s="664" t="s">
        <v>25</v>
      </c>
      <c r="E388" s="226">
        <v>29600</v>
      </c>
      <c r="F388" s="475">
        <f t="shared" ref="F388:F394" si="55">ROUND($C388*E388,2)</f>
        <v>59200</v>
      </c>
      <c r="G388" s="226"/>
      <c r="H388" s="475">
        <f t="shared" ref="H388:H394" si="56">ROUND($C388*G388,2)</f>
        <v>0</v>
      </c>
      <c r="I388" s="182">
        <f t="shared" ref="I388:I394" si="57">H388+F388</f>
        <v>59200</v>
      </c>
      <c r="J388" s="649"/>
      <c r="K388" s="405">
        <v>9.25</v>
      </c>
      <c r="L388" s="137">
        <f t="shared" ref="L388:L393" si="58">E388/K388</f>
        <v>3200</v>
      </c>
    </row>
    <row r="389" spans="1:12" s="137" customFormat="1" ht="36">
      <c r="A389" s="657"/>
      <c r="B389" s="540" t="s">
        <v>413</v>
      </c>
      <c r="C389" s="290">
        <v>1</v>
      </c>
      <c r="D389" s="664" t="s">
        <v>25</v>
      </c>
      <c r="E389" s="226">
        <v>11520</v>
      </c>
      <c r="F389" s="475">
        <f t="shared" si="55"/>
        <v>11520</v>
      </c>
      <c r="G389" s="226"/>
      <c r="H389" s="475">
        <f t="shared" si="56"/>
        <v>0</v>
      </c>
      <c r="I389" s="182">
        <f t="shared" si="57"/>
        <v>11520</v>
      </c>
      <c r="J389" s="649"/>
      <c r="K389" s="405">
        <v>3.6</v>
      </c>
      <c r="L389" s="137">
        <f t="shared" si="58"/>
        <v>3200</v>
      </c>
    </row>
    <row r="390" spans="1:12" s="137" customFormat="1" ht="36">
      <c r="A390" s="657"/>
      <c r="B390" s="540" t="s">
        <v>412</v>
      </c>
      <c r="C390" s="290">
        <v>1</v>
      </c>
      <c r="D390" s="664" t="s">
        <v>25</v>
      </c>
      <c r="E390" s="226">
        <v>10816</v>
      </c>
      <c r="F390" s="475">
        <f t="shared" si="55"/>
        <v>10816</v>
      </c>
      <c r="G390" s="226"/>
      <c r="H390" s="475">
        <f t="shared" si="56"/>
        <v>0</v>
      </c>
      <c r="I390" s="182">
        <f t="shared" si="57"/>
        <v>10816</v>
      </c>
      <c r="J390" s="649"/>
      <c r="K390" s="405">
        <v>3.37</v>
      </c>
      <c r="L390" s="137">
        <f t="shared" si="58"/>
        <v>3209.4955489614244</v>
      </c>
    </row>
    <row r="391" spans="1:12" s="137" customFormat="1" ht="36">
      <c r="A391" s="657"/>
      <c r="B391" s="540" t="s">
        <v>414</v>
      </c>
      <c r="C391" s="290">
        <v>2</v>
      </c>
      <c r="D391" s="664" t="s">
        <v>25</v>
      </c>
      <c r="E391" s="226">
        <v>7680</v>
      </c>
      <c r="F391" s="475">
        <f t="shared" si="55"/>
        <v>15360</v>
      </c>
      <c r="G391" s="226"/>
      <c r="H391" s="475">
        <f t="shared" si="56"/>
        <v>0</v>
      </c>
      <c r="I391" s="182">
        <f t="shared" si="57"/>
        <v>15360</v>
      </c>
      <c r="J391" s="649"/>
      <c r="K391" s="405">
        <v>2.4</v>
      </c>
      <c r="L391" s="137">
        <f t="shared" si="58"/>
        <v>3200</v>
      </c>
    </row>
    <row r="392" spans="1:12" s="137" customFormat="1" ht="36">
      <c r="A392" s="659"/>
      <c r="B392" s="540" t="s">
        <v>415</v>
      </c>
      <c r="C392" s="314">
        <v>2</v>
      </c>
      <c r="D392" s="664" t="s">
        <v>25</v>
      </c>
      <c r="E392" s="315">
        <v>6400</v>
      </c>
      <c r="F392" s="475">
        <f t="shared" si="55"/>
        <v>12800</v>
      </c>
      <c r="G392" s="315"/>
      <c r="H392" s="475">
        <f t="shared" si="56"/>
        <v>0</v>
      </c>
      <c r="I392" s="182">
        <f t="shared" si="57"/>
        <v>12800</v>
      </c>
      <c r="J392" s="660"/>
      <c r="K392" s="405">
        <v>2</v>
      </c>
      <c r="L392" s="137">
        <f t="shared" si="58"/>
        <v>3200</v>
      </c>
    </row>
    <row r="393" spans="1:12" s="137" customFormat="1" ht="36">
      <c r="A393" s="659"/>
      <c r="B393" s="538" t="s">
        <v>420</v>
      </c>
      <c r="C393" s="314">
        <v>1</v>
      </c>
      <c r="D393" s="664" t="s">
        <v>25</v>
      </c>
      <c r="E393" s="315">
        <v>14400</v>
      </c>
      <c r="F393" s="475">
        <f t="shared" si="55"/>
        <v>14400</v>
      </c>
      <c r="G393" s="315"/>
      <c r="H393" s="475">
        <f t="shared" si="56"/>
        <v>0</v>
      </c>
      <c r="I393" s="182">
        <f t="shared" si="57"/>
        <v>14400</v>
      </c>
      <c r="J393" s="660"/>
      <c r="K393" s="405">
        <v>4.5</v>
      </c>
      <c r="L393" s="137">
        <f t="shared" si="58"/>
        <v>3200</v>
      </c>
    </row>
    <row r="394" spans="1:12" s="137" customFormat="1" ht="36">
      <c r="A394" s="659"/>
      <c r="B394" s="537" t="s">
        <v>417</v>
      </c>
      <c r="C394" s="314">
        <v>1</v>
      </c>
      <c r="D394" s="664" t="s">
        <v>25</v>
      </c>
      <c r="E394" s="315">
        <v>8500</v>
      </c>
      <c r="F394" s="475">
        <f t="shared" si="55"/>
        <v>8500</v>
      </c>
      <c r="G394" s="315">
        <v>800</v>
      </c>
      <c r="H394" s="475">
        <f t="shared" si="56"/>
        <v>800</v>
      </c>
      <c r="I394" s="182">
        <f t="shared" si="57"/>
        <v>9300</v>
      </c>
      <c r="J394" s="660"/>
      <c r="K394" s="405"/>
    </row>
    <row r="395" spans="1:12" s="137" customFormat="1">
      <c r="A395" s="659"/>
      <c r="B395" s="537"/>
      <c r="C395" s="314"/>
      <c r="D395" s="679"/>
      <c r="E395" s="315"/>
      <c r="F395" s="541"/>
      <c r="G395" s="315"/>
      <c r="H395" s="541"/>
      <c r="I395" s="310"/>
      <c r="J395" s="660"/>
      <c r="K395" s="405"/>
    </row>
    <row r="396" spans="1:12" s="137" customFormat="1" ht="54">
      <c r="A396" s="659"/>
      <c r="B396" s="537" t="s">
        <v>425</v>
      </c>
      <c r="C396" s="314">
        <v>3</v>
      </c>
      <c r="D396" s="664" t="s">
        <v>25</v>
      </c>
      <c r="E396" s="315">
        <v>17000</v>
      </c>
      <c r="F396" s="475">
        <f>ROUND($C396*E396,2)</f>
        <v>51000</v>
      </c>
      <c r="G396" s="315"/>
      <c r="H396" s="475">
        <f>ROUND($C396*G396,2)</f>
        <v>0</v>
      </c>
      <c r="I396" s="182">
        <f>H396+F396</f>
        <v>51000</v>
      </c>
      <c r="J396" s="660"/>
      <c r="K396" s="405"/>
    </row>
    <row r="397" spans="1:12" s="137" customFormat="1" ht="54">
      <c r="A397" s="659"/>
      <c r="B397" s="537" t="s">
        <v>421</v>
      </c>
      <c r="C397" s="314">
        <v>17</v>
      </c>
      <c r="D397" s="664" t="s">
        <v>25</v>
      </c>
      <c r="E397" s="315">
        <v>7150</v>
      </c>
      <c r="F397" s="475">
        <f>ROUND($C397*E397,2)</f>
        <v>121550</v>
      </c>
      <c r="G397" s="315"/>
      <c r="H397" s="475">
        <f>ROUND($C397*G397,2)</f>
        <v>0</v>
      </c>
      <c r="I397" s="182">
        <f>H397+F397</f>
        <v>121550</v>
      </c>
      <c r="J397" s="660"/>
      <c r="K397" s="405"/>
    </row>
    <row r="398" spans="1:12" s="137" customFormat="1" ht="54">
      <c r="A398" s="659"/>
      <c r="B398" s="537" t="s">
        <v>422</v>
      </c>
      <c r="C398" s="314">
        <v>3</v>
      </c>
      <c r="D398" s="664" t="s">
        <v>25</v>
      </c>
      <c r="E398" s="315">
        <v>3700</v>
      </c>
      <c r="F398" s="475">
        <f>ROUND($C398*E398,2)</f>
        <v>11100</v>
      </c>
      <c r="G398" s="315"/>
      <c r="H398" s="475">
        <f>ROUND($C398*G398,2)</f>
        <v>0</v>
      </c>
      <c r="I398" s="182">
        <f>H398+F398</f>
        <v>11100</v>
      </c>
      <c r="J398" s="660"/>
      <c r="K398" s="405"/>
    </row>
    <row r="399" spans="1:12" s="137" customFormat="1" ht="36">
      <c r="A399" s="659"/>
      <c r="B399" s="542" t="s">
        <v>423</v>
      </c>
      <c r="C399" s="314">
        <v>2</v>
      </c>
      <c r="D399" s="664" t="s">
        <v>25</v>
      </c>
      <c r="E399" s="315">
        <v>8380</v>
      </c>
      <c r="F399" s="475">
        <f>ROUND($C399*E399,2)</f>
        <v>16760</v>
      </c>
      <c r="G399" s="315"/>
      <c r="H399" s="475">
        <f>ROUND($C399*G399,2)</f>
        <v>0</v>
      </c>
      <c r="I399" s="182">
        <f>H399+F399</f>
        <v>16760</v>
      </c>
      <c r="J399" s="660"/>
      <c r="K399" s="405"/>
    </row>
    <row r="400" spans="1:12" s="137" customFormat="1">
      <c r="A400" s="312"/>
      <c r="B400" s="286"/>
      <c r="C400" s="307"/>
      <c r="D400" s="644"/>
      <c r="E400" s="288"/>
      <c r="F400" s="288"/>
      <c r="G400" s="288"/>
      <c r="H400" s="288"/>
      <c r="I400" s="287"/>
      <c r="J400" s="645"/>
      <c r="K400" s="405"/>
    </row>
    <row r="401" spans="1:12" s="137" customFormat="1">
      <c r="A401" s="384"/>
      <c r="B401" s="681" t="s">
        <v>498</v>
      </c>
      <c r="C401" s="382"/>
      <c r="D401" s="682"/>
      <c r="E401" s="383"/>
      <c r="F401" s="382"/>
      <c r="G401" s="382"/>
      <c r="H401" s="382"/>
      <c r="I401" s="382">
        <f>SUM(I388:I400)</f>
        <v>333806</v>
      </c>
      <c r="J401" s="682"/>
      <c r="K401" s="405"/>
    </row>
    <row r="402" spans="1:12" s="137" customFormat="1">
      <c r="A402" s="295">
        <v>9.3000000000000007</v>
      </c>
      <c r="B402" s="253" t="s">
        <v>336</v>
      </c>
      <c r="C402" s="156"/>
      <c r="D402" s="670"/>
      <c r="E402" s="226"/>
      <c r="F402" s="226"/>
      <c r="G402" s="226"/>
      <c r="H402" s="226"/>
      <c r="I402" s="156"/>
      <c r="J402" s="656"/>
      <c r="K402" s="405"/>
    </row>
    <row r="403" spans="1:12" s="137" customFormat="1" ht="54">
      <c r="A403" s="657"/>
      <c r="B403" s="539" t="s">
        <v>410</v>
      </c>
      <c r="C403" s="290">
        <v>1</v>
      </c>
      <c r="D403" s="664" t="s">
        <v>25</v>
      </c>
      <c r="E403" s="226">
        <v>29600</v>
      </c>
      <c r="F403" s="475">
        <f>ROUND($C403*E403,2)</f>
        <v>29600</v>
      </c>
      <c r="G403" s="226"/>
      <c r="H403" s="475">
        <f>ROUND($C403*G403,2)</f>
        <v>0</v>
      </c>
      <c r="I403" s="182">
        <f>H403+F403</f>
        <v>29600</v>
      </c>
      <c r="J403" s="649"/>
      <c r="K403" s="405">
        <v>9.25</v>
      </c>
      <c r="L403" s="137">
        <f>E403/K403</f>
        <v>3200</v>
      </c>
    </row>
    <row r="404" spans="1:12" s="137" customFormat="1" ht="54">
      <c r="A404" s="657"/>
      <c r="B404" s="539" t="s">
        <v>411</v>
      </c>
      <c r="C404" s="290">
        <v>1</v>
      </c>
      <c r="D404" s="664" t="s">
        <v>25</v>
      </c>
      <c r="E404" s="226">
        <v>21850</v>
      </c>
      <c r="F404" s="475">
        <f>ROUND($C404*E404,2)</f>
        <v>21850</v>
      </c>
      <c r="G404" s="226"/>
      <c r="H404" s="475">
        <f>ROUND($C404*G404,2)</f>
        <v>0</v>
      </c>
      <c r="I404" s="182">
        <f>H404+F404</f>
        <v>21850</v>
      </c>
      <c r="J404" s="649"/>
      <c r="K404" s="405">
        <v>6.87</v>
      </c>
      <c r="L404" s="137">
        <f>E404/K404</f>
        <v>3180.4949053857349</v>
      </c>
    </row>
    <row r="405" spans="1:12" s="137" customFormat="1" ht="36">
      <c r="A405" s="657"/>
      <c r="B405" s="540" t="s">
        <v>414</v>
      </c>
      <c r="C405" s="290">
        <v>1</v>
      </c>
      <c r="D405" s="664" t="s">
        <v>25</v>
      </c>
      <c r="E405" s="226">
        <v>7680</v>
      </c>
      <c r="F405" s="475">
        <f>ROUND($C405*E405,2)</f>
        <v>7680</v>
      </c>
      <c r="G405" s="226"/>
      <c r="H405" s="475">
        <f>ROUND($C405*G405,2)</f>
        <v>0</v>
      </c>
      <c r="I405" s="182">
        <f>H405+F405</f>
        <v>7680</v>
      </c>
      <c r="J405" s="649"/>
      <c r="K405" s="405">
        <v>2.4</v>
      </c>
      <c r="L405" s="137">
        <f>E405/K405</f>
        <v>3200</v>
      </c>
    </row>
    <row r="406" spans="1:12" s="137" customFormat="1" ht="36">
      <c r="A406" s="659"/>
      <c r="B406" s="540" t="s">
        <v>415</v>
      </c>
      <c r="C406" s="314">
        <v>4</v>
      </c>
      <c r="D406" s="664" t="s">
        <v>25</v>
      </c>
      <c r="E406" s="315">
        <v>6400</v>
      </c>
      <c r="F406" s="475">
        <f>ROUND($C406*E406,2)</f>
        <v>25600</v>
      </c>
      <c r="G406" s="315"/>
      <c r="H406" s="475">
        <f>ROUND($C406*G406,2)</f>
        <v>0</v>
      </c>
      <c r="I406" s="182">
        <f>H406+F406</f>
        <v>25600</v>
      </c>
      <c r="J406" s="660"/>
      <c r="K406" s="405">
        <v>2</v>
      </c>
      <c r="L406" s="137">
        <f>E406/K406</f>
        <v>3200</v>
      </c>
    </row>
    <row r="407" spans="1:12" s="137" customFormat="1" ht="36">
      <c r="A407" s="659"/>
      <c r="B407" s="537" t="s">
        <v>418</v>
      </c>
      <c r="C407" s="314">
        <v>1</v>
      </c>
      <c r="D407" s="664" t="s">
        <v>25</v>
      </c>
      <c r="E407" s="315">
        <v>5100</v>
      </c>
      <c r="F407" s="475">
        <f>ROUND($C407*E407,2)</f>
        <v>5100</v>
      </c>
      <c r="G407" s="315">
        <v>500</v>
      </c>
      <c r="H407" s="475">
        <f>ROUND($C407*G407,2)</f>
        <v>500</v>
      </c>
      <c r="I407" s="182">
        <f>H407+F407</f>
        <v>5600</v>
      </c>
      <c r="J407" s="660"/>
      <c r="K407" s="405"/>
    </row>
    <row r="408" spans="1:12" s="137" customFormat="1">
      <c r="A408" s="659"/>
      <c r="B408" s="537"/>
      <c r="C408" s="314"/>
      <c r="D408" s="679"/>
      <c r="E408" s="315"/>
      <c r="F408" s="541"/>
      <c r="G408" s="315"/>
      <c r="H408" s="541"/>
      <c r="I408" s="310"/>
      <c r="J408" s="660"/>
      <c r="K408" s="405"/>
    </row>
    <row r="409" spans="1:12" s="137" customFormat="1" ht="54">
      <c r="A409" s="659"/>
      <c r="B409" s="537" t="s">
        <v>425</v>
      </c>
      <c r="C409" s="314">
        <v>2</v>
      </c>
      <c r="D409" s="664" t="s">
        <v>25</v>
      </c>
      <c r="E409" s="315">
        <v>17000</v>
      </c>
      <c r="F409" s="475">
        <f>ROUND($C409*E409,2)</f>
        <v>34000</v>
      </c>
      <c r="G409" s="315"/>
      <c r="H409" s="475">
        <f>ROUND($C409*G409,2)</f>
        <v>0</v>
      </c>
      <c r="I409" s="182">
        <f>H409+F409</f>
        <v>34000</v>
      </c>
      <c r="J409" s="660"/>
      <c r="K409" s="405"/>
    </row>
    <row r="410" spans="1:12" s="137" customFormat="1" ht="54">
      <c r="A410" s="659"/>
      <c r="B410" s="537" t="s">
        <v>421</v>
      </c>
      <c r="C410" s="314">
        <v>8</v>
      </c>
      <c r="D410" s="664" t="s">
        <v>25</v>
      </c>
      <c r="E410" s="315">
        <v>7150</v>
      </c>
      <c r="F410" s="475">
        <f>ROUND($C410*E410,2)</f>
        <v>57200</v>
      </c>
      <c r="G410" s="315"/>
      <c r="H410" s="475">
        <f>ROUND($C410*G410,2)</f>
        <v>0</v>
      </c>
      <c r="I410" s="182">
        <f>H410+F410</f>
        <v>57200</v>
      </c>
      <c r="J410" s="660"/>
      <c r="K410" s="405"/>
    </row>
    <row r="411" spans="1:12" s="137" customFormat="1" ht="54">
      <c r="A411" s="659"/>
      <c r="B411" s="537" t="s">
        <v>422</v>
      </c>
      <c r="C411" s="314">
        <v>3</v>
      </c>
      <c r="D411" s="664" t="s">
        <v>25</v>
      </c>
      <c r="E411" s="315">
        <v>3700</v>
      </c>
      <c r="F411" s="475">
        <f>ROUND($C411*E411,2)</f>
        <v>11100</v>
      </c>
      <c r="G411" s="315"/>
      <c r="H411" s="475">
        <f>ROUND($C411*G411,2)</f>
        <v>0</v>
      </c>
      <c r="I411" s="182">
        <f>H411+F411</f>
        <v>11100</v>
      </c>
      <c r="J411" s="660"/>
      <c r="K411" s="405"/>
    </row>
    <row r="412" spans="1:12" s="137" customFormat="1" ht="36">
      <c r="A412" s="659"/>
      <c r="B412" s="542" t="s">
        <v>423</v>
      </c>
      <c r="C412" s="314">
        <v>2</v>
      </c>
      <c r="D412" s="664" t="s">
        <v>25</v>
      </c>
      <c r="E412" s="315">
        <v>8380</v>
      </c>
      <c r="F412" s="475">
        <f>ROUND($C412*E412,2)</f>
        <v>16760</v>
      </c>
      <c r="G412" s="315"/>
      <c r="H412" s="475">
        <f>ROUND($C412*G412,2)</f>
        <v>0</v>
      </c>
      <c r="I412" s="182">
        <f>H412+F412</f>
        <v>16760</v>
      </c>
      <c r="J412" s="660"/>
      <c r="K412" s="405"/>
    </row>
    <row r="413" spans="1:12" s="137" customFormat="1" ht="54">
      <c r="A413" s="659"/>
      <c r="B413" s="537" t="s">
        <v>424</v>
      </c>
      <c r="C413" s="314">
        <v>3</v>
      </c>
      <c r="D413" s="664" t="s">
        <v>25</v>
      </c>
      <c r="E413" s="315">
        <v>15515</v>
      </c>
      <c r="F413" s="475">
        <f>ROUND($C413*E413,2)</f>
        <v>46545</v>
      </c>
      <c r="G413" s="315"/>
      <c r="H413" s="475">
        <f>ROUND($C413*G413,2)</f>
        <v>0</v>
      </c>
      <c r="I413" s="182">
        <f>H413+F413</f>
        <v>46545</v>
      </c>
      <c r="J413" s="660"/>
      <c r="K413" s="405"/>
    </row>
    <row r="414" spans="1:12" s="137" customFormat="1">
      <c r="A414" s="312"/>
      <c r="B414" s="286"/>
      <c r="C414" s="287"/>
      <c r="D414" s="644"/>
      <c r="E414" s="288"/>
      <c r="F414" s="288"/>
      <c r="G414" s="288"/>
      <c r="H414" s="288"/>
      <c r="I414" s="287"/>
      <c r="J414" s="645"/>
      <c r="K414" s="405"/>
    </row>
    <row r="415" spans="1:12" s="137" customFormat="1">
      <c r="A415" s="384"/>
      <c r="B415" s="681" t="s">
        <v>499</v>
      </c>
      <c r="C415" s="382"/>
      <c r="D415" s="682"/>
      <c r="E415" s="383"/>
      <c r="F415" s="382"/>
      <c r="G415" s="382"/>
      <c r="H415" s="382"/>
      <c r="I415" s="382">
        <f>SUM(I403:I414)</f>
        <v>255935</v>
      </c>
      <c r="J415" s="682"/>
      <c r="K415" s="405"/>
    </row>
    <row r="416" spans="1:12" s="137" customFormat="1" ht="18.600000000000001" thickBot="1">
      <c r="A416" s="369"/>
      <c r="B416" s="370" t="s">
        <v>500</v>
      </c>
      <c r="C416" s="359"/>
      <c r="D416" s="362"/>
      <c r="E416" s="361"/>
      <c r="F416" s="359"/>
      <c r="G416" s="359"/>
      <c r="H416" s="359"/>
      <c r="I416" s="388">
        <f>I415+I401+I386</f>
        <v>947723</v>
      </c>
      <c r="J416" s="381"/>
      <c r="K416" s="405"/>
    </row>
    <row r="417" spans="1:11" s="357" customFormat="1" ht="18.600000000000001" thickTop="1">
      <c r="A417" s="363">
        <v>10</v>
      </c>
      <c r="B417" s="364" t="s">
        <v>275</v>
      </c>
      <c r="C417" s="365"/>
      <c r="D417" s="366"/>
      <c r="E417" s="367"/>
      <c r="F417" s="367"/>
      <c r="G417" s="367"/>
      <c r="H417" s="367"/>
      <c r="I417" s="365"/>
      <c r="J417" s="368"/>
      <c r="K417" s="493"/>
    </row>
    <row r="418" spans="1:11" s="137" customFormat="1">
      <c r="A418" s="683">
        <v>10.1</v>
      </c>
      <c r="B418" s="654" t="s">
        <v>213</v>
      </c>
      <c r="C418" s="156"/>
      <c r="D418" s="655"/>
      <c r="E418" s="226"/>
      <c r="F418" s="475"/>
      <c r="G418" s="791"/>
      <c r="H418" s="475"/>
      <c r="I418" s="156"/>
      <c r="J418" s="656"/>
      <c r="K418" s="405"/>
    </row>
    <row r="419" spans="1:11" s="137" customFormat="1">
      <c r="A419" s="657"/>
      <c r="B419" s="165" t="s">
        <v>117</v>
      </c>
      <c r="C419" s="182"/>
      <c r="D419" s="658"/>
      <c r="E419" s="225"/>
      <c r="F419" s="225"/>
      <c r="G419" s="225"/>
      <c r="H419" s="225"/>
      <c r="I419" s="182"/>
      <c r="J419" s="649"/>
      <c r="K419" s="405"/>
    </row>
    <row r="420" spans="1:11" s="137" customFormat="1">
      <c r="A420" s="657"/>
      <c r="B420" s="165" t="s">
        <v>108</v>
      </c>
      <c r="C420" s="294">
        <v>7</v>
      </c>
      <c r="D420" s="658" t="s">
        <v>25</v>
      </c>
      <c r="E420" s="225">
        <v>2650</v>
      </c>
      <c r="F420" s="475">
        <f>ROUND($C420*E420,2)</f>
        <v>18550</v>
      </c>
      <c r="G420" s="225">
        <v>461</v>
      </c>
      <c r="H420" s="475">
        <f>ROUND($C420*G420,2)</f>
        <v>3227</v>
      </c>
      <c r="I420" s="182">
        <f>H420+F420</f>
        <v>21777</v>
      </c>
      <c r="J420" s="649"/>
      <c r="K420" s="405"/>
    </row>
    <row r="421" spans="1:11" s="137" customFormat="1">
      <c r="A421" s="657"/>
      <c r="B421" s="165" t="s">
        <v>109</v>
      </c>
      <c r="C421" s="294">
        <v>7</v>
      </c>
      <c r="D421" s="658" t="s">
        <v>25</v>
      </c>
      <c r="E421" s="225">
        <v>80</v>
      </c>
      <c r="F421" s="475">
        <f>ROUND($C421*E421,2)</f>
        <v>560</v>
      </c>
      <c r="G421" s="225"/>
      <c r="H421" s="225"/>
      <c r="I421" s="182">
        <f>H421+F421</f>
        <v>560</v>
      </c>
      <c r="J421" s="649"/>
      <c r="K421" s="405"/>
    </row>
    <row r="422" spans="1:11" s="137" customFormat="1">
      <c r="A422" s="657"/>
      <c r="B422" s="169" t="s">
        <v>110</v>
      </c>
      <c r="C422" s="294">
        <v>7</v>
      </c>
      <c r="D422" s="658" t="s">
        <v>25</v>
      </c>
      <c r="E422" s="155">
        <v>180</v>
      </c>
      <c r="F422" s="475">
        <f>ROUND($C422*E422,2)</f>
        <v>1260</v>
      </c>
      <c r="G422" s="225"/>
      <c r="H422" s="225"/>
      <c r="I422" s="182">
        <f>H422+F422</f>
        <v>1260</v>
      </c>
      <c r="J422" s="649"/>
      <c r="K422" s="405"/>
    </row>
    <row r="423" spans="1:11" s="137" customFormat="1">
      <c r="A423" s="657"/>
      <c r="B423" s="109"/>
      <c r="C423" s="290"/>
      <c r="D423" s="664"/>
      <c r="E423" s="155"/>
      <c r="F423" s="226"/>
      <c r="G423" s="226"/>
      <c r="H423" s="226"/>
      <c r="I423" s="182"/>
      <c r="J423" s="649"/>
      <c r="K423" s="405"/>
    </row>
    <row r="424" spans="1:11" s="137" customFormat="1">
      <c r="A424" s="297"/>
      <c r="B424" s="165" t="s">
        <v>429</v>
      </c>
      <c r="C424" s="290"/>
      <c r="D424" s="664"/>
      <c r="E424" s="225"/>
      <c r="F424" s="225"/>
      <c r="G424" s="225"/>
      <c r="H424" s="226"/>
      <c r="I424" s="182"/>
      <c r="J424" s="649"/>
      <c r="K424" s="405"/>
    </row>
    <row r="425" spans="1:11" s="137" customFormat="1">
      <c r="A425" s="297"/>
      <c r="B425" s="165" t="s">
        <v>443</v>
      </c>
      <c r="C425" s="290">
        <v>4</v>
      </c>
      <c r="D425" s="664" t="s">
        <v>25</v>
      </c>
      <c r="E425" s="226">
        <v>1500</v>
      </c>
      <c r="F425" s="475">
        <f t="shared" ref="F425:F430" si="59">ROUND($C425*E425,2)</f>
        <v>6000</v>
      </c>
      <c r="G425" s="226">
        <v>461</v>
      </c>
      <c r="H425" s="475">
        <f>ROUND($C425*G425,2)</f>
        <v>1844</v>
      </c>
      <c r="I425" s="182">
        <f t="shared" ref="I425:I430" si="60">H425+F425</f>
        <v>7844</v>
      </c>
      <c r="J425" s="649"/>
      <c r="K425" s="405"/>
    </row>
    <row r="426" spans="1:11" s="137" customFormat="1">
      <c r="A426" s="297"/>
      <c r="B426" s="165" t="s">
        <v>112</v>
      </c>
      <c r="C426" s="290">
        <v>4</v>
      </c>
      <c r="D426" s="664" t="s">
        <v>25</v>
      </c>
      <c r="E426" s="226">
        <v>160</v>
      </c>
      <c r="F426" s="475">
        <f t="shared" si="59"/>
        <v>640</v>
      </c>
      <c r="G426" s="226"/>
      <c r="H426" s="226"/>
      <c r="I426" s="182">
        <f t="shared" si="60"/>
        <v>640</v>
      </c>
      <c r="J426" s="649"/>
      <c r="K426" s="405"/>
    </row>
    <row r="427" spans="1:11" s="137" customFormat="1">
      <c r="A427" s="297"/>
      <c r="B427" s="165" t="s">
        <v>113</v>
      </c>
      <c r="C427" s="290">
        <v>4</v>
      </c>
      <c r="D427" s="664" t="s">
        <v>25</v>
      </c>
      <c r="E427" s="226">
        <v>260</v>
      </c>
      <c r="F427" s="475">
        <f t="shared" si="59"/>
        <v>1040</v>
      </c>
      <c r="G427" s="226"/>
      <c r="H427" s="226"/>
      <c r="I427" s="182">
        <f t="shared" si="60"/>
        <v>1040</v>
      </c>
      <c r="J427" s="649"/>
      <c r="K427" s="405"/>
    </row>
    <row r="428" spans="1:11" s="137" customFormat="1">
      <c r="A428" s="297"/>
      <c r="B428" s="165" t="s">
        <v>119</v>
      </c>
      <c r="C428" s="290">
        <v>4</v>
      </c>
      <c r="D428" s="664" t="s">
        <v>25</v>
      </c>
      <c r="E428" s="226">
        <v>350</v>
      </c>
      <c r="F428" s="475">
        <f t="shared" si="59"/>
        <v>1400</v>
      </c>
      <c r="G428" s="226"/>
      <c r="H428" s="226"/>
      <c r="I428" s="182">
        <f t="shared" si="60"/>
        <v>1400</v>
      </c>
      <c r="J428" s="649"/>
      <c r="K428" s="405"/>
    </row>
    <row r="429" spans="1:11" s="137" customFormat="1">
      <c r="A429" s="297"/>
      <c r="B429" s="165" t="s">
        <v>109</v>
      </c>
      <c r="C429" s="290">
        <v>4</v>
      </c>
      <c r="D429" s="664" t="s">
        <v>25</v>
      </c>
      <c r="E429" s="226">
        <v>80</v>
      </c>
      <c r="F429" s="475">
        <f t="shared" si="59"/>
        <v>320</v>
      </c>
      <c r="G429" s="226"/>
      <c r="H429" s="226"/>
      <c r="I429" s="182">
        <f t="shared" si="60"/>
        <v>320</v>
      </c>
      <c r="J429" s="649"/>
      <c r="K429" s="405"/>
    </row>
    <row r="430" spans="1:11" s="137" customFormat="1">
      <c r="A430" s="297"/>
      <c r="B430" s="169" t="s">
        <v>110</v>
      </c>
      <c r="C430" s="290">
        <v>4</v>
      </c>
      <c r="D430" s="664" t="s">
        <v>25</v>
      </c>
      <c r="E430" s="226">
        <v>180</v>
      </c>
      <c r="F430" s="475">
        <f t="shared" si="59"/>
        <v>720</v>
      </c>
      <c r="G430" s="226"/>
      <c r="H430" s="226"/>
      <c r="I430" s="182">
        <f t="shared" si="60"/>
        <v>720</v>
      </c>
      <c r="J430" s="649"/>
      <c r="K430" s="405"/>
    </row>
    <row r="431" spans="1:11" s="137" customFormat="1">
      <c r="A431" s="657"/>
      <c r="B431" s="109"/>
      <c r="C431" s="290"/>
      <c r="D431" s="664"/>
      <c r="E431" s="155"/>
      <c r="F431" s="226"/>
      <c r="G431" s="226"/>
      <c r="H431" s="226"/>
      <c r="I431" s="182"/>
      <c r="J431" s="649"/>
      <c r="K431" s="405"/>
    </row>
    <row r="432" spans="1:11" s="137" customFormat="1">
      <c r="A432" s="297"/>
      <c r="B432" s="165" t="s">
        <v>118</v>
      </c>
      <c r="C432" s="290"/>
      <c r="D432" s="664"/>
      <c r="E432" s="225"/>
      <c r="F432" s="225"/>
      <c r="G432" s="225"/>
      <c r="H432" s="226"/>
      <c r="I432" s="182"/>
      <c r="J432" s="649"/>
      <c r="K432" s="405"/>
    </row>
    <row r="433" spans="1:11" s="137" customFormat="1">
      <c r="A433" s="297"/>
      <c r="B433" s="165" t="s">
        <v>111</v>
      </c>
      <c r="C433" s="290">
        <v>1</v>
      </c>
      <c r="D433" s="664" t="s">
        <v>25</v>
      </c>
      <c r="E433" s="226">
        <v>1100</v>
      </c>
      <c r="F433" s="475">
        <f t="shared" ref="F433:F438" si="61">ROUND($C433*E433,2)</f>
        <v>1100</v>
      </c>
      <c r="G433" s="226">
        <v>461</v>
      </c>
      <c r="H433" s="475">
        <f>ROUND($C433*G433,2)</f>
        <v>461</v>
      </c>
      <c r="I433" s="182">
        <f t="shared" ref="I433:I438" si="62">H433+F433</f>
        <v>1561</v>
      </c>
      <c r="J433" s="649"/>
      <c r="K433" s="405"/>
    </row>
    <row r="434" spans="1:11" s="137" customFormat="1">
      <c r="A434" s="297"/>
      <c r="B434" s="165" t="s">
        <v>112</v>
      </c>
      <c r="C434" s="290">
        <v>1</v>
      </c>
      <c r="D434" s="664" t="s">
        <v>25</v>
      </c>
      <c r="E434" s="226">
        <v>160</v>
      </c>
      <c r="F434" s="475">
        <f t="shared" si="61"/>
        <v>160</v>
      </c>
      <c r="G434" s="226"/>
      <c r="H434" s="226"/>
      <c r="I434" s="182">
        <f t="shared" si="62"/>
        <v>160</v>
      </c>
      <c r="J434" s="649"/>
      <c r="K434" s="405"/>
    </row>
    <row r="435" spans="1:11" s="137" customFormat="1">
      <c r="A435" s="297"/>
      <c r="B435" s="165" t="s">
        <v>113</v>
      </c>
      <c r="C435" s="290">
        <v>1</v>
      </c>
      <c r="D435" s="664" t="s">
        <v>25</v>
      </c>
      <c r="E435" s="226">
        <v>260</v>
      </c>
      <c r="F435" s="475">
        <f t="shared" si="61"/>
        <v>260</v>
      </c>
      <c r="G435" s="226"/>
      <c r="H435" s="226"/>
      <c r="I435" s="182">
        <f t="shared" si="62"/>
        <v>260</v>
      </c>
      <c r="J435" s="649"/>
      <c r="K435" s="405"/>
    </row>
    <row r="436" spans="1:11" s="137" customFormat="1">
      <c r="A436" s="297"/>
      <c r="B436" s="165" t="s">
        <v>119</v>
      </c>
      <c r="C436" s="290">
        <v>1</v>
      </c>
      <c r="D436" s="664" t="s">
        <v>25</v>
      </c>
      <c r="E436" s="226">
        <v>350</v>
      </c>
      <c r="F436" s="475">
        <f t="shared" si="61"/>
        <v>350</v>
      </c>
      <c r="G436" s="226"/>
      <c r="H436" s="226"/>
      <c r="I436" s="182">
        <f t="shared" si="62"/>
        <v>350</v>
      </c>
      <c r="J436" s="649"/>
      <c r="K436" s="405"/>
    </row>
    <row r="437" spans="1:11" s="137" customFormat="1">
      <c r="A437" s="297"/>
      <c r="B437" s="165" t="s">
        <v>109</v>
      </c>
      <c r="C437" s="290">
        <v>1</v>
      </c>
      <c r="D437" s="664" t="s">
        <v>25</v>
      </c>
      <c r="E437" s="226">
        <v>80</v>
      </c>
      <c r="F437" s="475">
        <f t="shared" si="61"/>
        <v>80</v>
      </c>
      <c r="G437" s="226"/>
      <c r="H437" s="226"/>
      <c r="I437" s="182">
        <f t="shared" si="62"/>
        <v>80</v>
      </c>
      <c r="J437" s="649"/>
      <c r="K437" s="405"/>
    </row>
    <row r="438" spans="1:11" s="137" customFormat="1">
      <c r="A438" s="297"/>
      <c r="B438" s="169" t="s">
        <v>110</v>
      </c>
      <c r="C438" s="290">
        <v>1</v>
      </c>
      <c r="D438" s="664" t="s">
        <v>25</v>
      </c>
      <c r="E438" s="226">
        <v>180</v>
      </c>
      <c r="F438" s="475">
        <f t="shared" si="61"/>
        <v>180</v>
      </c>
      <c r="G438" s="226"/>
      <c r="H438" s="226"/>
      <c r="I438" s="182">
        <f t="shared" si="62"/>
        <v>180</v>
      </c>
      <c r="J438" s="649"/>
      <c r="K438" s="405"/>
    </row>
    <row r="439" spans="1:11" s="137" customFormat="1">
      <c r="A439" s="309"/>
      <c r="B439" s="543"/>
      <c r="C439" s="314"/>
      <c r="D439" s="679"/>
      <c r="E439" s="315"/>
      <c r="F439" s="315"/>
      <c r="G439" s="315"/>
      <c r="H439" s="315"/>
      <c r="I439" s="310"/>
      <c r="J439" s="660"/>
      <c r="K439" s="405"/>
    </row>
    <row r="440" spans="1:11" s="137" customFormat="1">
      <c r="A440" s="309"/>
      <c r="B440" s="543" t="s">
        <v>434</v>
      </c>
      <c r="C440" s="314">
        <v>3</v>
      </c>
      <c r="D440" s="594" t="s">
        <v>25</v>
      </c>
      <c r="E440" s="474">
        <v>3500</v>
      </c>
      <c r="F440" s="475">
        <f>ROUND($C440*E440,2)</f>
        <v>10500</v>
      </c>
      <c r="G440" s="474">
        <v>461</v>
      </c>
      <c r="H440" s="475">
        <f>ROUND($C440*G440,2)</f>
        <v>1383</v>
      </c>
      <c r="I440" s="474">
        <f>F440+H440</f>
        <v>11883</v>
      </c>
      <c r="J440" s="660"/>
      <c r="K440" s="405"/>
    </row>
    <row r="441" spans="1:11" s="137" customFormat="1">
      <c r="A441" s="309"/>
      <c r="B441" s="543" t="s">
        <v>433</v>
      </c>
      <c r="C441" s="314"/>
      <c r="D441" s="679"/>
      <c r="E441" s="315"/>
      <c r="F441" s="315"/>
      <c r="G441" s="315"/>
      <c r="H441" s="315"/>
      <c r="I441" s="310"/>
      <c r="J441" s="660"/>
      <c r="K441" s="405"/>
    </row>
    <row r="442" spans="1:11" s="137" customFormat="1">
      <c r="A442" s="309"/>
      <c r="B442" s="543"/>
      <c r="C442" s="314"/>
      <c r="D442" s="679"/>
      <c r="E442" s="315"/>
      <c r="F442" s="315"/>
      <c r="G442" s="315"/>
      <c r="H442" s="315"/>
      <c r="I442" s="310"/>
      <c r="J442" s="660"/>
      <c r="K442" s="405"/>
    </row>
    <row r="443" spans="1:11" s="137" customFormat="1">
      <c r="A443" s="657"/>
      <c r="B443" s="165" t="s">
        <v>442</v>
      </c>
      <c r="C443" s="290"/>
      <c r="D443" s="664"/>
      <c r="E443" s="225"/>
      <c r="F443" s="225"/>
      <c r="G443" s="225"/>
      <c r="H443" s="226"/>
      <c r="I443" s="182"/>
      <c r="J443" s="649"/>
      <c r="K443" s="405"/>
    </row>
    <row r="444" spans="1:11" s="137" customFormat="1">
      <c r="A444" s="657"/>
      <c r="B444" s="169" t="s">
        <v>116</v>
      </c>
      <c r="C444" s="170">
        <v>7</v>
      </c>
      <c r="D444" s="404" t="s">
        <v>25</v>
      </c>
      <c r="E444" s="155">
        <v>250</v>
      </c>
      <c r="F444" s="475">
        <f>ROUND($C444*E444,2)</f>
        <v>1750</v>
      </c>
      <c r="G444" s="179">
        <v>72</v>
      </c>
      <c r="H444" s="475">
        <f>ROUND($C444*G444,2)</f>
        <v>504</v>
      </c>
      <c r="I444" s="179">
        <f>F444+H444</f>
        <v>2254</v>
      </c>
      <c r="J444" s="649"/>
      <c r="K444" s="405"/>
    </row>
    <row r="445" spans="1:11" s="137" customFormat="1">
      <c r="A445" s="657"/>
      <c r="B445" s="169" t="s">
        <v>110</v>
      </c>
      <c r="C445" s="170">
        <v>7</v>
      </c>
      <c r="D445" s="404" t="s">
        <v>25</v>
      </c>
      <c r="E445" s="155">
        <v>180</v>
      </c>
      <c r="F445" s="475">
        <f>ROUND($C445*E445,2)</f>
        <v>1260</v>
      </c>
      <c r="G445" s="179"/>
      <c r="H445" s="179"/>
      <c r="I445" s="179">
        <f>F445+H445</f>
        <v>1260</v>
      </c>
      <c r="J445" s="649"/>
      <c r="K445" s="405"/>
    </row>
    <row r="446" spans="1:11" s="137" customFormat="1">
      <c r="A446" s="657"/>
      <c r="B446" s="109"/>
      <c r="C446" s="142"/>
      <c r="D446" s="280"/>
      <c r="E446" s="155"/>
      <c r="F446" s="155"/>
      <c r="G446" s="155"/>
      <c r="H446" s="158"/>
      <c r="I446" s="179"/>
      <c r="J446" s="649"/>
      <c r="K446" s="405"/>
    </row>
    <row r="447" spans="1:11" s="137" customFormat="1">
      <c r="A447" s="659"/>
      <c r="B447" s="250" t="s">
        <v>430</v>
      </c>
      <c r="C447" s="314">
        <v>2</v>
      </c>
      <c r="D447" s="664" t="s">
        <v>25</v>
      </c>
      <c r="E447" s="413">
        <v>7200</v>
      </c>
      <c r="F447" s="475">
        <f>ROUND($C447*E447,2)</f>
        <v>14400</v>
      </c>
      <c r="G447" s="413">
        <v>420</v>
      </c>
      <c r="H447" s="475">
        <f>ROUND($C447*G447,2)</f>
        <v>840</v>
      </c>
      <c r="I447" s="182">
        <f>H447+F447</f>
        <v>15240</v>
      </c>
      <c r="J447" s="660"/>
      <c r="K447" s="405"/>
    </row>
    <row r="448" spans="1:11" s="137" customFormat="1">
      <c r="A448" s="659"/>
      <c r="B448" s="250" t="s">
        <v>431</v>
      </c>
      <c r="C448" s="314">
        <v>1</v>
      </c>
      <c r="D448" s="664" t="s">
        <v>25</v>
      </c>
      <c r="E448" s="413">
        <v>800</v>
      </c>
      <c r="F448" s="475">
        <f>ROUND($C448*E448,2)</f>
        <v>800</v>
      </c>
      <c r="G448" s="413">
        <v>72</v>
      </c>
      <c r="H448" s="475">
        <f>ROUND($C448*G448,2)</f>
        <v>72</v>
      </c>
      <c r="I448" s="182">
        <f>H448+F448</f>
        <v>872</v>
      </c>
      <c r="J448" s="660"/>
      <c r="K448" s="405"/>
    </row>
    <row r="449" spans="1:11" s="137" customFormat="1">
      <c r="A449" s="659"/>
      <c r="B449" s="250" t="s">
        <v>426</v>
      </c>
      <c r="C449" s="314">
        <v>5</v>
      </c>
      <c r="D449" s="664" t="s">
        <v>25</v>
      </c>
      <c r="E449" s="225">
        <v>14000</v>
      </c>
      <c r="F449" s="475">
        <f>ROUND($C449*E449,2)</f>
        <v>70000</v>
      </c>
      <c r="G449" s="225"/>
      <c r="H449" s="475">
        <f>ROUND($C449*G449,2)</f>
        <v>0</v>
      </c>
      <c r="I449" s="182">
        <f>H449+F449</f>
        <v>70000</v>
      </c>
      <c r="J449" s="660"/>
      <c r="K449" s="405"/>
    </row>
    <row r="450" spans="1:11" s="137" customFormat="1">
      <c r="A450" s="659"/>
      <c r="B450" s="250" t="s">
        <v>427</v>
      </c>
      <c r="C450" s="314"/>
      <c r="D450" s="679"/>
      <c r="E450" s="413"/>
      <c r="F450" s="413"/>
      <c r="G450" s="413"/>
      <c r="H450" s="315"/>
      <c r="I450" s="310"/>
      <c r="J450" s="660"/>
      <c r="K450" s="405"/>
    </row>
    <row r="451" spans="1:11" s="137" customFormat="1">
      <c r="A451" s="659"/>
      <c r="B451" s="250" t="s">
        <v>426</v>
      </c>
      <c r="C451" s="314">
        <v>1</v>
      </c>
      <c r="D451" s="664" t="s">
        <v>25</v>
      </c>
      <c r="E451" s="225">
        <v>2850</v>
      </c>
      <c r="F451" s="475">
        <f>ROUND($C451*E451,2)</f>
        <v>2850</v>
      </c>
      <c r="G451" s="225"/>
      <c r="H451" s="475">
        <f>ROUND($C451*G451,2)</f>
        <v>0</v>
      </c>
      <c r="I451" s="182">
        <f>H451+F451</f>
        <v>2850</v>
      </c>
      <c r="J451" s="660"/>
      <c r="K451" s="405"/>
    </row>
    <row r="452" spans="1:11" s="137" customFormat="1">
      <c r="A452" s="659"/>
      <c r="B452" s="250" t="s">
        <v>428</v>
      </c>
      <c r="C452" s="314"/>
      <c r="D452" s="679"/>
      <c r="E452" s="413"/>
      <c r="F452" s="413"/>
      <c r="G452" s="413"/>
      <c r="H452" s="315"/>
      <c r="I452" s="310"/>
      <c r="J452" s="660"/>
      <c r="K452" s="405"/>
    </row>
    <row r="453" spans="1:11" s="137" customFormat="1">
      <c r="A453" s="659"/>
      <c r="B453" s="250" t="s">
        <v>436</v>
      </c>
      <c r="C453" s="314">
        <v>3</v>
      </c>
      <c r="D453" s="664" t="s">
        <v>25</v>
      </c>
      <c r="E453" s="225">
        <v>3500</v>
      </c>
      <c r="F453" s="475">
        <f>ROUND($C453*E453,2)</f>
        <v>10500</v>
      </c>
      <c r="G453" s="225">
        <v>108</v>
      </c>
      <c r="H453" s="475">
        <f>ROUND($C453*G453,2)</f>
        <v>324</v>
      </c>
      <c r="I453" s="182">
        <f>H453+F453</f>
        <v>10824</v>
      </c>
      <c r="J453" s="660"/>
      <c r="K453" s="405"/>
    </row>
    <row r="454" spans="1:11" s="137" customFormat="1">
      <c r="A454" s="659"/>
      <c r="B454" s="250" t="s">
        <v>437</v>
      </c>
      <c r="C454" s="314"/>
      <c r="D454" s="679"/>
      <c r="E454" s="413"/>
      <c r="F454" s="413"/>
      <c r="G454" s="413"/>
      <c r="H454" s="315"/>
      <c r="I454" s="310"/>
      <c r="J454" s="660"/>
      <c r="K454" s="405"/>
    </row>
    <row r="455" spans="1:11" s="137" customFormat="1">
      <c r="A455" s="659"/>
      <c r="B455" s="250" t="s">
        <v>436</v>
      </c>
      <c r="C455" s="314">
        <v>1</v>
      </c>
      <c r="D455" s="664" t="s">
        <v>25</v>
      </c>
      <c r="E455" s="225">
        <v>2500</v>
      </c>
      <c r="F455" s="475">
        <f>ROUND($C455*E455,2)</f>
        <v>2500</v>
      </c>
      <c r="G455" s="225">
        <v>108</v>
      </c>
      <c r="H455" s="475">
        <f>ROUND($C455*G455,2)</f>
        <v>108</v>
      </c>
      <c r="I455" s="182">
        <f>H455+F455</f>
        <v>2608</v>
      </c>
      <c r="J455" s="660"/>
      <c r="K455" s="405"/>
    </row>
    <row r="456" spans="1:11" s="137" customFormat="1">
      <c r="A456" s="659"/>
      <c r="B456" s="250" t="s">
        <v>438</v>
      </c>
      <c r="C456" s="314"/>
      <c r="D456" s="679"/>
      <c r="E456" s="413"/>
      <c r="F456" s="413"/>
      <c r="G456" s="413"/>
      <c r="H456" s="315"/>
      <c r="I456" s="310"/>
      <c r="J456" s="660"/>
      <c r="K456" s="405"/>
    </row>
    <row r="457" spans="1:11" s="137" customFormat="1">
      <c r="A457" s="659"/>
      <c r="B457" s="250" t="s">
        <v>436</v>
      </c>
      <c r="C457" s="314">
        <v>1</v>
      </c>
      <c r="D457" s="664" t="s">
        <v>25</v>
      </c>
      <c r="E457" s="225">
        <v>4500</v>
      </c>
      <c r="F457" s="475">
        <f>ROUND($C457*E457,2)</f>
        <v>4500</v>
      </c>
      <c r="G457" s="225">
        <v>108</v>
      </c>
      <c r="H457" s="475">
        <f>ROUND($C457*G457,2)</f>
        <v>108</v>
      </c>
      <c r="I457" s="182">
        <f>H457+F457</f>
        <v>4608</v>
      </c>
      <c r="J457" s="660"/>
      <c r="K457" s="405"/>
    </row>
    <row r="458" spans="1:11" s="137" customFormat="1">
      <c r="A458" s="659"/>
      <c r="B458" s="250" t="s">
        <v>439</v>
      </c>
      <c r="C458" s="314"/>
      <c r="D458" s="679"/>
      <c r="E458" s="413"/>
      <c r="F458" s="413"/>
      <c r="G458" s="413"/>
      <c r="H458" s="315"/>
      <c r="I458" s="310"/>
      <c r="J458" s="660"/>
      <c r="K458" s="405"/>
    </row>
    <row r="459" spans="1:11" s="137" customFormat="1">
      <c r="A459" s="657"/>
      <c r="B459" s="165" t="s">
        <v>440</v>
      </c>
      <c r="C459" s="290">
        <v>2</v>
      </c>
      <c r="D459" s="664" t="s">
        <v>25</v>
      </c>
      <c r="E459" s="225">
        <v>700</v>
      </c>
      <c r="F459" s="475">
        <f>ROUND($C459*E459,2)</f>
        <v>1400</v>
      </c>
      <c r="G459" s="225">
        <v>100</v>
      </c>
      <c r="H459" s="475">
        <f>ROUND($C459*G459,2)</f>
        <v>200</v>
      </c>
      <c r="I459" s="182">
        <f>H459+F459</f>
        <v>1600</v>
      </c>
      <c r="J459" s="649"/>
      <c r="K459" s="405"/>
    </row>
    <row r="460" spans="1:11" s="137" customFormat="1">
      <c r="A460" s="657"/>
      <c r="B460" s="165" t="s">
        <v>441</v>
      </c>
      <c r="C460" s="290">
        <v>2</v>
      </c>
      <c r="D460" s="664" t="s">
        <v>25</v>
      </c>
      <c r="E460" s="225">
        <v>1200</v>
      </c>
      <c r="F460" s="475">
        <f>ROUND($C460*E460,2)</f>
        <v>2400</v>
      </c>
      <c r="G460" s="225">
        <v>100</v>
      </c>
      <c r="H460" s="475">
        <f>ROUND($C460*G460,2)</f>
        <v>200</v>
      </c>
      <c r="I460" s="182">
        <f>H460+F460</f>
        <v>2600</v>
      </c>
      <c r="J460" s="649"/>
      <c r="K460" s="405"/>
    </row>
    <row r="461" spans="1:11" s="137" customFormat="1">
      <c r="A461" s="657"/>
      <c r="B461" s="165" t="s">
        <v>444</v>
      </c>
      <c r="C461" s="290">
        <v>2</v>
      </c>
      <c r="D461" s="664" t="s">
        <v>25</v>
      </c>
      <c r="E461" s="225">
        <v>3500</v>
      </c>
      <c r="F461" s="475">
        <f>ROUND($C461*E461,2)</f>
        <v>7000</v>
      </c>
      <c r="G461" s="225"/>
      <c r="H461" s="475">
        <f>ROUND($C461*G461,2)</f>
        <v>0</v>
      </c>
      <c r="I461" s="182">
        <f>H461+F461</f>
        <v>7000</v>
      </c>
      <c r="J461" s="649"/>
      <c r="K461" s="405"/>
    </row>
    <row r="462" spans="1:11" s="137" customFormat="1">
      <c r="A462" s="643"/>
      <c r="B462" s="286"/>
      <c r="C462" s="287"/>
      <c r="D462" s="644"/>
      <c r="E462" s="288"/>
      <c r="F462" s="288"/>
      <c r="G462" s="288"/>
      <c r="H462" s="288"/>
      <c r="I462" s="287"/>
      <c r="J462" s="645"/>
      <c r="K462" s="405"/>
    </row>
    <row r="463" spans="1:11" s="137" customFormat="1">
      <c r="A463" s="680"/>
      <c r="B463" s="681" t="s">
        <v>99</v>
      </c>
      <c r="C463" s="382"/>
      <c r="D463" s="682"/>
      <c r="E463" s="383"/>
      <c r="F463" s="382"/>
      <c r="G463" s="382"/>
      <c r="H463" s="382"/>
      <c r="I463" s="382">
        <f>SUM(I419:I462)</f>
        <v>171751</v>
      </c>
      <c r="J463" s="682"/>
      <c r="K463" s="405"/>
    </row>
    <row r="464" spans="1:11" s="137" customFormat="1">
      <c r="A464" s="295">
        <v>10.199999999999999</v>
      </c>
      <c r="B464" s="654" t="s">
        <v>214</v>
      </c>
      <c r="C464" s="156"/>
      <c r="D464" s="655"/>
      <c r="E464" s="226"/>
      <c r="F464" s="226"/>
      <c r="G464" s="226"/>
      <c r="H464" s="226"/>
      <c r="I464" s="156"/>
      <c r="J464" s="656"/>
      <c r="K464" s="405"/>
    </row>
    <row r="465" spans="1:11" s="137" customFormat="1">
      <c r="A465" s="657"/>
      <c r="B465" s="165" t="s">
        <v>117</v>
      </c>
      <c r="C465" s="182"/>
      <c r="D465" s="658"/>
      <c r="E465" s="225"/>
      <c r="F465" s="225"/>
      <c r="G465" s="225"/>
      <c r="H465" s="225"/>
      <c r="I465" s="182"/>
      <c r="J465" s="649"/>
      <c r="K465" s="405"/>
    </row>
    <row r="466" spans="1:11" s="137" customFormat="1">
      <c r="A466" s="657"/>
      <c r="B466" s="165" t="s">
        <v>108</v>
      </c>
      <c r="C466" s="294">
        <v>6</v>
      </c>
      <c r="D466" s="658" t="s">
        <v>25</v>
      </c>
      <c r="E466" s="225">
        <v>2650</v>
      </c>
      <c r="F466" s="475">
        <f>ROUND($C466*E466,2)</f>
        <v>15900</v>
      </c>
      <c r="G466" s="225">
        <v>461</v>
      </c>
      <c r="H466" s="475">
        <f>ROUND($C466*G466,2)</f>
        <v>2766</v>
      </c>
      <c r="I466" s="182">
        <f>H466+F466</f>
        <v>18666</v>
      </c>
      <c r="J466" s="649"/>
      <c r="K466" s="405"/>
    </row>
    <row r="467" spans="1:11" s="137" customFormat="1">
      <c r="A467" s="657"/>
      <c r="B467" s="165" t="s">
        <v>109</v>
      </c>
      <c r="C467" s="294">
        <v>6</v>
      </c>
      <c r="D467" s="658" t="s">
        <v>25</v>
      </c>
      <c r="E467" s="225">
        <v>80</v>
      </c>
      <c r="F467" s="475">
        <f>ROUND($C467*E467,2)</f>
        <v>480</v>
      </c>
      <c r="G467" s="225"/>
      <c r="H467" s="225"/>
      <c r="I467" s="182">
        <f>H467+F467</f>
        <v>480</v>
      </c>
      <c r="J467" s="649"/>
      <c r="K467" s="405"/>
    </row>
    <row r="468" spans="1:11" s="137" customFormat="1">
      <c r="A468" s="657"/>
      <c r="B468" s="169" t="s">
        <v>110</v>
      </c>
      <c r="C468" s="294">
        <v>6</v>
      </c>
      <c r="D468" s="658" t="s">
        <v>25</v>
      </c>
      <c r="E468" s="155">
        <v>180</v>
      </c>
      <c r="F468" s="475">
        <f>ROUND($C468*E468,2)</f>
        <v>1080</v>
      </c>
      <c r="G468" s="225"/>
      <c r="H468" s="225"/>
      <c r="I468" s="182">
        <f>H468+F468</f>
        <v>1080</v>
      </c>
      <c r="J468" s="649"/>
      <c r="K468" s="405"/>
    </row>
    <row r="469" spans="1:11" s="137" customFormat="1">
      <c r="A469" s="657"/>
      <c r="B469" s="109"/>
      <c r="C469" s="290"/>
      <c r="D469" s="664"/>
      <c r="E469" s="155"/>
      <c r="F469" s="226"/>
      <c r="G469" s="226"/>
      <c r="H469" s="226"/>
      <c r="I469" s="182"/>
      <c r="J469" s="649"/>
      <c r="K469" s="405"/>
    </row>
    <row r="470" spans="1:11" s="137" customFormat="1">
      <c r="A470" s="297"/>
      <c r="B470" s="165" t="s">
        <v>429</v>
      </c>
      <c r="C470" s="290"/>
      <c r="D470" s="664"/>
      <c r="E470" s="225"/>
      <c r="F470" s="225"/>
      <c r="G470" s="225"/>
      <c r="H470" s="226"/>
      <c r="I470" s="182"/>
      <c r="J470" s="649"/>
      <c r="K470" s="405"/>
    </row>
    <row r="471" spans="1:11" s="137" customFormat="1">
      <c r="A471" s="297"/>
      <c r="B471" s="165" t="s">
        <v>443</v>
      </c>
      <c r="C471" s="290">
        <v>4</v>
      </c>
      <c r="D471" s="664" t="s">
        <v>25</v>
      </c>
      <c r="E471" s="226">
        <v>1500</v>
      </c>
      <c r="F471" s="475">
        <f t="shared" ref="F471:F476" si="63">ROUND($C471*E471,2)</f>
        <v>6000</v>
      </c>
      <c r="G471" s="226">
        <v>461</v>
      </c>
      <c r="H471" s="475">
        <f>ROUND($C471*G471,2)</f>
        <v>1844</v>
      </c>
      <c r="I471" s="182">
        <f t="shared" ref="I471:I476" si="64">H471+F471</f>
        <v>7844</v>
      </c>
      <c r="J471" s="649"/>
      <c r="K471" s="405"/>
    </row>
    <row r="472" spans="1:11" s="137" customFormat="1">
      <c r="A472" s="297"/>
      <c r="B472" s="165" t="s">
        <v>112</v>
      </c>
      <c r="C472" s="290">
        <v>4</v>
      </c>
      <c r="D472" s="664" t="s">
        <v>25</v>
      </c>
      <c r="E472" s="226">
        <v>160</v>
      </c>
      <c r="F472" s="475">
        <f t="shared" si="63"/>
        <v>640</v>
      </c>
      <c r="G472" s="226"/>
      <c r="H472" s="226"/>
      <c r="I472" s="182">
        <f t="shared" si="64"/>
        <v>640</v>
      </c>
      <c r="J472" s="649"/>
      <c r="K472" s="405"/>
    </row>
    <row r="473" spans="1:11" s="137" customFormat="1">
      <c r="A473" s="297"/>
      <c r="B473" s="165" t="s">
        <v>113</v>
      </c>
      <c r="C473" s="290">
        <v>4</v>
      </c>
      <c r="D473" s="664" t="s">
        <v>25</v>
      </c>
      <c r="E473" s="226">
        <v>260</v>
      </c>
      <c r="F473" s="475">
        <f t="shared" si="63"/>
        <v>1040</v>
      </c>
      <c r="G473" s="226"/>
      <c r="H473" s="226"/>
      <c r="I473" s="182">
        <f t="shared" si="64"/>
        <v>1040</v>
      </c>
      <c r="J473" s="649"/>
      <c r="K473" s="405"/>
    </row>
    <row r="474" spans="1:11" s="137" customFormat="1">
      <c r="A474" s="297"/>
      <c r="B474" s="165" t="s">
        <v>119</v>
      </c>
      <c r="C474" s="290">
        <v>4</v>
      </c>
      <c r="D474" s="664" t="s">
        <v>25</v>
      </c>
      <c r="E474" s="226">
        <v>350</v>
      </c>
      <c r="F474" s="475">
        <f t="shared" si="63"/>
        <v>1400</v>
      </c>
      <c r="G474" s="226"/>
      <c r="H474" s="226"/>
      <c r="I474" s="182">
        <f t="shared" si="64"/>
        <v>1400</v>
      </c>
      <c r="J474" s="649"/>
      <c r="K474" s="405"/>
    </row>
    <row r="475" spans="1:11" s="137" customFormat="1">
      <c r="A475" s="297"/>
      <c r="B475" s="165" t="s">
        <v>109</v>
      </c>
      <c r="C475" s="290">
        <v>4</v>
      </c>
      <c r="D475" s="664" t="s">
        <v>25</v>
      </c>
      <c r="E475" s="226">
        <v>80</v>
      </c>
      <c r="F475" s="475">
        <f t="shared" si="63"/>
        <v>320</v>
      </c>
      <c r="G475" s="226"/>
      <c r="H475" s="226"/>
      <c r="I475" s="182">
        <f t="shared" si="64"/>
        <v>320</v>
      </c>
      <c r="J475" s="649"/>
      <c r="K475" s="405"/>
    </row>
    <row r="476" spans="1:11" s="137" customFormat="1">
      <c r="A476" s="297"/>
      <c r="B476" s="169" t="s">
        <v>110</v>
      </c>
      <c r="C476" s="290">
        <v>4</v>
      </c>
      <c r="D476" s="664" t="s">
        <v>25</v>
      </c>
      <c r="E476" s="226">
        <v>180</v>
      </c>
      <c r="F476" s="475">
        <f t="shared" si="63"/>
        <v>720</v>
      </c>
      <c r="G476" s="226"/>
      <c r="H476" s="226"/>
      <c r="I476" s="182">
        <f t="shared" si="64"/>
        <v>720</v>
      </c>
      <c r="J476" s="649"/>
      <c r="K476" s="405"/>
    </row>
    <row r="477" spans="1:11" s="137" customFormat="1">
      <c r="A477" s="657"/>
      <c r="B477" s="109"/>
      <c r="C477" s="290"/>
      <c r="D477" s="664"/>
      <c r="E477" s="155"/>
      <c r="F477" s="226"/>
      <c r="G477" s="226"/>
      <c r="H477" s="226"/>
      <c r="I477" s="182"/>
      <c r="J477" s="649"/>
      <c r="K477" s="405"/>
    </row>
    <row r="478" spans="1:11" s="137" customFormat="1">
      <c r="A478" s="309"/>
      <c r="B478" s="543" t="s">
        <v>434</v>
      </c>
      <c r="C478" s="314">
        <v>2</v>
      </c>
      <c r="D478" s="594" t="s">
        <v>25</v>
      </c>
      <c r="E478" s="474">
        <v>3500</v>
      </c>
      <c r="F478" s="475">
        <f>ROUND($C478*E478,2)</f>
        <v>7000</v>
      </c>
      <c r="G478" s="474">
        <v>461</v>
      </c>
      <c r="H478" s="475">
        <f>ROUND($C478*G478,2)</f>
        <v>922</v>
      </c>
      <c r="I478" s="474">
        <f>F478+H478</f>
        <v>7922</v>
      </c>
      <c r="J478" s="660"/>
      <c r="K478" s="405"/>
    </row>
    <row r="479" spans="1:11" s="137" customFormat="1">
      <c r="A479" s="309"/>
      <c r="B479" s="543" t="s">
        <v>433</v>
      </c>
      <c r="C479" s="314"/>
      <c r="D479" s="679"/>
      <c r="E479" s="315"/>
      <c r="F479" s="315"/>
      <c r="G479" s="315"/>
      <c r="H479" s="315"/>
      <c r="I479" s="310"/>
      <c r="J479" s="660"/>
      <c r="K479" s="405"/>
    </row>
    <row r="480" spans="1:11" s="137" customFormat="1">
      <c r="A480" s="309"/>
      <c r="B480" s="543"/>
      <c r="C480" s="314"/>
      <c r="D480" s="679"/>
      <c r="E480" s="315"/>
      <c r="F480" s="315"/>
      <c r="G480" s="315"/>
      <c r="H480" s="315"/>
      <c r="I480" s="310"/>
      <c r="J480" s="660"/>
      <c r="K480" s="405"/>
    </row>
    <row r="481" spans="1:11" s="137" customFormat="1">
      <c r="A481" s="657"/>
      <c r="B481" s="165" t="s">
        <v>442</v>
      </c>
      <c r="C481" s="290"/>
      <c r="D481" s="664"/>
      <c r="E481" s="225"/>
      <c r="F481" s="225"/>
      <c r="G481" s="225"/>
      <c r="H481" s="226"/>
      <c r="I481" s="182"/>
      <c r="J481" s="649"/>
      <c r="K481" s="405"/>
    </row>
    <row r="482" spans="1:11" s="137" customFormat="1">
      <c r="A482" s="657"/>
      <c r="B482" s="169" t="s">
        <v>116</v>
      </c>
      <c r="C482" s="170">
        <v>6</v>
      </c>
      <c r="D482" s="404" t="s">
        <v>25</v>
      </c>
      <c r="E482" s="155">
        <v>250</v>
      </c>
      <c r="F482" s="475">
        <f>ROUND($C482*E482,2)</f>
        <v>1500</v>
      </c>
      <c r="G482" s="179">
        <v>72</v>
      </c>
      <c r="H482" s="475">
        <f>ROUND($C482*G482,2)</f>
        <v>432</v>
      </c>
      <c r="I482" s="179">
        <f>F482+H482</f>
        <v>1932</v>
      </c>
      <c r="J482" s="649"/>
      <c r="K482" s="405"/>
    </row>
    <row r="483" spans="1:11" s="137" customFormat="1">
      <c r="A483" s="657"/>
      <c r="B483" s="169" t="s">
        <v>110</v>
      </c>
      <c r="C483" s="170">
        <v>6</v>
      </c>
      <c r="D483" s="404" t="s">
        <v>25</v>
      </c>
      <c r="E483" s="155">
        <v>180</v>
      </c>
      <c r="F483" s="475">
        <f>ROUND($C483*E483,2)</f>
        <v>1080</v>
      </c>
      <c r="G483" s="179"/>
      <c r="H483" s="179"/>
      <c r="I483" s="179">
        <f>F483+H483</f>
        <v>1080</v>
      </c>
      <c r="J483" s="649"/>
      <c r="K483" s="405"/>
    </row>
    <row r="484" spans="1:11" s="137" customFormat="1">
      <c r="A484" s="657"/>
      <c r="B484" s="109"/>
      <c r="C484" s="142"/>
      <c r="D484" s="280"/>
      <c r="E484" s="155"/>
      <c r="F484" s="155"/>
      <c r="G484" s="155"/>
      <c r="H484" s="158"/>
      <c r="I484" s="179"/>
      <c r="J484" s="649"/>
      <c r="K484" s="405"/>
    </row>
    <row r="485" spans="1:11" s="137" customFormat="1">
      <c r="A485" s="659"/>
      <c r="B485" s="250" t="s">
        <v>430</v>
      </c>
      <c r="C485" s="314">
        <v>2</v>
      </c>
      <c r="D485" s="664" t="s">
        <v>25</v>
      </c>
      <c r="E485" s="413">
        <v>7200</v>
      </c>
      <c r="F485" s="475">
        <f>ROUND($C485*E485,2)</f>
        <v>14400</v>
      </c>
      <c r="G485" s="413">
        <v>420</v>
      </c>
      <c r="H485" s="475">
        <f>ROUND($C485*G485,2)</f>
        <v>840</v>
      </c>
      <c r="I485" s="182">
        <f>H485+F485</f>
        <v>15240</v>
      </c>
      <c r="J485" s="660"/>
      <c r="K485" s="405"/>
    </row>
    <row r="486" spans="1:11" s="137" customFormat="1">
      <c r="A486" s="659"/>
      <c r="B486" s="250" t="s">
        <v>431</v>
      </c>
      <c r="C486" s="314"/>
      <c r="D486" s="664" t="s">
        <v>25</v>
      </c>
      <c r="E486" s="413">
        <v>800</v>
      </c>
      <c r="F486" s="475">
        <f>ROUND($C486*E486,2)</f>
        <v>0</v>
      </c>
      <c r="G486" s="413">
        <v>72</v>
      </c>
      <c r="H486" s="475">
        <f>ROUND($C486*G486,2)</f>
        <v>0</v>
      </c>
      <c r="I486" s="182">
        <f>H486+F486</f>
        <v>0</v>
      </c>
      <c r="J486" s="660"/>
      <c r="K486" s="405"/>
    </row>
    <row r="487" spans="1:11" s="137" customFormat="1">
      <c r="A487" s="659"/>
      <c r="B487" s="250" t="s">
        <v>426</v>
      </c>
      <c r="C487" s="314">
        <v>5</v>
      </c>
      <c r="D487" s="664" t="s">
        <v>25</v>
      </c>
      <c r="E487" s="225">
        <v>14000</v>
      </c>
      <c r="F487" s="475">
        <f>ROUND($C487*E487,2)</f>
        <v>70000</v>
      </c>
      <c r="G487" s="225"/>
      <c r="H487" s="475">
        <f>ROUND($C487*G487,2)</f>
        <v>0</v>
      </c>
      <c r="I487" s="182">
        <f>H487+F487</f>
        <v>70000</v>
      </c>
      <c r="J487" s="660"/>
      <c r="K487" s="405"/>
    </row>
    <row r="488" spans="1:11" s="137" customFormat="1">
      <c r="A488" s="659"/>
      <c r="B488" s="250" t="s">
        <v>427</v>
      </c>
      <c r="C488" s="314"/>
      <c r="D488" s="679"/>
      <c r="E488" s="413"/>
      <c r="F488" s="413"/>
      <c r="G488" s="413"/>
      <c r="H488" s="315"/>
      <c r="I488" s="310"/>
      <c r="J488" s="660"/>
      <c r="K488" s="405"/>
    </row>
    <row r="489" spans="1:11" s="137" customFormat="1">
      <c r="A489" s="659"/>
      <c r="B489" s="250" t="s">
        <v>426</v>
      </c>
      <c r="C489" s="314">
        <v>1</v>
      </c>
      <c r="D489" s="664" t="s">
        <v>25</v>
      </c>
      <c r="E489" s="225">
        <v>2850</v>
      </c>
      <c r="F489" s="475">
        <f>ROUND($C489*E489,2)</f>
        <v>2850</v>
      </c>
      <c r="G489" s="225"/>
      <c r="H489" s="475">
        <f>ROUND($C489*G489,2)</f>
        <v>0</v>
      </c>
      <c r="I489" s="182">
        <f>H489+F489</f>
        <v>2850</v>
      </c>
      <c r="J489" s="660"/>
      <c r="K489" s="405"/>
    </row>
    <row r="490" spans="1:11" s="137" customFormat="1">
      <c r="A490" s="659"/>
      <c r="B490" s="250" t="s">
        <v>428</v>
      </c>
      <c r="C490" s="314"/>
      <c r="D490" s="679"/>
      <c r="E490" s="413"/>
      <c r="F490" s="413"/>
      <c r="G490" s="413"/>
      <c r="H490" s="315"/>
      <c r="I490" s="310"/>
      <c r="J490" s="660"/>
      <c r="K490" s="405"/>
    </row>
    <row r="491" spans="1:11" s="137" customFormat="1">
      <c r="A491" s="657"/>
      <c r="B491" s="165" t="s">
        <v>440</v>
      </c>
      <c r="C491" s="290">
        <v>2</v>
      </c>
      <c r="D491" s="664" t="s">
        <v>25</v>
      </c>
      <c r="E491" s="225">
        <v>700</v>
      </c>
      <c r="F491" s="475">
        <f>ROUND($C491*E491,2)</f>
        <v>1400</v>
      </c>
      <c r="G491" s="225">
        <v>100</v>
      </c>
      <c r="H491" s="475">
        <f>ROUND($C491*G491,2)</f>
        <v>200</v>
      </c>
      <c r="I491" s="182">
        <f>H491+F491</f>
        <v>1600</v>
      </c>
      <c r="J491" s="649"/>
      <c r="K491" s="405"/>
    </row>
    <row r="492" spans="1:11" s="137" customFormat="1">
      <c r="A492" s="657"/>
      <c r="B492" s="165" t="s">
        <v>441</v>
      </c>
      <c r="C492" s="290">
        <v>1</v>
      </c>
      <c r="D492" s="664" t="s">
        <v>25</v>
      </c>
      <c r="E492" s="225">
        <v>1200</v>
      </c>
      <c r="F492" s="475">
        <f>ROUND($C492*E492,2)</f>
        <v>1200</v>
      </c>
      <c r="G492" s="225">
        <v>100</v>
      </c>
      <c r="H492" s="475">
        <f>ROUND($C492*G492,2)</f>
        <v>100</v>
      </c>
      <c r="I492" s="182">
        <f>H492+F492</f>
        <v>1300</v>
      </c>
      <c r="J492" s="649"/>
      <c r="K492" s="405"/>
    </row>
    <row r="493" spans="1:11" s="137" customFormat="1">
      <c r="A493" s="657"/>
      <c r="B493" s="165" t="s">
        <v>444</v>
      </c>
      <c r="C493" s="290">
        <v>2</v>
      </c>
      <c r="D493" s="664" t="s">
        <v>25</v>
      </c>
      <c r="E493" s="225">
        <v>3500</v>
      </c>
      <c r="F493" s="475">
        <f>ROUND($C493*E493,2)</f>
        <v>7000</v>
      </c>
      <c r="G493" s="225"/>
      <c r="H493" s="475">
        <f>ROUND($C493*G493,2)</f>
        <v>0</v>
      </c>
      <c r="I493" s="182">
        <f>H493+F493</f>
        <v>7000</v>
      </c>
      <c r="J493" s="649"/>
      <c r="K493" s="405"/>
    </row>
    <row r="494" spans="1:11" s="137" customFormat="1">
      <c r="A494" s="312"/>
      <c r="B494" s="286"/>
      <c r="C494" s="287"/>
      <c r="D494" s="644"/>
      <c r="E494" s="288"/>
      <c r="F494" s="288"/>
      <c r="G494" s="288"/>
      <c r="H494" s="288"/>
      <c r="I494" s="287"/>
      <c r="J494" s="645"/>
      <c r="K494" s="405"/>
    </row>
    <row r="495" spans="1:11" s="137" customFormat="1">
      <c r="A495" s="384"/>
      <c r="B495" s="681" t="s">
        <v>100</v>
      </c>
      <c r="C495" s="382"/>
      <c r="D495" s="682"/>
      <c r="E495" s="383"/>
      <c r="F495" s="382"/>
      <c r="G495" s="382"/>
      <c r="H495" s="382"/>
      <c r="I495" s="382">
        <f>SUM(I465:I494)</f>
        <v>141114</v>
      </c>
      <c r="J495" s="682"/>
      <c r="K495" s="405"/>
    </row>
    <row r="496" spans="1:11" s="137" customFormat="1">
      <c r="A496" s="295">
        <v>10.3</v>
      </c>
      <c r="B496" s="654" t="s">
        <v>215</v>
      </c>
      <c r="C496" s="156"/>
      <c r="D496" s="655"/>
      <c r="E496" s="226"/>
      <c r="F496" s="226"/>
      <c r="G496" s="226"/>
      <c r="H496" s="226"/>
      <c r="I496" s="156"/>
      <c r="J496" s="656"/>
      <c r="K496" s="405"/>
    </row>
    <row r="497" spans="1:11" s="137" customFormat="1">
      <c r="A497" s="657"/>
      <c r="B497" s="165" t="s">
        <v>117</v>
      </c>
      <c r="C497" s="182"/>
      <c r="D497" s="658"/>
      <c r="E497" s="225"/>
      <c r="F497" s="225"/>
      <c r="G497" s="225"/>
      <c r="H497" s="225"/>
      <c r="I497" s="182"/>
      <c r="J497" s="649"/>
      <c r="K497" s="405"/>
    </row>
    <row r="498" spans="1:11" s="137" customFormat="1">
      <c r="A498" s="657"/>
      <c r="B498" s="165" t="s">
        <v>108</v>
      </c>
      <c r="C498" s="294">
        <v>7</v>
      </c>
      <c r="D498" s="658" t="s">
        <v>25</v>
      </c>
      <c r="E498" s="225">
        <v>2650</v>
      </c>
      <c r="F498" s="475">
        <f>ROUND($C498*E498,2)</f>
        <v>18550</v>
      </c>
      <c r="G498" s="225">
        <v>461</v>
      </c>
      <c r="H498" s="475">
        <f>ROUND($C498*G498,2)</f>
        <v>3227</v>
      </c>
      <c r="I498" s="182">
        <f>H498+F498</f>
        <v>21777</v>
      </c>
      <c r="J498" s="649"/>
      <c r="K498" s="405"/>
    </row>
    <row r="499" spans="1:11" s="137" customFormat="1">
      <c r="A499" s="657"/>
      <c r="B499" s="165" t="s">
        <v>109</v>
      </c>
      <c r="C499" s="294">
        <v>7</v>
      </c>
      <c r="D499" s="658" t="s">
        <v>25</v>
      </c>
      <c r="E499" s="225">
        <v>80</v>
      </c>
      <c r="F499" s="475">
        <f>ROUND($C499*E499,2)</f>
        <v>560</v>
      </c>
      <c r="G499" s="225"/>
      <c r="H499" s="225"/>
      <c r="I499" s="182">
        <f>H499+F499</f>
        <v>560</v>
      </c>
      <c r="J499" s="649"/>
      <c r="K499" s="405"/>
    </row>
    <row r="500" spans="1:11" s="137" customFormat="1">
      <c r="A500" s="657"/>
      <c r="B500" s="169" t="s">
        <v>110</v>
      </c>
      <c r="C500" s="294">
        <v>7</v>
      </c>
      <c r="D500" s="658" t="s">
        <v>25</v>
      </c>
      <c r="E500" s="155">
        <v>180</v>
      </c>
      <c r="F500" s="475">
        <f>ROUND($C500*E500,2)</f>
        <v>1260</v>
      </c>
      <c r="G500" s="225"/>
      <c r="H500" s="225"/>
      <c r="I500" s="182">
        <f>H500+F500</f>
        <v>1260</v>
      </c>
      <c r="J500" s="649"/>
      <c r="K500" s="405"/>
    </row>
    <row r="501" spans="1:11" s="137" customFormat="1">
      <c r="A501" s="657"/>
      <c r="B501" s="109"/>
      <c r="C501" s="290"/>
      <c r="D501" s="664"/>
      <c r="E501" s="155"/>
      <c r="F501" s="226"/>
      <c r="G501" s="226"/>
      <c r="H501" s="226"/>
      <c r="I501" s="182"/>
      <c r="J501" s="649"/>
      <c r="K501" s="405"/>
    </row>
    <row r="502" spans="1:11" s="137" customFormat="1">
      <c r="A502" s="297"/>
      <c r="B502" s="165" t="s">
        <v>429</v>
      </c>
      <c r="C502" s="290"/>
      <c r="D502" s="664"/>
      <c r="E502" s="225"/>
      <c r="F502" s="225"/>
      <c r="G502" s="225"/>
      <c r="H502" s="226"/>
      <c r="I502" s="182"/>
      <c r="J502" s="649"/>
      <c r="K502" s="405"/>
    </row>
    <row r="503" spans="1:11" s="137" customFormat="1">
      <c r="A503" s="297"/>
      <c r="B503" s="165" t="s">
        <v>443</v>
      </c>
      <c r="C503" s="290">
        <v>5</v>
      </c>
      <c r="D503" s="664" t="s">
        <v>25</v>
      </c>
      <c r="E503" s="226">
        <v>1500</v>
      </c>
      <c r="F503" s="475">
        <f t="shared" ref="F503:F508" si="65">ROUND($C503*E503,2)</f>
        <v>7500</v>
      </c>
      <c r="G503" s="226">
        <v>461</v>
      </c>
      <c r="H503" s="475">
        <f>ROUND($C503*G503,2)</f>
        <v>2305</v>
      </c>
      <c r="I503" s="182">
        <f t="shared" ref="I503:I508" si="66">H503+F503</f>
        <v>9805</v>
      </c>
      <c r="J503" s="649"/>
      <c r="K503" s="405"/>
    </row>
    <row r="504" spans="1:11" s="137" customFormat="1">
      <c r="A504" s="297"/>
      <c r="B504" s="165" t="s">
        <v>112</v>
      </c>
      <c r="C504" s="290">
        <v>5</v>
      </c>
      <c r="D504" s="664" t="s">
        <v>25</v>
      </c>
      <c r="E504" s="226">
        <v>160</v>
      </c>
      <c r="F504" s="475">
        <f t="shared" si="65"/>
        <v>800</v>
      </c>
      <c r="G504" s="226"/>
      <c r="H504" s="226"/>
      <c r="I504" s="182">
        <f t="shared" si="66"/>
        <v>800</v>
      </c>
      <c r="J504" s="649"/>
      <c r="K504" s="405"/>
    </row>
    <row r="505" spans="1:11" s="137" customFormat="1">
      <c r="A505" s="297"/>
      <c r="B505" s="165" t="s">
        <v>113</v>
      </c>
      <c r="C505" s="290">
        <v>5</v>
      </c>
      <c r="D505" s="664" t="s">
        <v>25</v>
      </c>
      <c r="E505" s="226">
        <v>260</v>
      </c>
      <c r="F505" s="475">
        <f t="shared" si="65"/>
        <v>1300</v>
      </c>
      <c r="G505" s="226"/>
      <c r="H505" s="226"/>
      <c r="I505" s="182">
        <f t="shared" si="66"/>
        <v>1300</v>
      </c>
      <c r="J505" s="649"/>
      <c r="K505" s="405"/>
    </row>
    <row r="506" spans="1:11" s="137" customFormat="1">
      <c r="A506" s="297"/>
      <c r="B506" s="165" t="s">
        <v>119</v>
      </c>
      <c r="C506" s="290">
        <v>5</v>
      </c>
      <c r="D506" s="664" t="s">
        <v>25</v>
      </c>
      <c r="E506" s="226">
        <v>350</v>
      </c>
      <c r="F506" s="475">
        <f t="shared" si="65"/>
        <v>1750</v>
      </c>
      <c r="G506" s="226"/>
      <c r="H506" s="226"/>
      <c r="I506" s="182">
        <f t="shared" si="66"/>
        <v>1750</v>
      </c>
      <c r="J506" s="649"/>
      <c r="K506" s="405"/>
    </row>
    <row r="507" spans="1:11" s="137" customFormat="1">
      <c r="A507" s="297"/>
      <c r="B507" s="165" t="s">
        <v>109</v>
      </c>
      <c r="C507" s="290">
        <v>5</v>
      </c>
      <c r="D507" s="664" t="s">
        <v>25</v>
      </c>
      <c r="E507" s="226">
        <v>80</v>
      </c>
      <c r="F507" s="475">
        <f t="shared" si="65"/>
        <v>400</v>
      </c>
      <c r="G507" s="226"/>
      <c r="H507" s="226"/>
      <c r="I507" s="182">
        <f t="shared" si="66"/>
        <v>400</v>
      </c>
      <c r="J507" s="649"/>
      <c r="K507" s="405"/>
    </row>
    <row r="508" spans="1:11" s="137" customFormat="1">
      <c r="A508" s="297"/>
      <c r="B508" s="169" t="s">
        <v>110</v>
      </c>
      <c r="C508" s="290">
        <v>5</v>
      </c>
      <c r="D508" s="664" t="s">
        <v>25</v>
      </c>
      <c r="E508" s="226">
        <v>180</v>
      </c>
      <c r="F508" s="475">
        <f t="shared" si="65"/>
        <v>900</v>
      </c>
      <c r="G508" s="226"/>
      <c r="H508" s="226"/>
      <c r="I508" s="182">
        <f t="shared" si="66"/>
        <v>900</v>
      </c>
      <c r="J508" s="649"/>
      <c r="K508" s="405"/>
    </row>
    <row r="509" spans="1:11" s="137" customFormat="1">
      <c r="A509" s="657"/>
      <c r="B509" s="109"/>
      <c r="C509" s="290"/>
      <c r="D509" s="664"/>
      <c r="E509" s="155"/>
      <c r="F509" s="226"/>
      <c r="G509" s="226"/>
      <c r="H509" s="226"/>
      <c r="I509" s="182"/>
      <c r="J509" s="649"/>
      <c r="K509" s="405"/>
    </row>
    <row r="510" spans="1:11" s="137" customFormat="1">
      <c r="A510" s="309"/>
      <c r="B510" s="543" t="s">
        <v>434</v>
      </c>
      <c r="C510" s="314">
        <v>2</v>
      </c>
      <c r="D510" s="594" t="s">
        <v>25</v>
      </c>
      <c r="E510" s="474">
        <v>3500</v>
      </c>
      <c r="F510" s="475">
        <f>ROUND($C510*E510,2)</f>
        <v>7000</v>
      </c>
      <c r="G510" s="474">
        <v>461</v>
      </c>
      <c r="H510" s="475">
        <f>ROUND($C510*G510,2)</f>
        <v>922</v>
      </c>
      <c r="I510" s="474">
        <f>F510+H510</f>
        <v>7922</v>
      </c>
      <c r="J510" s="660"/>
      <c r="K510" s="405"/>
    </row>
    <row r="511" spans="1:11" s="137" customFormat="1">
      <c r="A511" s="309"/>
      <c r="B511" s="543" t="s">
        <v>433</v>
      </c>
      <c r="C511" s="314"/>
      <c r="D511" s="679"/>
      <c r="E511" s="315"/>
      <c r="F511" s="315"/>
      <c r="G511" s="315"/>
      <c r="H511" s="315"/>
      <c r="I511" s="310"/>
      <c r="J511" s="660"/>
      <c r="K511" s="405"/>
    </row>
    <row r="512" spans="1:11" s="137" customFormat="1">
      <c r="A512" s="309"/>
      <c r="B512" s="543"/>
      <c r="C512" s="314"/>
      <c r="D512" s="679"/>
      <c r="E512" s="315"/>
      <c r="F512" s="315"/>
      <c r="G512" s="315"/>
      <c r="H512" s="315"/>
      <c r="I512" s="310"/>
      <c r="J512" s="660"/>
      <c r="K512" s="405"/>
    </row>
    <row r="513" spans="1:11" s="137" customFormat="1">
      <c r="A513" s="657"/>
      <c r="B513" s="165" t="s">
        <v>435</v>
      </c>
      <c r="C513" s="290"/>
      <c r="D513" s="664"/>
      <c r="E513" s="225"/>
      <c r="F513" s="225"/>
      <c r="G513" s="225"/>
      <c r="H513" s="226"/>
      <c r="I513" s="182"/>
      <c r="J513" s="649"/>
      <c r="K513" s="405"/>
    </row>
    <row r="514" spans="1:11" s="137" customFormat="1">
      <c r="A514" s="657"/>
      <c r="B514" s="169" t="s">
        <v>114</v>
      </c>
      <c r="C514" s="170">
        <v>1</v>
      </c>
      <c r="D514" s="404" t="s">
        <v>25</v>
      </c>
      <c r="E514" s="155">
        <v>750</v>
      </c>
      <c r="F514" s="475">
        <f>ROUND($C514*E514,2)</f>
        <v>750</v>
      </c>
      <c r="G514" s="179">
        <v>70</v>
      </c>
      <c r="H514" s="475">
        <f>ROUND($C514*G514,2)</f>
        <v>70</v>
      </c>
      <c r="I514" s="179">
        <f>F514+H514</f>
        <v>820</v>
      </c>
      <c r="J514" s="649"/>
      <c r="K514" s="405"/>
    </row>
    <row r="515" spans="1:11" s="137" customFormat="1">
      <c r="A515" s="657"/>
      <c r="B515" s="169" t="s">
        <v>115</v>
      </c>
      <c r="C515" s="170">
        <v>1</v>
      </c>
      <c r="D515" s="404" t="s">
        <v>25</v>
      </c>
      <c r="E515" s="155">
        <v>225</v>
      </c>
      <c r="F515" s="475">
        <f>ROUND($C515*E515,2)</f>
        <v>225</v>
      </c>
      <c r="G515" s="179"/>
      <c r="H515" s="179"/>
      <c r="I515" s="179">
        <f>F515+H515</f>
        <v>225</v>
      </c>
      <c r="J515" s="649"/>
      <c r="K515" s="405"/>
    </row>
    <row r="516" spans="1:11" s="137" customFormat="1">
      <c r="A516" s="657"/>
      <c r="B516" s="109"/>
      <c r="C516" s="142"/>
      <c r="D516" s="280"/>
      <c r="E516" s="155"/>
      <c r="F516" s="155"/>
      <c r="G516" s="155"/>
      <c r="H516" s="158"/>
      <c r="I516" s="179"/>
      <c r="J516" s="649"/>
      <c r="K516" s="405"/>
    </row>
    <row r="517" spans="1:11" s="137" customFormat="1">
      <c r="A517" s="657"/>
      <c r="B517" s="165" t="s">
        <v>442</v>
      </c>
      <c r="C517" s="290"/>
      <c r="D517" s="664"/>
      <c r="E517" s="225"/>
      <c r="F517" s="225"/>
      <c r="G517" s="225"/>
      <c r="H517" s="226"/>
      <c r="I517" s="182"/>
      <c r="J517" s="649"/>
      <c r="K517" s="405"/>
    </row>
    <row r="518" spans="1:11" s="137" customFormat="1">
      <c r="A518" s="657"/>
      <c r="B518" s="169" t="s">
        <v>116</v>
      </c>
      <c r="C518" s="170">
        <v>7</v>
      </c>
      <c r="D518" s="404" t="s">
        <v>25</v>
      </c>
      <c r="E518" s="155">
        <v>250</v>
      </c>
      <c r="F518" s="475">
        <f>ROUND($C518*E518,2)</f>
        <v>1750</v>
      </c>
      <c r="G518" s="179">
        <v>72</v>
      </c>
      <c r="H518" s="475">
        <f>ROUND($C518*G518,2)</f>
        <v>504</v>
      </c>
      <c r="I518" s="179">
        <f>F518+H518</f>
        <v>2254</v>
      </c>
      <c r="J518" s="649"/>
      <c r="K518" s="405"/>
    </row>
    <row r="519" spans="1:11" s="137" customFormat="1">
      <c r="A519" s="657"/>
      <c r="B519" s="169" t="s">
        <v>110</v>
      </c>
      <c r="C519" s="170">
        <v>7</v>
      </c>
      <c r="D519" s="404" t="s">
        <v>25</v>
      </c>
      <c r="E519" s="155">
        <v>180</v>
      </c>
      <c r="F519" s="475">
        <f>ROUND($C519*E519,2)</f>
        <v>1260</v>
      </c>
      <c r="G519" s="179"/>
      <c r="H519" s="179"/>
      <c r="I519" s="179">
        <f>F519+H519</f>
        <v>1260</v>
      </c>
      <c r="J519" s="649"/>
      <c r="K519" s="405"/>
    </row>
    <row r="520" spans="1:11" s="137" customFormat="1">
      <c r="A520" s="657"/>
      <c r="B520" s="109"/>
      <c r="C520" s="142"/>
      <c r="D520" s="280"/>
      <c r="E520" s="155"/>
      <c r="F520" s="155"/>
      <c r="G520" s="155"/>
      <c r="H520" s="158"/>
      <c r="I520" s="179"/>
      <c r="J520" s="649"/>
      <c r="K520" s="405"/>
    </row>
    <row r="521" spans="1:11" s="137" customFormat="1">
      <c r="A521" s="657"/>
      <c r="B521" s="165" t="s">
        <v>432</v>
      </c>
      <c r="C521" s="290">
        <v>1</v>
      </c>
      <c r="D521" s="664" t="s">
        <v>25</v>
      </c>
      <c r="E521" s="225">
        <v>480</v>
      </c>
      <c r="F521" s="475">
        <f>ROUND($C521*E521,2)</f>
        <v>480</v>
      </c>
      <c r="G521" s="225">
        <v>72</v>
      </c>
      <c r="H521" s="475">
        <f>ROUND($C521*G521,2)</f>
        <v>72</v>
      </c>
      <c r="I521" s="182">
        <f>H521+F521</f>
        <v>552</v>
      </c>
      <c r="J521" s="649"/>
      <c r="K521" s="405"/>
    </row>
    <row r="522" spans="1:11" s="137" customFormat="1">
      <c r="A522" s="659"/>
      <c r="B522" s="250" t="s">
        <v>430</v>
      </c>
      <c r="C522" s="314">
        <v>2</v>
      </c>
      <c r="D522" s="664" t="s">
        <v>25</v>
      </c>
      <c r="E522" s="413">
        <v>7200</v>
      </c>
      <c r="F522" s="475">
        <f>ROUND($C522*E522,2)</f>
        <v>14400</v>
      </c>
      <c r="G522" s="413">
        <v>420</v>
      </c>
      <c r="H522" s="475">
        <f>ROUND($C522*G522,2)</f>
        <v>840</v>
      </c>
      <c r="I522" s="182">
        <f>H522+F522</f>
        <v>15240</v>
      </c>
      <c r="J522" s="660"/>
      <c r="K522" s="405"/>
    </row>
    <row r="523" spans="1:11" s="137" customFormat="1">
      <c r="A523" s="659"/>
      <c r="B523" s="250" t="s">
        <v>431</v>
      </c>
      <c r="C523" s="314">
        <v>1</v>
      </c>
      <c r="D523" s="664" t="s">
        <v>25</v>
      </c>
      <c r="E523" s="413">
        <v>800</v>
      </c>
      <c r="F523" s="475">
        <f>ROUND($C523*E523,2)</f>
        <v>800</v>
      </c>
      <c r="G523" s="413">
        <v>72</v>
      </c>
      <c r="H523" s="475">
        <f>ROUND($C523*G523,2)</f>
        <v>72</v>
      </c>
      <c r="I523" s="182">
        <f>H523+F523</f>
        <v>872</v>
      </c>
      <c r="J523" s="660"/>
      <c r="K523" s="405"/>
    </row>
    <row r="524" spans="1:11" s="137" customFormat="1">
      <c r="A524" s="659"/>
      <c r="B524" s="250" t="s">
        <v>426</v>
      </c>
      <c r="C524" s="314">
        <v>5</v>
      </c>
      <c r="D524" s="664" t="s">
        <v>25</v>
      </c>
      <c r="E524" s="225">
        <v>14000</v>
      </c>
      <c r="F524" s="475">
        <f>ROUND($C524*E524,2)</f>
        <v>70000</v>
      </c>
      <c r="G524" s="225"/>
      <c r="H524" s="475">
        <f>ROUND($C524*G524,2)</f>
        <v>0</v>
      </c>
      <c r="I524" s="182">
        <f>H524+F524</f>
        <v>70000</v>
      </c>
      <c r="J524" s="660"/>
      <c r="K524" s="405"/>
    </row>
    <row r="525" spans="1:11" s="137" customFormat="1">
      <c r="A525" s="659"/>
      <c r="B525" s="250" t="s">
        <v>427</v>
      </c>
      <c r="C525" s="314"/>
      <c r="D525" s="679"/>
      <c r="E525" s="413"/>
      <c r="F525" s="413"/>
      <c r="G525" s="413"/>
      <c r="H525" s="315"/>
      <c r="I525" s="310"/>
      <c r="J525" s="660"/>
      <c r="K525" s="405"/>
    </row>
    <row r="526" spans="1:11" s="137" customFormat="1">
      <c r="A526" s="659"/>
      <c r="B526" s="250" t="s">
        <v>426</v>
      </c>
      <c r="C526" s="314">
        <v>1</v>
      </c>
      <c r="D526" s="664" t="s">
        <v>25</v>
      </c>
      <c r="E526" s="225">
        <v>2850</v>
      </c>
      <c r="F526" s="475">
        <f>ROUND($C526*E526,2)</f>
        <v>2850</v>
      </c>
      <c r="G526" s="225"/>
      <c r="H526" s="475">
        <f>ROUND($C526*G526,2)</f>
        <v>0</v>
      </c>
      <c r="I526" s="182">
        <f>H526+F526</f>
        <v>2850</v>
      </c>
      <c r="J526" s="660"/>
      <c r="K526" s="405"/>
    </row>
    <row r="527" spans="1:11" s="137" customFormat="1">
      <c r="A527" s="659"/>
      <c r="B527" s="250" t="s">
        <v>428</v>
      </c>
      <c r="C527" s="314"/>
      <c r="D527" s="679"/>
      <c r="E527" s="413"/>
      <c r="F527" s="413"/>
      <c r="G527" s="413"/>
      <c r="H527" s="315"/>
      <c r="I527" s="310"/>
      <c r="J527" s="660"/>
      <c r="K527" s="405"/>
    </row>
    <row r="528" spans="1:11" s="137" customFormat="1">
      <c r="A528" s="657"/>
      <c r="B528" s="165" t="s">
        <v>440</v>
      </c>
      <c r="C528" s="290">
        <v>3</v>
      </c>
      <c r="D528" s="664" t="s">
        <v>25</v>
      </c>
      <c r="E528" s="225">
        <v>700</v>
      </c>
      <c r="F528" s="475">
        <f>ROUND($C528*E528,2)</f>
        <v>2100</v>
      </c>
      <c r="G528" s="225">
        <v>100</v>
      </c>
      <c r="H528" s="475">
        <f>ROUND($C528*G528,2)</f>
        <v>300</v>
      </c>
      <c r="I528" s="182">
        <f>H528+F528</f>
        <v>2400</v>
      </c>
      <c r="J528" s="649"/>
      <c r="K528" s="405"/>
    </row>
    <row r="529" spans="1:11" s="137" customFormat="1">
      <c r="A529" s="657"/>
      <c r="B529" s="165" t="s">
        <v>441</v>
      </c>
      <c r="C529" s="290">
        <v>1</v>
      </c>
      <c r="D529" s="664" t="s">
        <v>25</v>
      </c>
      <c r="E529" s="225">
        <v>1200</v>
      </c>
      <c r="F529" s="475">
        <f>ROUND($C529*E529,2)</f>
        <v>1200</v>
      </c>
      <c r="G529" s="225">
        <v>100</v>
      </c>
      <c r="H529" s="475">
        <f>ROUND($C529*G529,2)</f>
        <v>100</v>
      </c>
      <c r="I529" s="182">
        <f>H529+F529</f>
        <v>1300</v>
      </c>
      <c r="J529" s="649"/>
      <c r="K529" s="405"/>
    </row>
    <row r="530" spans="1:11" s="137" customFormat="1">
      <c r="A530" s="657"/>
      <c r="B530" s="165" t="s">
        <v>444</v>
      </c>
      <c r="C530" s="290">
        <v>2</v>
      </c>
      <c r="D530" s="664" t="s">
        <v>25</v>
      </c>
      <c r="E530" s="225">
        <v>3500</v>
      </c>
      <c r="F530" s="475">
        <f>ROUND($C530*E530,2)</f>
        <v>7000</v>
      </c>
      <c r="G530" s="225"/>
      <c r="H530" s="475">
        <f>ROUND($C530*G530,2)</f>
        <v>0</v>
      </c>
      <c r="I530" s="182">
        <f>H530+F530</f>
        <v>7000</v>
      </c>
      <c r="J530" s="649"/>
      <c r="K530" s="405"/>
    </row>
    <row r="531" spans="1:11" s="137" customFormat="1">
      <c r="A531" s="657"/>
      <c r="B531" s="165" t="s">
        <v>445</v>
      </c>
      <c r="C531" s="290">
        <v>2</v>
      </c>
      <c r="D531" s="664" t="s">
        <v>25</v>
      </c>
      <c r="E531" s="225">
        <v>1100</v>
      </c>
      <c r="F531" s="475">
        <f>ROUND($C531*E531,2)</f>
        <v>2200</v>
      </c>
      <c r="G531" s="225"/>
      <c r="H531" s="475">
        <f>ROUND($C531*G531,2)</f>
        <v>0</v>
      </c>
      <c r="I531" s="182">
        <f>H531+F531</f>
        <v>2200</v>
      </c>
      <c r="J531" s="649"/>
      <c r="K531" s="405"/>
    </row>
    <row r="532" spans="1:11" s="137" customFormat="1">
      <c r="A532" s="312"/>
      <c r="B532" s="286"/>
      <c r="C532" s="287"/>
      <c r="D532" s="644"/>
      <c r="E532" s="288"/>
      <c r="F532" s="288"/>
      <c r="G532" s="288"/>
      <c r="H532" s="288"/>
      <c r="I532" s="287"/>
      <c r="J532" s="645"/>
      <c r="K532" s="405"/>
    </row>
    <row r="533" spans="1:11" s="137" customFormat="1">
      <c r="A533" s="384"/>
      <c r="B533" s="681" t="s">
        <v>130</v>
      </c>
      <c r="C533" s="382"/>
      <c r="D533" s="682"/>
      <c r="E533" s="383"/>
      <c r="F533" s="382"/>
      <c r="G533" s="382"/>
      <c r="H533" s="382"/>
      <c r="I533" s="382">
        <f>SUM(I497:I532)</f>
        <v>153447</v>
      </c>
      <c r="J533" s="682"/>
      <c r="K533" s="405"/>
    </row>
    <row r="534" spans="1:11" s="137" customFormat="1" ht="18.600000000000001" thickBot="1">
      <c r="A534" s="369"/>
      <c r="B534" s="370" t="s">
        <v>101</v>
      </c>
      <c r="C534" s="362"/>
      <c r="D534" s="362"/>
      <c r="E534" s="361"/>
      <c r="F534" s="359"/>
      <c r="G534" s="359"/>
      <c r="H534" s="359"/>
      <c r="I534" s="388">
        <f>I533+I495+I463</f>
        <v>466312</v>
      </c>
      <c r="J534" s="362"/>
      <c r="K534" s="405"/>
    </row>
    <row r="535" spans="1:11" s="357" customFormat="1" ht="18.600000000000001" thickTop="1">
      <c r="A535" s="363">
        <v>11</v>
      </c>
      <c r="B535" s="364" t="s">
        <v>274</v>
      </c>
      <c r="C535" s="365"/>
      <c r="D535" s="366"/>
      <c r="E535" s="367"/>
      <c r="F535" s="367"/>
      <c r="G535" s="367"/>
      <c r="H535" s="367"/>
      <c r="I535" s="365"/>
      <c r="J535" s="368"/>
      <c r="K535" s="493"/>
    </row>
    <row r="536" spans="1:11" s="137" customFormat="1">
      <c r="A536" s="295">
        <v>11.1</v>
      </c>
      <c r="B536" s="654" t="s">
        <v>216</v>
      </c>
      <c r="C536" s="156"/>
      <c r="D536" s="655"/>
      <c r="E536" s="226"/>
      <c r="F536" s="226"/>
      <c r="G536" s="226"/>
      <c r="H536" s="226"/>
      <c r="I536" s="156"/>
      <c r="J536" s="656"/>
      <c r="K536" s="405"/>
    </row>
    <row r="537" spans="1:11" s="116" customFormat="1">
      <c r="A537" s="509"/>
      <c r="B537" s="787" t="s">
        <v>451</v>
      </c>
      <c r="C537" s="473"/>
      <c r="D537" s="594"/>
      <c r="E537" s="474"/>
      <c r="F537" s="475"/>
      <c r="G537" s="474"/>
      <c r="H537" s="475"/>
      <c r="I537" s="474"/>
      <c r="J537" s="476"/>
    </row>
    <row r="538" spans="1:11" s="116" customFormat="1">
      <c r="A538" s="509"/>
      <c r="B538" s="787" t="s">
        <v>446</v>
      </c>
      <c r="C538" s="473">
        <v>1</v>
      </c>
      <c r="D538" s="594" t="s">
        <v>25</v>
      </c>
      <c r="E538" s="474">
        <v>5670</v>
      </c>
      <c r="F538" s="475">
        <f>ROUND($C538*E538,2)</f>
        <v>5670</v>
      </c>
      <c r="G538" s="474">
        <v>550</v>
      </c>
      <c r="H538" s="475">
        <f>ROUND($C538*G538,2)</f>
        <v>550</v>
      </c>
      <c r="I538" s="474">
        <f>F538+H538</f>
        <v>6220</v>
      </c>
      <c r="J538" s="476"/>
    </row>
    <row r="539" spans="1:11" s="116" customFormat="1">
      <c r="A539" s="509"/>
      <c r="B539" s="787" t="s">
        <v>447</v>
      </c>
      <c r="C539" s="473">
        <v>2</v>
      </c>
      <c r="D539" s="594" t="s">
        <v>25</v>
      </c>
      <c r="E539" s="474">
        <v>1500</v>
      </c>
      <c r="F539" s="475">
        <f>ROUND($C539*E539,2)</f>
        <v>3000</v>
      </c>
      <c r="G539" s="474">
        <v>350</v>
      </c>
      <c r="H539" s="475">
        <f>ROUND($C539*G539,2)</f>
        <v>700</v>
      </c>
      <c r="I539" s="474">
        <f>F539+H539</f>
        <v>3700</v>
      </c>
      <c r="J539" s="476"/>
    </row>
    <row r="540" spans="1:11" s="116" customFormat="1">
      <c r="A540" s="509"/>
      <c r="B540" s="787" t="s">
        <v>448</v>
      </c>
      <c r="C540" s="473"/>
      <c r="D540" s="594"/>
      <c r="E540" s="474"/>
      <c r="F540" s="475"/>
      <c r="G540" s="474"/>
      <c r="H540" s="475"/>
      <c r="I540" s="474"/>
      <c r="J540" s="476"/>
    </row>
    <row r="541" spans="1:11" s="116" customFormat="1">
      <c r="A541" s="509"/>
      <c r="B541" s="787" t="s">
        <v>449</v>
      </c>
      <c r="C541" s="473">
        <v>1</v>
      </c>
      <c r="D541" s="594" t="s">
        <v>25</v>
      </c>
      <c r="E541" s="474">
        <v>4800</v>
      </c>
      <c r="F541" s="475">
        <f>ROUND($C541*E541,2)</f>
        <v>4800</v>
      </c>
      <c r="G541" s="474">
        <v>328</v>
      </c>
      <c r="H541" s="475">
        <f>ROUND($C541*G541,2)</f>
        <v>328</v>
      </c>
      <c r="I541" s="474">
        <f>F541+H541</f>
        <v>5128</v>
      </c>
      <c r="J541" s="476"/>
    </row>
    <row r="542" spans="1:11" s="116" customFormat="1">
      <c r="A542" s="509"/>
      <c r="B542" s="787" t="s">
        <v>450</v>
      </c>
      <c r="C542" s="473"/>
      <c r="D542" s="594"/>
      <c r="E542" s="474"/>
      <c r="F542" s="475"/>
      <c r="G542" s="474"/>
      <c r="H542" s="475"/>
      <c r="I542" s="474"/>
      <c r="J542" s="476"/>
    </row>
    <row r="543" spans="1:11" s="159" customFormat="1">
      <c r="A543" s="229"/>
      <c r="B543" s="165"/>
      <c r="C543" s="294"/>
      <c r="D543" s="658"/>
      <c r="E543" s="225"/>
      <c r="F543" s="225"/>
      <c r="G543" s="225"/>
      <c r="H543" s="225"/>
      <c r="I543" s="182"/>
      <c r="J543" s="678"/>
      <c r="K543" s="495"/>
    </row>
    <row r="544" spans="1:11" s="159" customFormat="1">
      <c r="A544" s="792"/>
      <c r="B544" s="250" t="s">
        <v>469</v>
      </c>
      <c r="C544" s="414"/>
      <c r="D544" s="661"/>
      <c r="E544" s="413"/>
      <c r="F544" s="413"/>
      <c r="G544" s="413"/>
      <c r="H544" s="413"/>
      <c r="I544" s="310"/>
      <c r="J544" s="671"/>
      <c r="K544" s="495"/>
    </row>
    <row r="545" spans="1:15" s="116" customFormat="1">
      <c r="A545" s="509"/>
      <c r="B545" s="787" t="s">
        <v>467</v>
      </c>
      <c r="C545" s="473">
        <v>114.24</v>
      </c>
      <c r="D545" s="594" t="s">
        <v>35</v>
      </c>
      <c r="E545" s="474">
        <v>26.63</v>
      </c>
      <c r="F545" s="475">
        <f>ROUND($C545*E545,2)</f>
        <v>3042.21</v>
      </c>
      <c r="G545" s="474">
        <v>12</v>
      </c>
      <c r="H545" s="475">
        <f>ROUND($C545*G545,2)</f>
        <v>1370.88</v>
      </c>
      <c r="I545" s="474">
        <f>F545+H545</f>
        <v>4413.09</v>
      </c>
      <c r="J545" s="476"/>
      <c r="K545" s="118"/>
    </row>
    <row r="546" spans="1:15" s="116" customFormat="1">
      <c r="A546" s="509"/>
      <c r="B546" s="787" t="s">
        <v>468</v>
      </c>
      <c r="C546" s="473">
        <v>210.3</v>
      </c>
      <c r="D546" s="594" t="s">
        <v>35</v>
      </c>
      <c r="E546" s="474">
        <v>22.38</v>
      </c>
      <c r="F546" s="475">
        <f>ROUND($C546*E546,2)</f>
        <v>4706.51</v>
      </c>
      <c r="G546" s="474">
        <v>12</v>
      </c>
      <c r="H546" s="475">
        <f>ROUND($C546*G546,2)</f>
        <v>2523.6</v>
      </c>
      <c r="I546" s="474">
        <f>F546+H546</f>
        <v>7230.1100000000006</v>
      </c>
      <c r="J546" s="476"/>
      <c r="K546" s="118"/>
    </row>
    <row r="547" spans="1:15" s="116" customFormat="1">
      <c r="A547" s="509"/>
      <c r="B547" s="787" t="s">
        <v>471</v>
      </c>
      <c r="C547" s="473">
        <v>13.57</v>
      </c>
      <c r="D547" s="594" t="s">
        <v>34</v>
      </c>
      <c r="E547" s="474">
        <v>918</v>
      </c>
      <c r="F547" s="475">
        <f>ROUND($C547*E547,2)</f>
        <v>12457.26</v>
      </c>
      <c r="G547" s="474">
        <v>72</v>
      </c>
      <c r="H547" s="475">
        <f>ROUND($C547*G547,2)</f>
        <v>977.04</v>
      </c>
      <c r="I547" s="474">
        <f>F547+H547</f>
        <v>13434.3</v>
      </c>
      <c r="J547" s="476"/>
      <c r="K547" s="118"/>
    </row>
    <row r="548" spans="1:15" s="651" customFormat="1">
      <c r="A548" s="646"/>
      <c r="B548" s="647" t="s">
        <v>470</v>
      </c>
      <c r="C548" s="153">
        <v>13.8</v>
      </c>
      <c r="D548" s="318" t="s">
        <v>34</v>
      </c>
      <c r="E548" s="151">
        <v>30</v>
      </c>
      <c r="F548" s="475">
        <f>ROUND($C548*E548,2)</f>
        <v>414</v>
      </c>
      <c r="G548" s="151">
        <v>31</v>
      </c>
      <c r="H548" s="475">
        <f>ROUND($C548*G548,2)</f>
        <v>427.8</v>
      </c>
      <c r="I548" s="151">
        <f>F548+H548</f>
        <v>841.8</v>
      </c>
      <c r="J548" s="649"/>
      <c r="K548" s="650"/>
      <c r="L548" s="653"/>
    </row>
    <row r="549" spans="1:15" s="651" customFormat="1">
      <c r="A549" s="684"/>
      <c r="B549" s="685"/>
      <c r="C549" s="546"/>
      <c r="D549" s="568"/>
      <c r="E549" s="281"/>
      <c r="F549" s="569"/>
      <c r="G549" s="281"/>
      <c r="H549" s="569"/>
      <c r="I549" s="281"/>
      <c r="J549" s="660"/>
      <c r="K549" s="650"/>
      <c r="L549" s="653"/>
    </row>
    <row r="550" spans="1:15" s="159" customFormat="1">
      <c r="A550" s="792"/>
      <c r="B550" s="250" t="s">
        <v>474</v>
      </c>
      <c r="C550" s="414"/>
      <c r="D550" s="661"/>
      <c r="E550" s="413"/>
      <c r="F550" s="413"/>
      <c r="G550" s="413"/>
      <c r="H550" s="413"/>
      <c r="I550" s="310"/>
      <c r="J550" s="671"/>
      <c r="K550" s="495"/>
    </row>
    <row r="551" spans="1:15" s="137" customFormat="1">
      <c r="A551" s="178"/>
      <c r="B551" s="169" t="s">
        <v>40</v>
      </c>
      <c r="C551" s="170">
        <v>5.89</v>
      </c>
      <c r="D551" s="404" t="s">
        <v>34</v>
      </c>
      <c r="E551" s="226">
        <v>180</v>
      </c>
      <c r="F551" s="475">
        <f t="shared" ref="F551:F560" si="67">ROUND($C551*E551,2)</f>
        <v>1060.2</v>
      </c>
      <c r="G551" s="179">
        <v>163</v>
      </c>
      <c r="H551" s="475">
        <f t="shared" ref="H551:H560" si="68">ROUND($C551*G551,2)</f>
        <v>960.07</v>
      </c>
      <c r="I551" s="474">
        <f>F551+H551</f>
        <v>2020.27</v>
      </c>
      <c r="J551" s="222"/>
      <c r="K551" s="405"/>
    </row>
    <row r="552" spans="1:15" s="116" customFormat="1">
      <c r="A552" s="509"/>
      <c r="B552" s="787" t="s">
        <v>800</v>
      </c>
      <c r="C552" s="473">
        <v>0.38</v>
      </c>
      <c r="D552" s="594" t="s">
        <v>33</v>
      </c>
      <c r="E552" s="474">
        <v>2470</v>
      </c>
      <c r="F552" s="475">
        <f t="shared" si="67"/>
        <v>938.6</v>
      </c>
      <c r="G552" s="474">
        <v>522</v>
      </c>
      <c r="H552" s="475">
        <f t="shared" si="68"/>
        <v>198.36</v>
      </c>
      <c r="I552" s="474">
        <f>F552+H552</f>
        <v>1136.96</v>
      </c>
      <c r="J552" s="476"/>
      <c r="K552" s="118"/>
    </row>
    <row r="553" spans="1:15" s="116" customFormat="1">
      <c r="A553" s="509"/>
      <c r="B553" s="787" t="s">
        <v>322</v>
      </c>
      <c r="C553" s="473">
        <v>29.74</v>
      </c>
      <c r="D553" s="594" t="s">
        <v>35</v>
      </c>
      <c r="E553" s="474">
        <v>20.5</v>
      </c>
      <c r="F553" s="475">
        <f t="shared" si="67"/>
        <v>609.66999999999996</v>
      </c>
      <c r="G553" s="474">
        <v>4.9000000000000004</v>
      </c>
      <c r="H553" s="475">
        <f t="shared" si="68"/>
        <v>145.72999999999999</v>
      </c>
      <c r="I553" s="474">
        <f>F553+H553</f>
        <v>755.4</v>
      </c>
      <c r="J553" s="476"/>
      <c r="K553" s="118"/>
    </row>
    <row r="554" spans="1:15" s="116" customFormat="1">
      <c r="A554" s="509"/>
      <c r="B554" s="787" t="s">
        <v>78</v>
      </c>
      <c r="C554" s="473">
        <v>0.89</v>
      </c>
      <c r="D554" s="594" t="s">
        <v>35</v>
      </c>
      <c r="E554" s="474">
        <v>23.74</v>
      </c>
      <c r="F554" s="475">
        <f t="shared" si="67"/>
        <v>21.13</v>
      </c>
      <c r="G554" s="474"/>
      <c r="H554" s="475">
        <f t="shared" si="68"/>
        <v>0</v>
      </c>
      <c r="I554" s="474">
        <f>F554+H554</f>
        <v>21.13</v>
      </c>
      <c r="J554" s="476"/>
      <c r="K554" s="118">
        <f>C553*0.03</f>
        <v>0.89219999999999988</v>
      </c>
    </row>
    <row r="555" spans="1:15" s="137" customFormat="1">
      <c r="A555" s="410"/>
      <c r="B555" s="169" t="s">
        <v>42</v>
      </c>
      <c r="C555" s="170">
        <v>1.47</v>
      </c>
      <c r="D555" s="404" t="s">
        <v>35</v>
      </c>
      <c r="E555" s="226">
        <v>21.77</v>
      </c>
      <c r="F555" s="475">
        <f t="shared" si="67"/>
        <v>32</v>
      </c>
      <c r="G555" s="179"/>
      <c r="H555" s="475">
        <f t="shared" si="68"/>
        <v>0</v>
      </c>
      <c r="I555" s="179">
        <f>F555+H555</f>
        <v>32</v>
      </c>
      <c r="J555" s="222"/>
      <c r="K555" s="405">
        <f>C551*0.25</f>
        <v>1.4724999999999999</v>
      </c>
    </row>
    <row r="556" spans="1:15" s="152" customFormat="1">
      <c r="A556" s="657"/>
      <c r="B556" s="165" t="s">
        <v>364</v>
      </c>
      <c r="C556" s="294">
        <v>4.45</v>
      </c>
      <c r="D556" s="658" t="s">
        <v>43</v>
      </c>
      <c r="E556" s="225">
        <v>230</v>
      </c>
      <c r="F556" s="475">
        <f t="shared" si="67"/>
        <v>1023.5</v>
      </c>
      <c r="G556" s="225">
        <v>73</v>
      </c>
      <c r="H556" s="475">
        <f t="shared" si="68"/>
        <v>324.85000000000002</v>
      </c>
      <c r="I556" s="182">
        <f>H556+F556</f>
        <v>1348.35</v>
      </c>
      <c r="J556" s="649"/>
      <c r="K556" s="405"/>
      <c r="M556" s="152">
        <v>350.7534999999998</v>
      </c>
      <c r="N556" s="152">
        <v>31.865400000000001</v>
      </c>
      <c r="O556" s="152">
        <f>SUM(M556:N556)</f>
        <v>382.61889999999983</v>
      </c>
    </row>
    <row r="557" spans="1:15" s="116" customFormat="1">
      <c r="A557" s="509"/>
      <c r="B557" s="787" t="s">
        <v>475</v>
      </c>
      <c r="C557" s="473">
        <v>3.84</v>
      </c>
      <c r="D557" s="594" t="s">
        <v>34</v>
      </c>
      <c r="E557" s="474">
        <v>2500</v>
      </c>
      <c r="F557" s="475">
        <f t="shared" si="67"/>
        <v>9600</v>
      </c>
      <c r="G557" s="474">
        <v>228</v>
      </c>
      <c r="H557" s="475">
        <f t="shared" si="68"/>
        <v>875.52</v>
      </c>
      <c r="I557" s="474">
        <f>F557+H557</f>
        <v>10475.52</v>
      </c>
      <c r="J557" s="476"/>
      <c r="K557" s="118"/>
    </row>
    <row r="558" spans="1:15" s="137" customFormat="1">
      <c r="A558" s="657"/>
      <c r="B558" s="165" t="s">
        <v>365</v>
      </c>
      <c r="C558" s="290">
        <v>9.24</v>
      </c>
      <c r="D558" s="658" t="s">
        <v>43</v>
      </c>
      <c r="E558" s="225">
        <v>40</v>
      </c>
      <c r="F558" s="475">
        <f t="shared" si="67"/>
        <v>369.6</v>
      </c>
      <c r="G558" s="225">
        <v>96</v>
      </c>
      <c r="H558" s="475">
        <f t="shared" si="68"/>
        <v>887.04</v>
      </c>
      <c r="I558" s="182">
        <f>H558+F558</f>
        <v>1256.6399999999999</v>
      </c>
      <c r="J558" s="649"/>
      <c r="K558" s="405"/>
    </row>
    <row r="559" spans="1:15" s="137" customFormat="1">
      <c r="A559" s="657"/>
      <c r="B559" s="165" t="s">
        <v>202</v>
      </c>
      <c r="C559" s="294">
        <v>2.0499999999999998</v>
      </c>
      <c r="D559" s="658" t="s">
        <v>43</v>
      </c>
      <c r="E559" s="225">
        <v>75</v>
      </c>
      <c r="F559" s="475">
        <f t="shared" si="67"/>
        <v>153.75</v>
      </c>
      <c r="G559" s="225">
        <v>109</v>
      </c>
      <c r="H559" s="475">
        <f t="shared" si="68"/>
        <v>223.45</v>
      </c>
      <c r="I559" s="182">
        <f>H559+F559</f>
        <v>377.2</v>
      </c>
      <c r="J559" s="649"/>
      <c r="K559" s="405"/>
    </row>
    <row r="560" spans="1:15" s="137" customFormat="1">
      <c r="A560" s="297"/>
      <c r="B560" s="165" t="s">
        <v>95</v>
      </c>
      <c r="C560" s="294">
        <v>11.29</v>
      </c>
      <c r="D560" s="658" t="s">
        <v>43</v>
      </c>
      <c r="E560" s="225">
        <v>30</v>
      </c>
      <c r="F560" s="475">
        <f t="shared" si="67"/>
        <v>338.7</v>
      </c>
      <c r="G560" s="225">
        <v>31</v>
      </c>
      <c r="H560" s="475">
        <f t="shared" si="68"/>
        <v>349.99</v>
      </c>
      <c r="I560" s="182">
        <f>H560+F560</f>
        <v>688.69</v>
      </c>
      <c r="J560" s="678"/>
      <c r="K560" s="405">
        <v>54.64</v>
      </c>
    </row>
    <row r="561" spans="1:11" s="137" customFormat="1">
      <c r="A561" s="309"/>
      <c r="B561" s="250"/>
      <c r="C561" s="414"/>
      <c r="D561" s="661"/>
      <c r="E561" s="413"/>
      <c r="F561" s="569"/>
      <c r="G561" s="413"/>
      <c r="H561" s="569"/>
      <c r="I561" s="310"/>
      <c r="J561" s="671"/>
      <c r="K561" s="405"/>
    </row>
    <row r="562" spans="1:11" s="159" customFormat="1">
      <c r="A562" s="229"/>
      <c r="B562" s="165" t="s">
        <v>483</v>
      </c>
      <c r="C562" s="294"/>
      <c r="D562" s="658"/>
      <c r="E562" s="225"/>
      <c r="F562" s="225"/>
      <c r="G562" s="225"/>
      <c r="H562" s="225"/>
      <c r="I562" s="182"/>
      <c r="J562" s="678"/>
      <c r="K562" s="495"/>
    </row>
    <row r="563" spans="1:11" s="159" customFormat="1">
      <c r="A563" s="229"/>
      <c r="B563" s="165" t="s">
        <v>452</v>
      </c>
      <c r="C563" s="294"/>
      <c r="D563" s="658"/>
      <c r="E563" s="225"/>
      <c r="F563" s="225"/>
      <c r="G563" s="225"/>
      <c r="H563" s="225"/>
      <c r="I563" s="182"/>
      <c r="J563" s="678"/>
      <c r="K563" s="495"/>
    </row>
    <row r="564" spans="1:11" s="152" customFormat="1">
      <c r="A564" s="659"/>
      <c r="B564" s="250" t="s">
        <v>476</v>
      </c>
      <c r="C564" s="414">
        <v>17.96</v>
      </c>
      <c r="D564" s="658" t="s">
        <v>43</v>
      </c>
      <c r="E564" s="225">
        <v>480</v>
      </c>
      <c r="F564" s="475">
        <f>ROUND($C564*E564,2)</f>
        <v>8620.7999999999993</v>
      </c>
      <c r="G564" s="225">
        <v>120</v>
      </c>
      <c r="H564" s="475">
        <f>ROUND($C564*G564,2)</f>
        <v>2155.1999999999998</v>
      </c>
      <c r="I564" s="182">
        <f>H564+F564</f>
        <v>10776</v>
      </c>
      <c r="J564" s="660"/>
      <c r="K564" s="405"/>
    </row>
    <row r="565" spans="1:11" s="152" customFormat="1">
      <c r="A565" s="659"/>
      <c r="B565" s="250" t="s">
        <v>367</v>
      </c>
      <c r="C565" s="414"/>
      <c r="D565" s="661"/>
      <c r="E565" s="413"/>
      <c r="F565" s="475"/>
      <c r="G565" s="413"/>
      <c r="H565" s="475"/>
      <c r="I565" s="310"/>
      <c r="J565" s="660"/>
      <c r="K565" s="405"/>
    </row>
    <row r="566" spans="1:11" s="159" customFormat="1">
      <c r="A566" s="229"/>
      <c r="B566" s="165" t="s">
        <v>477</v>
      </c>
      <c r="C566" s="294">
        <v>4.28</v>
      </c>
      <c r="D566" s="658" t="s">
        <v>43</v>
      </c>
      <c r="E566" s="225">
        <v>310</v>
      </c>
      <c r="F566" s="475">
        <f t="shared" ref="F566:F571" si="69">ROUND($C566*E566,2)</f>
        <v>1326.8</v>
      </c>
      <c r="G566" s="225">
        <v>93</v>
      </c>
      <c r="H566" s="475">
        <f t="shared" ref="H566:H571" si="70">ROUND($C566*G566,2)</f>
        <v>398.04</v>
      </c>
      <c r="I566" s="182">
        <f t="shared" ref="I566:I571" si="71">H566+F566</f>
        <v>1724.84</v>
      </c>
      <c r="J566" s="678"/>
      <c r="K566" s="495"/>
    </row>
    <row r="567" spans="1:11" s="159" customFormat="1">
      <c r="A567" s="229"/>
      <c r="B567" s="165" t="s">
        <v>478</v>
      </c>
      <c r="C567" s="294">
        <v>5.7</v>
      </c>
      <c r="D567" s="658" t="s">
        <v>36</v>
      </c>
      <c r="E567" s="225">
        <v>150</v>
      </c>
      <c r="F567" s="475">
        <f t="shared" si="69"/>
        <v>855</v>
      </c>
      <c r="G567" s="225">
        <v>50</v>
      </c>
      <c r="H567" s="475">
        <f t="shared" si="70"/>
        <v>285</v>
      </c>
      <c r="I567" s="182">
        <f t="shared" si="71"/>
        <v>1140</v>
      </c>
      <c r="J567" s="678"/>
      <c r="K567" s="495"/>
    </row>
    <row r="568" spans="1:11" s="159" customFormat="1">
      <c r="A568" s="229"/>
      <c r="B568" s="165" t="s">
        <v>479</v>
      </c>
      <c r="C568" s="294">
        <v>13.11</v>
      </c>
      <c r="D568" s="658" t="s">
        <v>43</v>
      </c>
      <c r="E568" s="225">
        <v>300</v>
      </c>
      <c r="F568" s="475">
        <f t="shared" si="69"/>
        <v>3933</v>
      </c>
      <c r="G568" s="225">
        <v>90</v>
      </c>
      <c r="H568" s="475">
        <f t="shared" si="70"/>
        <v>1179.9000000000001</v>
      </c>
      <c r="I568" s="182">
        <f t="shared" si="71"/>
        <v>5112.8999999999996</v>
      </c>
      <c r="J568" s="678"/>
      <c r="K568" s="495"/>
    </row>
    <row r="569" spans="1:11" s="159" customFormat="1">
      <c r="A569" s="229"/>
      <c r="B569" s="165" t="s">
        <v>481</v>
      </c>
      <c r="C569" s="294">
        <v>171</v>
      </c>
      <c r="D569" s="658" t="s">
        <v>37</v>
      </c>
      <c r="E569" s="225">
        <v>35</v>
      </c>
      <c r="F569" s="475">
        <f t="shared" si="69"/>
        <v>5985</v>
      </c>
      <c r="G569" s="225">
        <v>10</v>
      </c>
      <c r="H569" s="475">
        <f t="shared" si="70"/>
        <v>1710</v>
      </c>
      <c r="I569" s="182">
        <f t="shared" si="71"/>
        <v>7695</v>
      </c>
      <c r="J569" s="678"/>
      <c r="K569" s="495"/>
    </row>
    <row r="570" spans="1:11" s="159" customFormat="1">
      <c r="A570" s="229"/>
      <c r="B570" s="165" t="s">
        <v>482</v>
      </c>
      <c r="C570" s="294">
        <v>50</v>
      </c>
      <c r="D570" s="658" t="s">
        <v>37</v>
      </c>
      <c r="E570" s="225">
        <v>70</v>
      </c>
      <c r="F570" s="475">
        <f t="shared" si="69"/>
        <v>3500</v>
      </c>
      <c r="G570" s="225">
        <v>21</v>
      </c>
      <c r="H570" s="475">
        <f t="shared" si="70"/>
        <v>1050</v>
      </c>
      <c r="I570" s="182">
        <f t="shared" si="71"/>
        <v>4550</v>
      </c>
      <c r="J570" s="678"/>
      <c r="K570" s="495"/>
    </row>
    <row r="571" spans="1:11" s="159" customFormat="1">
      <c r="A571" s="229"/>
      <c r="B571" s="165" t="s">
        <v>480</v>
      </c>
      <c r="C571" s="294">
        <v>2</v>
      </c>
      <c r="D571" s="658" t="s">
        <v>25</v>
      </c>
      <c r="E571" s="225">
        <v>5000</v>
      </c>
      <c r="F571" s="475">
        <f t="shared" si="69"/>
        <v>10000</v>
      </c>
      <c r="G571" s="225">
        <v>1500</v>
      </c>
      <c r="H571" s="475">
        <f t="shared" si="70"/>
        <v>3000</v>
      </c>
      <c r="I571" s="182">
        <f t="shared" si="71"/>
        <v>13000</v>
      </c>
      <c r="J571" s="678"/>
      <c r="K571" s="495">
        <f>SUM(I564:I571)</f>
        <v>43998.74</v>
      </c>
    </row>
    <row r="572" spans="1:11" s="137" customFormat="1">
      <c r="A572" s="316"/>
      <c r="B572" s="286"/>
      <c r="C572" s="153"/>
      <c r="D572" s="686"/>
      <c r="E572" s="317"/>
      <c r="F572" s="317"/>
      <c r="G572" s="317"/>
      <c r="H572" s="317"/>
      <c r="I572" s="290"/>
      <c r="J572" s="656"/>
      <c r="K572" s="405"/>
    </row>
    <row r="573" spans="1:11" s="137" customFormat="1">
      <c r="A573" s="384"/>
      <c r="B573" s="681" t="s">
        <v>502</v>
      </c>
      <c r="C573" s="385"/>
      <c r="D573" s="682"/>
      <c r="E573" s="386"/>
      <c r="F573" s="385"/>
      <c r="G573" s="385"/>
      <c r="H573" s="385"/>
      <c r="I573" s="382">
        <f>SUM(I537:I572)</f>
        <v>103078.19999999998</v>
      </c>
      <c r="J573" s="682"/>
      <c r="K573" s="405"/>
    </row>
    <row r="574" spans="1:11" s="137" customFormat="1">
      <c r="A574" s="295">
        <v>11.2</v>
      </c>
      <c r="B574" s="654" t="s">
        <v>218</v>
      </c>
      <c r="C574" s="157"/>
      <c r="D574" s="655"/>
      <c r="E574" s="151"/>
      <c r="F574" s="151"/>
      <c r="G574" s="151"/>
      <c r="H574" s="151"/>
      <c r="I574" s="156"/>
      <c r="J574" s="656"/>
      <c r="K574" s="405"/>
    </row>
    <row r="575" spans="1:11" s="116" customFormat="1">
      <c r="A575" s="509"/>
      <c r="B575" s="787" t="s">
        <v>451</v>
      </c>
      <c r="C575" s="473"/>
      <c r="D575" s="594"/>
      <c r="E575" s="474"/>
      <c r="F575" s="475"/>
      <c r="G575" s="474"/>
      <c r="H575" s="475"/>
      <c r="I575" s="474"/>
      <c r="J575" s="476"/>
    </row>
    <row r="576" spans="1:11" s="116" customFormat="1">
      <c r="A576" s="509"/>
      <c r="B576" s="787" t="s">
        <v>446</v>
      </c>
      <c r="C576" s="473">
        <v>1</v>
      </c>
      <c r="D576" s="594" t="s">
        <v>25</v>
      </c>
      <c r="E576" s="474">
        <v>5670</v>
      </c>
      <c r="F576" s="475">
        <f>ROUND($C576*E576,2)</f>
        <v>5670</v>
      </c>
      <c r="G576" s="474">
        <v>550</v>
      </c>
      <c r="H576" s="475">
        <f>ROUND($C576*G576,2)</f>
        <v>550</v>
      </c>
      <c r="I576" s="474">
        <f>F576+H576</f>
        <v>6220</v>
      </c>
      <c r="J576" s="476"/>
    </row>
    <row r="577" spans="1:13" s="116" customFormat="1">
      <c r="A577" s="509"/>
      <c r="B577" s="787" t="s">
        <v>447</v>
      </c>
      <c r="C577" s="473">
        <v>2</v>
      </c>
      <c r="D577" s="594" t="s">
        <v>25</v>
      </c>
      <c r="E577" s="474">
        <v>1500</v>
      </c>
      <c r="F577" s="475">
        <f>ROUND($C577*E577,2)</f>
        <v>3000</v>
      </c>
      <c r="G577" s="474">
        <v>350</v>
      </c>
      <c r="H577" s="475">
        <f>ROUND($C577*G577,2)</f>
        <v>700</v>
      </c>
      <c r="I577" s="474">
        <f>F577+H577</f>
        <v>3700</v>
      </c>
      <c r="J577" s="476"/>
    </row>
    <row r="578" spans="1:13" s="116" customFormat="1">
      <c r="A578" s="509"/>
      <c r="B578" s="787" t="s">
        <v>448</v>
      </c>
      <c r="C578" s="473"/>
      <c r="D578" s="594"/>
      <c r="E578" s="474"/>
      <c r="F578" s="475"/>
      <c r="G578" s="474"/>
      <c r="H578" s="475"/>
      <c r="I578" s="474"/>
      <c r="J578" s="476"/>
    </row>
    <row r="579" spans="1:13" s="116" customFormat="1">
      <c r="A579" s="509"/>
      <c r="B579" s="787" t="s">
        <v>449</v>
      </c>
      <c r="C579" s="473">
        <v>1</v>
      </c>
      <c r="D579" s="594" t="s">
        <v>25</v>
      </c>
      <c r="E579" s="474">
        <v>4800</v>
      </c>
      <c r="F579" s="475">
        <f>ROUND($C579*E579,2)</f>
        <v>4800</v>
      </c>
      <c r="G579" s="474">
        <v>328</v>
      </c>
      <c r="H579" s="475">
        <f>ROUND($C579*G579,2)</f>
        <v>328</v>
      </c>
      <c r="I579" s="474">
        <f>F579+H579</f>
        <v>5128</v>
      </c>
      <c r="J579" s="476"/>
    </row>
    <row r="580" spans="1:13" s="116" customFormat="1">
      <c r="A580" s="509"/>
      <c r="B580" s="787" t="s">
        <v>450</v>
      </c>
      <c r="C580" s="473"/>
      <c r="D580" s="594"/>
      <c r="E580" s="474"/>
      <c r="F580" s="475"/>
      <c r="G580" s="474"/>
      <c r="H580" s="475"/>
      <c r="I580" s="474"/>
      <c r="J580" s="476"/>
    </row>
    <row r="581" spans="1:13" s="159" customFormat="1">
      <c r="A581" s="229"/>
      <c r="B581" s="165"/>
      <c r="C581" s="294"/>
      <c r="D581" s="658"/>
      <c r="E581" s="225"/>
      <c r="F581" s="225"/>
      <c r="G581" s="225"/>
      <c r="H581" s="225"/>
      <c r="I581" s="182"/>
      <c r="J581" s="678"/>
      <c r="K581" s="495"/>
    </row>
    <row r="582" spans="1:13" s="116" customFormat="1">
      <c r="A582" s="509"/>
      <c r="B582" s="787" t="s">
        <v>472</v>
      </c>
      <c r="C582" s="473">
        <v>1</v>
      </c>
      <c r="D582" s="594" t="s">
        <v>25</v>
      </c>
      <c r="E582" s="474">
        <v>49740</v>
      </c>
      <c r="F582" s="475">
        <f>ROUND($C582*E582,2)</f>
        <v>49740</v>
      </c>
      <c r="G582" s="474"/>
      <c r="H582" s="475">
        <f>ROUND($C582*G582,2)</f>
        <v>0</v>
      </c>
      <c r="I582" s="474">
        <f>F582+H582</f>
        <v>49740</v>
      </c>
      <c r="J582" s="476"/>
      <c r="K582" s="116">
        <f>E582/2</f>
        <v>24870</v>
      </c>
      <c r="L582" s="116">
        <f>3.3*10.05</f>
        <v>33.164999999999999</v>
      </c>
      <c r="M582" s="116">
        <f>L582*1500</f>
        <v>49747.5</v>
      </c>
    </row>
    <row r="583" spans="1:13" s="116" customFormat="1">
      <c r="A583" s="509"/>
      <c r="B583" s="787" t="s">
        <v>466</v>
      </c>
      <c r="C583" s="473">
        <v>1</v>
      </c>
      <c r="D583" s="594" t="s">
        <v>25</v>
      </c>
      <c r="E583" s="474">
        <v>17570</v>
      </c>
      <c r="F583" s="475">
        <f>ROUND($C583*E583,2)</f>
        <v>17570</v>
      </c>
      <c r="G583" s="474"/>
      <c r="H583" s="475">
        <f>ROUND($C583*G583,2)</f>
        <v>0</v>
      </c>
      <c r="I583" s="474">
        <f>F583+H583</f>
        <v>17570</v>
      </c>
      <c r="J583" s="476"/>
      <c r="L583" s="116">
        <f>3.3*3.55</f>
        <v>11.714999999999998</v>
      </c>
      <c r="M583" s="116">
        <f>L583*1500</f>
        <v>17572.499999999996</v>
      </c>
    </row>
    <row r="584" spans="1:13" s="116" customFormat="1">
      <c r="A584" s="509"/>
      <c r="B584" s="787" t="s">
        <v>473</v>
      </c>
      <c r="C584" s="473">
        <v>1</v>
      </c>
      <c r="D584" s="594" t="s">
        <v>25</v>
      </c>
      <c r="E584" s="474">
        <v>21280</v>
      </c>
      <c r="F584" s="475">
        <f>ROUND($C584*E584,2)</f>
        <v>21280</v>
      </c>
      <c r="G584" s="474"/>
      <c r="H584" s="475">
        <f>ROUND($C584*G584,2)</f>
        <v>0</v>
      </c>
      <c r="I584" s="474">
        <f>F584+H584</f>
        <v>21280</v>
      </c>
      <c r="J584" s="476"/>
      <c r="K584" s="116">
        <f>E584/2</f>
        <v>10640</v>
      </c>
      <c r="L584" s="116">
        <f>4.3*3.3</f>
        <v>14.19</v>
      </c>
      <c r="M584" s="116">
        <f>L584*1500</f>
        <v>21285</v>
      </c>
    </row>
    <row r="585" spans="1:13" s="159" customFormat="1">
      <c r="A585" s="229"/>
      <c r="B585" s="165"/>
      <c r="C585" s="294"/>
      <c r="D585" s="658"/>
      <c r="E585" s="225"/>
      <c r="F585" s="225"/>
      <c r="G585" s="225"/>
      <c r="H585" s="225"/>
      <c r="I585" s="182"/>
      <c r="J585" s="678"/>
      <c r="K585" s="495"/>
    </row>
    <row r="586" spans="1:13" s="159" customFormat="1">
      <c r="A586" s="229"/>
      <c r="B586" s="165" t="s">
        <v>484</v>
      </c>
      <c r="C586" s="294"/>
      <c r="D586" s="658"/>
      <c r="E586" s="225"/>
      <c r="F586" s="225"/>
      <c r="G586" s="225"/>
      <c r="H586" s="225"/>
      <c r="I586" s="182"/>
      <c r="J586" s="678"/>
      <c r="K586" s="495"/>
    </row>
    <row r="587" spans="1:13" s="159" customFormat="1">
      <c r="A587" s="229"/>
      <c r="B587" s="165" t="s">
        <v>452</v>
      </c>
      <c r="C587" s="294"/>
      <c r="D587" s="658"/>
      <c r="E587" s="225"/>
      <c r="F587" s="225"/>
      <c r="G587" s="225"/>
      <c r="H587" s="225"/>
      <c r="I587" s="182"/>
      <c r="J587" s="678"/>
      <c r="K587" s="495"/>
    </row>
    <row r="588" spans="1:13" s="152" customFormat="1">
      <c r="A588" s="659"/>
      <c r="B588" s="250" t="s">
        <v>476</v>
      </c>
      <c r="C588" s="414">
        <v>15.39</v>
      </c>
      <c r="D588" s="658" t="s">
        <v>43</v>
      </c>
      <c r="E588" s="225">
        <v>480</v>
      </c>
      <c r="F588" s="475">
        <f>ROUND($C588*E588,2)</f>
        <v>7387.2</v>
      </c>
      <c r="G588" s="225">
        <v>120</v>
      </c>
      <c r="H588" s="475">
        <f>ROUND($C588*G588,2)</f>
        <v>1846.8</v>
      </c>
      <c r="I588" s="182">
        <f>H588+F588</f>
        <v>9234</v>
      </c>
      <c r="J588" s="660"/>
      <c r="K588" s="405"/>
    </row>
    <row r="589" spans="1:13" s="152" customFormat="1">
      <c r="A589" s="659"/>
      <c r="B589" s="250" t="s">
        <v>367</v>
      </c>
      <c r="C589" s="414"/>
      <c r="D589" s="661"/>
      <c r="E589" s="413"/>
      <c r="F589" s="475"/>
      <c r="G589" s="413"/>
      <c r="H589" s="475"/>
      <c r="I589" s="310"/>
      <c r="J589" s="660"/>
      <c r="K589" s="405"/>
    </row>
    <row r="590" spans="1:13" s="159" customFormat="1">
      <c r="A590" s="229"/>
      <c r="B590" s="165" t="s">
        <v>477</v>
      </c>
      <c r="C590" s="294">
        <v>4.28</v>
      </c>
      <c r="D590" s="658" t="s">
        <v>43</v>
      </c>
      <c r="E590" s="225">
        <v>310</v>
      </c>
      <c r="F590" s="475">
        <f t="shared" ref="F590:F595" si="72">ROUND($C590*E590,2)</f>
        <v>1326.8</v>
      </c>
      <c r="G590" s="225">
        <v>93</v>
      </c>
      <c r="H590" s="475">
        <f t="shared" ref="H590:H595" si="73">ROUND($C590*G590,2)</f>
        <v>398.04</v>
      </c>
      <c r="I590" s="182">
        <f t="shared" ref="I590:I595" si="74">H590+F590</f>
        <v>1724.84</v>
      </c>
      <c r="J590" s="678"/>
      <c r="K590" s="495"/>
    </row>
    <row r="591" spans="1:13" s="159" customFormat="1">
      <c r="A591" s="229"/>
      <c r="B591" s="165" t="s">
        <v>478</v>
      </c>
      <c r="C591" s="294">
        <v>5.7</v>
      </c>
      <c r="D591" s="658" t="s">
        <v>36</v>
      </c>
      <c r="E591" s="225">
        <v>150</v>
      </c>
      <c r="F591" s="475">
        <f t="shared" si="72"/>
        <v>855</v>
      </c>
      <c r="G591" s="225">
        <v>50</v>
      </c>
      <c r="H591" s="475">
        <f t="shared" si="73"/>
        <v>285</v>
      </c>
      <c r="I591" s="182">
        <f t="shared" si="74"/>
        <v>1140</v>
      </c>
      <c r="J591" s="678"/>
      <c r="K591" s="495"/>
    </row>
    <row r="592" spans="1:13" s="159" customFormat="1">
      <c r="A592" s="229"/>
      <c r="B592" s="165" t="s">
        <v>479</v>
      </c>
      <c r="C592" s="294">
        <v>10.55</v>
      </c>
      <c r="D592" s="658" t="s">
        <v>43</v>
      </c>
      <c r="E592" s="225">
        <v>300</v>
      </c>
      <c r="F592" s="475">
        <f t="shared" si="72"/>
        <v>3165</v>
      </c>
      <c r="G592" s="225">
        <v>90</v>
      </c>
      <c r="H592" s="475">
        <f t="shared" si="73"/>
        <v>949.5</v>
      </c>
      <c r="I592" s="182">
        <f t="shared" si="74"/>
        <v>4114.5</v>
      </c>
      <c r="J592" s="678"/>
      <c r="K592" s="495"/>
    </row>
    <row r="593" spans="1:13" s="159" customFormat="1">
      <c r="A593" s="229"/>
      <c r="B593" s="165" t="s">
        <v>481</v>
      </c>
      <c r="C593" s="294">
        <v>171</v>
      </c>
      <c r="D593" s="658" t="s">
        <v>37</v>
      </c>
      <c r="E593" s="225">
        <v>35</v>
      </c>
      <c r="F593" s="475">
        <f t="shared" si="72"/>
        <v>5985</v>
      </c>
      <c r="G593" s="225">
        <v>10</v>
      </c>
      <c r="H593" s="475">
        <f t="shared" si="73"/>
        <v>1710</v>
      </c>
      <c r="I593" s="182">
        <f t="shared" si="74"/>
        <v>7695</v>
      </c>
      <c r="J593" s="678"/>
      <c r="K593" s="495"/>
    </row>
    <row r="594" spans="1:13" s="159" customFormat="1">
      <c r="A594" s="229"/>
      <c r="B594" s="165" t="s">
        <v>482</v>
      </c>
      <c r="C594" s="294">
        <v>50</v>
      </c>
      <c r="D594" s="658" t="s">
        <v>37</v>
      </c>
      <c r="E594" s="225">
        <v>70</v>
      </c>
      <c r="F594" s="475">
        <f t="shared" si="72"/>
        <v>3500</v>
      </c>
      <c r="G594" s="225">
        <v>21</v>
      </c>
      <c r="H594" s="475">
        <f t="shared" si="73"/>
        <v>1050</v>
      </c>
      <c r="I594" s="182">
        <f t="shared" si="74"/>
        <v>4550</v>
      </c>
      <c r="J594" s="678"/>
      <c r="K594" s="495"/>
    </row>
    <row r="595" spans="1:13" s="159" customFormat="1">
      <c r="A595" s="229"/>
      <c r="B595" s="165" t="s">
        <v>480</v>
      </c>
      <c r="C595" s="294">
        <v>2</v>
      </c>
      <c r="D595" s="658" t="s">
        <v>25</v>
      </c>
      <c r="E595" s="225">
        <v>5000</v>
      </c>
      <c r="F595" s="475">
        <f t="shared" si="72"/>
        <v>10000</v>
      </c>
      <c r="G595" s="225">
        <v>1500</v>
      </c>
      <c r="H595" s="475">
        <f t="shared" si="73"/>
        <v>3000</v>
      </c>
      <c r="I595" s="182">
        <f t="shared" si="74"/>
        <v>13000</v>
      </c>
      <c r="J595" s="678"/>
      <c r="K595" s="495">
        <f>SUM(I588:I595)</f>
        <v>41458.339999999997</v>
      </c>
    </row>
    <row r="596" spans="1:13" s="137" customFormat="1">
      <c r="A596" s="312"/>
      <c r="B596" s="286"/>
      <c r="C596" s="299"/>
      <c r="D596" s="644"/>
      <c r="E596" s="301"/>
      <c r="F596" s="301"/>
      <c r="G596" s="301"/>
      <c r="H596" s="301"/>
      <c r="I596" s="287"/>
      <c r="J596" s="645"/>
      <c r="K596" s="405"/>
    </row>
    <row r="597" spans="1:13" s="137" customFormat="1">
      <c r="A597" s="384"/>
      <c r="B597" s="681" t="s">
        <v>102</v>
      </c>
      <c r="C597" s="385"/>
      <c r="D597" s="682"/>
      <c r="E597" s="386"/>
      <c r="F597" s="385"/>
      <c r="G597" s="385"/>
      <c r="H597" s="385"/>
      <c r="I597" s="382">
        <f>SUM(I575:I596)</f>
        <v>145096.34</v>
      </c>
      <c r="J597" s="682"/>
      <c r="K597" s="405"/>
    </row>
    <row r="598" spans="1:13" s="137" customFormat="1">
      <c r="A598" s="295">
        <v>11.3</v>
      </c>
      <c r="B598" s="654" t="s">
        <v>219</v>
      </c>
      <c r="C598" s="157"/>
      <c r="D598" s="655"/>
      <c r="E598" s="151"/>
      <c r="F598" s="151"/>
      <c r="G598" s="151"/>
      <c r="H598" s="151"/>
      <c r="I598" s="156"/>
      <c r="J598" s="656"/>
      <c r="K598" s="405"/>
    </row>
    <row r="599" spans="1:13" s="116" customFormat="1">
      <c r="A599" s="509"/>
      <c r="B599" s="787" t="s">
        <v>451</v>
      </c>
      <c r="C599" s="473"/>
      <c r="D599" s="594"/>
      <c r="E599" s="474"/>
      <c r="F599" s="475"/>
      <c r="G599" s="474"/>
      <c r="H599" s="475"/>
      <c r="I599" s="474"/>
      <c r="J599" s="476"/>
    </row>
    <row r="600" spans="1:13" s="116" customFormat="1">
      <c r="A600" s="509"/>
      <c r="B600" s="787" t="s">
        <v>446</v>
      </c>
      <c r="C600" s="473">
        <v>1</v>
      </c>
      <c r="D600" s="594" t="s">
        <v>25</v>
      </c>
      <c r="E600" s="474">
        <v>5670</v>
      </c>
      <c r="F600" s="475">
        <f>ROUND($C600*E600,2)</f>
        <v>5670</v>
      </c>
      <c r="G600" s="474">
        <v>550</v>
      </c>
      <c r="H600" s="475">
        <f>ROUND($C600*G600,2)</f>
        <v>550</v>
      </c>
      <c r="I600" s="474">
        <f>F600+H600</f>
        <v>6220</v>
      </c>
      <c r="J600" s="476"/>
    </row>
    <row r="601" spans="1:13" s="116" customFormat="1">
      <c r="A601" s="509"/>
      <c r="B601" s="787" t="s">
        <v>447</v>
      </c>
      <c r="C601" s="473">
        <v>2</v>
      </c>
      <c r="D601" s="594" t="s">
        <v>25</v>
      </c>
      <c r="E601" s="474">
        <v>1500</v>
      </c>
      <c r="F601" s="475">
        <f>ROUND($C601*E601,2)</f>
        <v>3000</v>
      </c>
      <c r="G601" s="474">
        <v>350</v>
      </c>
      <c r="H601" s="475">
        <f>ROUND($C601*G601,2)</f>
        <v>700</v>
      </c>
      <c r="I601" s="474">
        <f>F601+H601</f>
        <v>3700</v>
      </c>
      <c r="J601" s="476"/>
    </row>
    <row r="602" spans="1:13" s="116" customFormat="1">
      <c r="A602" s="509"/>
      <c r="B602" s="787" t="s">
        <v>448</v>
      </c>
      <c r="C602" s="473"/>
      <c r="D602" s="594"/>
      <c r="E602" s="474"/>
      <c r="F602" s="475"/>
      <c r="G602" s="474"/>
      <c r="H602" s="475"/>
      <c r="I602" s="474"/>
      <c r="J602" s="476"/>
    </row>
    <row r="603" spans="1:13" s="116" customFormat="1">
      <c r="A603" s="509"/>
      <c r="B603" s="787" t="s">
        <v>449</v>
      </c>
      <c r="C603" s="473">
        <v>1</v>
      </c>
      <c r="D603" s="594" t="s">
        <v>25</v>
      </c>
      <c r="E603" s="474">
        <v>4800</v>
      </c>
      <c r="F603" s="475">
        <f>ROUND($C603*E603,2)</f>
        <v>4800</v>
      </c>
      <c r="G603" s="474">
        <v>328</v>
      </c>
      <c r="H603" s="475">
        <f>ROUND($C603*G603,2)</f>
        <v>328</v>
      </c>
      <c r="I603" s="474">
        <f>F603+H603</f>
        <v>5128</v>
      </c>
      <c r="J603" s="476"/>
    </row>
    <row r="604" spans="1:13" s="116" customFormat="1">
      <c r="A604" s="509"/>
      <c r="B604" s="787" t="s">
        <v>450</v>
      </c>
      <c r="C604" s="473"/>
      <c r="D604" s="594"/>
      <c r="E604" s="474"/>
      <c r="F604" s="475"/>
      <c r="G604" s="474"/>
      <c r="H604" s="475"/>
      <c r="I604" s="474"/>
      <c r="J604" s="476"/>
    </row>
    <row r="605" spans="1:13" s="159" customFormat="1">
      <c r="A605" s="229"/>
      <c r="B605" s="165"/>
      <c r="C605" s="294"/>
      <c r="D605" s="658"/>
      <c r="E605" s="225"/>
      <c r="F605" s="225"/>
      <c r="G605" s="225"/>
      <c r="H605" s="225"/>
      <c r="I605" s="182"/>
      <c r="J605" s="678"/>
      <c r="K605" s="495"/>
    </row>
    <row r="606" spans="1:13" s="116" customFormat="1">
      <c r="A606" s="509"/>
      <c r="B606" s="787" t="s">
        <v>473</v>
      </c>
      <c r="C606" s="473">
        <v>1</v>
      </c>
      <c r="D606" s="594" t="s">
        <v>25</v>
      </c>
      <c r="E606" s="474">
        <v>21280</v>
      </c>
      <c r="F606" s="475">
        <f>ROUND($C606*E606,2)</f>
        <v>21280</v>
      </c>
      <c r="G606" s="474"/>
      <c r="H606" s="475">
        <f>ROUND($C606*G606,2)</f>
        <v>0</v>
      </c>
      <c r="I606" s="474">
        <f>F606+H606</f>
        <v>21280</v>
      </c>
      <c r="J606" s="476"/>
      <c r="K606" s="116">
        <f>E606/2</f>
        <v>10640</v>
      </c>
      <c r="L606" s="116">
        <f>4.3*3.3</f>
        <v>14.19</v>
      </c>
      <c r="M606" s="116">
        <f>L606*1500</f>
        <v>21285</v>
      </c>
    </row>
    <row r="607" spans="1:13" s="137" customFormat="1">
      <c r="A607" s="312"/>
      <c r="B607" s="286"/>
      <c r="C607" s="299"/>
      <c r="D607" s="644"/>
      <c r="E607" s="301"/>
      <c r="F607" s="301"/>
      <c r="G607" s="301"/>
      <c r="H607" s="301"/>
      <c r="I607" s="287"/>
      <c r="J607" s="645"/>
      <c r="K607" s="405"/>
    </row>
    <row r="608" spans="1:13" s="137" customFormat="1">
      <c r="A608" s="384"/>
      <c r="B608" s="681" t="s">
        <v>503</v>
      </c>
      <c r="C608" s="385"/>
      <c r="D608" s="682"/>
      <c r="E608" s="386"/>
      <c r="F608" s="385"/>
      <c r="G608" s="385"/>
      <c r="H608" s="385"/>
      <c r="I608" s="382">
        <f>SUM(I599:I607)</f>
        <v>36328</v>
      </c>
      <c r="J608" s="682"/>
      <c r="K608" s="405"/>
    </row>
    <row r="609" spans="1:14" s="137" customFormat="1" ht="18.600000000000001" thickBot="1">
      <c r="A609" s="358"/>
      <c r="B609" s="358" t="s">
        <v>504</v>
      </c>
      <c r="C609" s="359"/>
      <c r="D609" s="362"/>
      <c r="E609" s="359"/>
      <c r="F609" s="359"/>
      <c r="G609" s="359"/>
      <c r="H609" s="359"/>
      <c r="I609" s="388">
        <f>I608+I597+I573</f>
        <v>284502.53999999998</v>
      </c>
      <c r="J609" s="362"/>
      <c r="K609" s="405"/>
    </row>
    <row r="610" spans="1:14" s="593" customFormat="1" ht="18.600000000000001" thickTop="1">
      <c r="A610" s="570">
        <v>12</v>
      </c>
      <c r="B610" s="571" t="s">
        <v>505</v>
      </c>
      <c r="C610" s="595"/>
      <c r="D610" s="596"/>
      <c r="E610" s="597"/>
      <c r="F610" s="598"/>
      <c r="G610" s="597"/>
      <c r="H610" s="599"/>
      <c r="I610" s="598"/>
      <c r="J610" s="572"/>
      <c r="K610" s="573"/>
      <c r="L610" s="574"/>
      <c r="N610" s="588"/>
    </row>
    <row r="611" spans="1:14" s="593" customFormat="1">
      <c r="A611" s="575"/>
      <c r="B611" s="576" t="s">
        <v>552</v>
      </c>
      <c r="C611" s="600"/>
      <c r="D611" s="600"/>
      <c r="E611" s="600"/>
      <c r="F611" s="600"/>
      <c r="G611" s="600"/>
      <c r="H611" s="600"/>
      <c r="I611" s="600"/>
      <c r="J611" s="577"/>
      <c r="K611" s="573"/>
      <c r="L611" s="574"/>
    </row>
    <row r="612" spans="1:14" s="593" customFormat="1">
      <c r="A612" s="575"/>
      <c r="B612" s="578" t="s">
        <v>506</v>
      </c>
      <c r="C612" s="601"/>
      <c r="D612" s="601"/>
      <c r="E612" s="602"/>
      <c r="F612" s="603"/>
      <c r="G612" s="602"/>
      <c r="H612" s="604"/>
      <c r="I612" s="603"/>
      <c r="J612" s="577"/>
      <c r="K612" s="573"/>
      <c r="L612" s="574"/>
    </row>
    <row r="613" spans="1:14" s="593" customFormat="1">
      <c r="A613" s="575"/>
      <c r="B613" s="578" t="s">
        <v>507</v>
      </c>
      <c r="C613" s="601"/>
      <c r="D613" s="601"/>
      <c r="E613" s="602"/>
      <c r="F613" s="603"/>
      <c r="G613" s="602"/>
      <c r="H613" s="604"/>
      <c r="I613" s="603"/>
      <c r="J613" s="577"/>
      <c r="K613" s="573"/>
      <c r="L613" s="574"/>
    </row>
    <row r="614" spans="1:14" s="593" customFormat="1">
      <c r="A614" s="575"/>
      <c r="B614" s="578" t="s">
        <v>508</v>
      </c>
      <c r="C614" s="613">
        <v>67</v>
      </c>
      <c r="D614" s="601" t="s">
        <v>36</v>
      </c>
      <c r="E614" s="602">
        <v>11</v>
      </c>
      <c r="F614" s="603">
        <f t="shared" ref="F614:F619" si="75">ROUNDDOWN(+C614*E614,2)</f>
        <v>737</v>
      </c>
      <c r="G614" s="602">
        <v>31</v>
      </c>
      <c r="H614" s="604">
        <f t="shared" ref="H614:H619" si="76">ROUNDDOWN(+C614*G614,2)</f>
        <v>2077</v>
      </c>
      <c r="I614" s="603">
        <f t="shared" ref="I614:I619" si="77">ROUNDDOWN(+F614+H614,2)</f>
        <v>2814</v>
      </c>
      <c r="J614" s="577"/>
      <c r="K614" s="573">
        <v>37</v>
      </c>
      <c r="L614" s="574"/>
    </row>
    <row r="615" spans="1:14" s="593" customFormat="1">
      <c r="A615" s="575"/>
      <c r="B615" s="578" t="s">
        <v>509</v>
      </c>
      <c r="C615" s="613">
        <v>38</v>
      </c>
      <c r="D615" s="601" t="s">
        <v>36</v>
      </c>
      <c r="E615" s="602">
        <v>13</v>
      </c>
      <c r="F615" s="603">
        <f t="shared" si="75"/>
        <v>494</v>
      </c>
      <c r="G615" s="602">
        <v>31</v>
      </c>
      <c r="H615" s="604">
        <f t="shared" si="76"/>
        <v>1178</v>
      </c>
      <c r="I615" s="603">
        <f t="shared" si="77"/>
        <v>1672</v>
      </c>
      <c r="J615" s="577"/>
      <c r="K615" s="573">
        <v>37</v>
      </c>
      <c r="L615" s="574"/>
    </row>
    <row r="616" spans="1:14" s="593" customFormat="1">
      <c r="A616" s="575"/>
      <c r="B616" s="578" t="s">
        <v>510</v>
      </c>
      <c r="C616" s="613">
        <v>16</v>
      </c>
      <c r="D616" s="601" t="s">
        <v>36</v>
      </c>
      <c r="E616" s="602">
        <v>21</v>
      </c>
      <c r="F616" s="603">
        <f t="shared" si="75"/>
        <v>336</v>
      </c>
      <c r="G616" s="602">
        <v>31</v>
      </c>
      <c r="H616" s="604">
        <f t="shared" si="76"/>
        <v>496</v>
      </c>
      <c r="I616" s="603">
        <f t="shared" si="77"/>
        <v>832</v>
      </c>
      <c r="J616" s="577"/>
      <c r="K616" s="573">
        <v>37</v>
      </c>
      <c r="L616" s="574"/>
    </row>
    <row r="617" spans="1:14" s="593" customFormat="1">
      <c r="A617" s="575"/>
      <c r="B617" s="578" t="s">
        <v>511</v>
      </c>
      <c r="C617" s="613">
        <v>1</v>
      </c>
      <c r="D617" s="601" t="s">
        <v>44</v>
      </c>
      <c r="E617" s="602">
        <f>ROUNDDOWN((0.5*SUM(F616+F614+F615)),0)</f>
        <v>783</v>
      </c>
      <c r="F617" s="603">
        <f t="shared" si="75"/>
        <v>783</v>
      </c>
      <c r="G617" s="605">
        <f>ROUNDDOWN((E617*0.3),0)</f>
        <v>234</v>
      </c>
      <c r="H617" s="604">
        <f t="shared" si="76"/>
        <v>234</v>
      </c>
      <c r="I617" s="603">
        <f t="shared" si="77"/>
        <v>1017</v>
      </c>
      <c r="J617" s="577"/>
      <c r="K617" s="573"/>
      <c r="L617" s="574"/>
    </row>
    <row r="618" spans="1:14" s="593" customFormat="1">
      <c r="A618" s="575"/>
      <c r="B618" s="578" t="s">
        <v>512</v>
      </c>
      <c r="C618" s="613">
        <v>1</v>
      </c>
      <c r="D618" s="601" t="s">
        <v>44</v>
      </c>
      <c r="E618" s="602">
        <f>ROUNDDOWN((0.3*SUM(F614+F615+F616)),0)</f>
        <v>470</v>
      </c>
      <c r="F618" s="603">
        <f t="shared" si="75"/>
        <v>470</v>
      </c>
      <c r="G618" s="605">
        <f>ROUNDDOWN((E618*0.3),0)</f>
        <v>141</v>
      </c>
      <c r="H618" s="604">
        <f t="shared" si="76"/>
        <v>141</v>
      </c>
      <c r="I618" s="603">
        <f t="shared" si="77"/>
        <v>611</v>
      </c>
      <c r="J618" s="577"/>
      <c r="K618" s="573"/>
      <c r="L618" s="574"/>
    </row>
    <row r="619" spans="1:14" s="593" customFormat="1">
      <c r="A619" s="575"/>
      <c r="B619" s="578" t="s">
        <v>513</v>
      </c>
      <c r="C619" s="613">
        <v>1</v>
      </c>
      <c r="D619" s="601" t="s">
        <v>44</v>
      </c>
      <c r="E619" s="602">
        <f>ROUNDDOWN((0.1*SUM(F616+F614+F615)),0)</f>
        <v>156</v>
      </c>
      <c r="F619" s="603">
        <f t="shared" si="75"/>
        <v>156</v>
      </c>
      <c r="G619" s="605">
        <f>ROUNDDOWN((E619*0.3),0)</f>
        <v>46</v>
      </c>
      <c r="H619" s="604">
        <f t="shared" si="76"/>
        <v>46</v>
      </c>
      <c r="I619" s="603">
        <f t="shared" si="77"/>
        <v>202</v>
      </c>
      <c r="J619" s="577"/>
      <c r="K619" s="573"/>
      <c r="L619" s="574"/>
    </row>
    <row r="620" spans="1:14" s="593" customFormat="1">
      <c r="A620" s="575"/>
      <c r="B620" s="578" t="s">
        <v>514</v>
      </c>
      <c r="C620" s="613"/>
      <c r="D620" s="601"/>
      <c r="E620" s="602"/>
      <c r="F620" s="603"/>
      <c r="G620" s="602"/>
      <c r="H620" s="604"/>
      <c r="I620" s="603"/>
      <c r="J620" s="577"/>
      <c r="K620" s="573"/>
      <c r="L620" s="574"/>
    </row>
    <row r="621" spans="1:14" s="593" customFormat="1">
      <c r="A621" s="575"/>
      <c r="B621" s="578" t="s">
        <v>515</v>
      </c>
      <c r="C621" s="613">
        <v>3</v>
      </c>
      <c r="D621" s="601" t="s">
        <v>25</v>
      </c>
      <c r="E621" s="602">
        <v>380</v>
      </c>
      <c r="F621" s="603">
        <f>ROUNDDOWN(+C621*E621,2)</f>
        <v>1140</v>
      </c>
      <c r="G621" s="602">
        <v>250</v>
      </c>
      <c r="H621" s="604">
        <f>ROUNDDOWN(+C621*G621,2)</f>
        <v>750</v>
      </c>
      <c r="I621" s="603">
        <f>ROUNDDOWN(+F621+H621,2)</f>
        <v>1890</v>
      </c>
      <c r="J621" s="577"/>
      <c r="K621" s="573">
        <v>41</v>
      </c>
      <c r="L621" s="574"/>
    </row>
    <row r="622" spans="1:14" s="593" customFormat="1">
      <c r="A622" s="581"/>
      <c r="B622" s="582"/>
      <c r="C622" s="614"/>
      <c r="D622" s="606"/>
      <c r="E622" s="607"/>
      <c r="F622" s="608"/>
      <c r="G622" s="607"/>
      <c r="H622" s="609"/>
      <c r="I622" s="608"/>
      <c r="J622" s="583"/>
      <c r="K622" s="573"/>
      <c r="L622" s="574"/>
    </row>
    <row r="623" spans="1:14" s="593" customFormat="1">
      <c r="A623" s="584"/>
      <c r="B623" s="585" t="s">
        <v>103</v>
      </c>
      <c r="C623" s="610"/>
      <c r="D623" s="610"/>
      <c r="E623" s="610"/>
      <c r="F623" s="610"/>
      <c r="G623" s="610"/>
      <c r="H623" s="610"/>
      <c r="I623" s="611">
        <f>SUM(I614:I621)</f>
        <v>9038</v>
      </c>
      <c r="J623" s="586"/>
      <c r="K623" s="587"/>
      <c r="L623" s="588"/>
    </row>
    <row r="624" spans="1:14" s="593" customFormat="1">
      <c r="A624" s="575"/>
      <c r="B624" s="576" t="s">
        <v>553</v>
      </c>
      <c r="C624" s="615"/>
      <c r="D624" s="600"/>
      <c r="E624" s="600"/>
      <c r="F624" s="600"/>
      <c r="G624" s="600"/>
      <c r="H624" s="600"/>
      <c r="I624" s="600"/>
      <c r="J624" s="577"/>
      <c r="K624" s="587"/>
      <c r="L624" s="588"/>
    </row>
    <row r="625" spans="1:27" s="593" customFormat="1">
      <c r="A625" s="575"/>
      <c r="B625" s="578" t="s">
        <v>506</v>
      </c>
      <c r="C625" s="613"/>
      <c r="D625" s="601"/>
      <c r="E625" s="602"/>
      <c r="F625" s="603"/>
      <c r="G625" s="602"/>
      <c r="H625" s="604"/>
      <c r="I625" s="603"/>
      <c r="J625" s="577"/>
      <c r="K625" s="587"/>
      <c r="L625" s="588"/>
      <c r="M625" s="588"/>
      <c r="N625" s="793"/>
      <c r="Q625" s="588"/>
      <c r="R625" s="588"/>
      <c r="S625" s="588"/>
    </row>
    <row r="626" spans="1:27" s="593" customFormat="1">
      <c r="A626" s="575"/>
      <c r="B626" s="578" t="s">
        <v>507</v>
      </c>
      <c r="C626" s="613"/>
      <c r="D626" s="601"/>
      <c r="E626" s="602"/>
      <c r="F626" s="603"/>
      <c r="G626" s="602"/>
      <c r="H626" s="604"/>
      <c r="I626" s="603"/>
      <c r="J626" s="577"/>
      <c r="K626" s="587"/>
      <c r="L626" s="588"/>
    </row>
    <row r="627" spans="1:27" s="593" customFormat="1">
      <c r="A627" s="575"/>
      <c r="B627" s="578" t="s">
        <v>508</v>
      </c>
      <c r="C627" s="613">
        <v>62</v>
      </c>
      <c r="D627" s="601" t="s">
        <v>36</v>
      </c>
      <c r="E627" s="602">
        <v>11</v>
      </c>
      <c r="F627" s="603">
        <f t="shared" ref="F627:F632" si="78">ROUNDDOWN(+C627*E627,2)</f>
        <v>682</v>
      </c>
      <c r="G627" s="602">
        <v>31</v>
      </c>
      <c r="H627" s="604">
        <f t="shared" ref="H627:H632" si="79">ROUNDDOWN(+C627*G627,2)</f>
        <v>1922</v>
      </c>
      <c r="I627" s="603">
        <f t="shared" ref="I627:I632" si="80">ROUNDDOWN(+F627+H627,2)</f>
        <v>2604</v>
      </c>
      <c r="J627" s="577"/>
      <c r="K627" s="573">
        <v>37</v>
      </c>
      <c r="L627" s="574"/>
    </row>
    <row r="628" spans="1:27" s="593" customFormat="1">
      <c r="A628" s="575"/>
      <c r="B628" s="578" t="s">
        <v>509</v>
      </c>
      <c r="C628" s="613">
        <v>38</v>
      </c>
      <c r="D628" s="601" t="s">
        <v>36</v>
      </c>
      <c r="E628" s="602">
        <v>13</v>
      </c>
      <c r="F628" s="603">
        <f t="shared" si="78"/>
        <v>494</v>
      </c>
      <c r="G628" s="602">
        <v>31</v>
      </c>
      <c r="H628" s="604">
        <f t="shared" si="79"/>
        <v>1178</v>
      </c>
      <c r="I628" s="603">
        <f t="shared" si="80"/>
        <v>1672</v>
      </c>
      <c r="J628" s="577"/>
      <c r="K628" s="573">
        <v>37</v>
      </c>
      <c r="L628" s="574"/>
      <c r="V628" s="588"/>
      <c r="W628" s="588"/>
      <c r="X628" s="588"/>
      <c r="AA628" s="794"/>
    </row>
    <row r="629" spans="1:27" s="593" customFormat="1">
      <c r="A629" s="575"/>
      <c r="B629" s="578" t="s">
        <v>510</v>
      </c>
      <c r="C629" s="613">
        <v>14</v>
      </c>
      <c r="D629" s="601" t="s">
        <v>36</v>
      </c>
      <c r="E629" s="602">
        <v>21</v>
      </c>
      <c r="F629" s="603">
        <f t="shared" si="78"/>
        <v>294</v>
      </c>
      <c r="G629" s="602">
        <v>31</v>
      </c>
      <c r="H629" s="604">
        <f t="shared" si="79"/>
        <v>434</v>
      </c>
      <c r="I629" s="603">
        <f t="shared" si="80"/>
        <v>728</v>
      </c>
      <c r="J629" s="577"/>
      <c r="K629" s="573">
        <v>37</v>
      </c>
      <c r="L629" s="574"/>
      <c r="M629" s="588"/>
      <c r="N629" s="588"/>
      <c r="V629" s="588"/>
      <c r="W629" s="588"/>
      <c r="X629" s="588"/>
    </row>
    <row r="630" spans="1:27" s="593" customFormat="1">
      <c r="A630" s="575"/>
      <c r="B630" s="578" t="s">
        <v>511</v>
      </c>
      <c r="C630" s="613">
        <v>1</v>
      </c>
      <c r="D630" s="601" t="s">
        <v>44</v>
      </c>
      <c r="E630" s="602">
        <f>ROUNDDOWN((0.5*SUM(F629+F627+F628)),0)</f>
        <v>735</v>
      </c>
      <c r="F630" s="603">
        <f t="shared" si="78"/>
        <v>735</v>
      </c>
      <c r="G630" s="605">
        <f>ROUNDDOWN((E630*0.3),0)</f>
        <v>220</v>
      </c>
      <c r="H630" s="604">
        <f t="shared" si="79"/>
        <v>220</v>
      </c>
      <c r="I630" s="603">
        <f t="shared" si="80"/>
        <v>955</v>
      </c>
      <c r="J630" s="577"/>
      <c r="K630" s="573"/>
      <c r="L630" s="588"/>
      <c r="M630" s="588"/>
      <c r="N630" s="588"/>
      <c r="V630" s="588"/>
      <c r="W630" s="588"/>
      <c r="X630" s="588"/>
    </row>
    <row r="631" spans="1:27" s="593" customFormat="1">
      <c r="A631" s="575"/>
      <c r="B631" s="578" t="s">
        <v>512</v>
      </c>
      <c r="C631" s="613">
        <v>1</v>
      </c>
      <c r="D631" s="601" t="s">
        <v>44</v>
      </c>
      <c r="E631" s="602">
        <f>ROUNDDOWN((0.3*SUM(F627+F628+F629)),0)</f>
        <v>441</v>
      </c>
      <c r="F631" s="603">
        <f t="shared" si="78"/>
        <v>441</v>
      </c>
      <c r="G631" s="605">
        <f>ROUNDDOWN((E631*0.3),0)</f>
        <v>132</v>
      </c>
      <c r="H631" s="604">
        <f t="shared" si="79"/>
        <v>132</v>
      </c>
      <c r="I631" s="603">
        <f t="shared" si="80"/>
        <v>573</v>
      </c>
      <c r="J631" s="577"/>
      <c r="K631" s="573"/>
      <c r="L631" s="588"/>
      <c r="M631" s="588"/>
      <c r="N631" s="588"/>
      <c r="V631" s="588"/>
      <c r="W631" s="588"/>
      <c r="X631" s="588"/>
    </row>
    <row r="632" spans="1:27" s="593" customFormat="1">
      <c r="A632" s="575"/>
      <c r="B632" s="578" t="s">
        <v>513</v>
      </c>
      <c r="C632" s="613">
        <v>1</v>
      </c>
      <c r="D632" s="601" t="s">
        <v>44</v>
      </c>
      <c r="E632" s="602">
        <f>ROUNDDOWN((0.1*SUM(F629+F627+F628)),0)</f>
        <v>147</v>
      </c>
      <c r="F632" s="603">
        <f t="shared" si="78"/>
        <v>147</v>
      </c>
      <c r="G632" s="605">
        <f>ROUNDDOWN((E632*0.3),0)</f>
        <v>44</v>
      </c>
      <c r="H632" s="604">
        <f t="shared" si="79"/>
        <v>44</v>
      </c>
      <c r="I632" s="603">
        <f t="shared" si="80"/>
        <v>191</v>
      </c>
      <c r="J632" s="577"/>
      <c r="K632" s="573"/>
      <c r="L632" s="588"/>
      <c r="M632" s="588"/>
      <c r="N632" s="588"/>
      <c r="T632" s="1130"/>
      <c r="U632" s="1130"/>
      <c r="V632" s="1130"/>
      <c r="W632" s="588"/>
    </row>
    <row r="633" spans="1:27" s="593" customFormat="1">
      <c r="A633" s="575"/>
      <c r="B633" s="578" t="s">
        <v>514</v>
      </c>
      <c r="C633" s="613"/>
      <c r="D633" s="601"/>
      <c r="E633" s="602"/>
      <c r="F633" s="603"/>
      <c r="G633" s="602"/>
      <c r="H633" s="604"/>
      <c r="I633" s="603"/>
      <c r="J633" s="577"/>
      <c r="K633" s="573"/>
      <c r="L633" s="574"/>
      <c r="U633" s="588"/>
      <c r="V633" s="588"/>
      <c r="W633" s="588"/>
    </row>
    <row r="634" spans="1:27" s="593" customFormat="1">
      <c r="A634" s="575"/>
      <c r="B634" s="578" t="s">
        <v>515</v>
      </c>
      <c r="C634" s="613">
        <v>2</v>
      </c>
      <c r="D634" s="601" t="s">
        <v>25</v>
      </c>
      <c r="E634" s="602">
        <v>380</v>
      </c>
      <c r="F634" s="603">
        <f>ROUNDDOWN(+C634*E634,2)</f>
        <v>760</v>
      </c>
      <c r="G634" s="602">
        <v>250</v>
      </c>
      <c r="H634" s="604">
        <f>ROUNDDOWN(+C634*G634,2)</f>
        <v>500</v>
      </c>
      <c r="I634" s="603">
        <f>ROUNDDOWN(+F634+H634,2)</f>
        <v>1260</v>
      </c>
      <c r="J634" s="577"/>
      <c r="K634" s="573">
        <v>41</v>
      </c>
      <c r="L634" s="574"/>
      <c r="U634" s="588"/>
      <c r="V634" s="588"/>
      <c r="W634" s="588"/>
    </row>
    <row r="635" spans="1:27" s="593" customFormat="1">
      <c r="A635" s="581"/>
      <c r="B635" s="582"/>
      <c r="C635" s="614"/>
      <c r="D635" s="606"/>
      <c r="E635" s="607"/>
      <c r="F635" s="608"/>
      <c r="G635" s="607"/>
      <c r="H635" s="609"/>
      <c r="I635" s="608"/>
      <c r="J635" s="583"/>
      <c r="K635" s="573"/>
      <c r="L635" s="574"/>
      <c r="U635" s="588"/>
      <c r="V635" s="588"/>
      <c r="W635" s="588"/>
    </row>
    <row r="636" spans="1:27" s="593" customFormat="1">
      <c r="A636" s="584"/>
      <c r="B636" s="585" t="s">
        <v>104</v>
      </c>
      <c r="C636" s="610"/>
      <c r="D636" s="610"/>
      <c r="E636" s="610"/>
      <c r="F636" s="610"/>
      <c r="G636" s="610"/>
      <c r="H636" s="610"/>
      <c r="I636" s="611">
        <f>SUM(I626:I634)</f>
        <v>7983</v>
      </c>
      <c r="J636" s="586"/>
      <c r="K636" s="587"/>
      <c r="L636" s="588"/>
      <c r="U636" s="588"/>
      <c r="V636" s="588"/>
      <c r="W636" s="588"/>
    </row>
    <row r="637" spans="1:27" s="593" customFormat="1">
      <c r="A637" s="575"/>
      <c r="B637" s="576" t="s">
        <v>554</v>
      </c>
      <c r="C637" s="615"/>
      <c r="D637" s="600"/>
      <c r="E637" s="600"/>
      <c r="F637" s="600"/>
      <c r="G637" s="600"/>
      <c r="H637" s="600"/>
      <c r="I637" s="600"/>
      <c r="J637" s="577"/>
      <c r="K637" s="587"/>
      <c r="L637" s="588"/>
      <c r="U637" s="588"/>
      <c r="V637" s="588"/>
      <c r="W637" s="588"/>
    </row>
    <row r="638" spans="1:27" s="593" customFormat="1">
      <c r="A638" s="575"/>
      <c r="B638" s="578" t="s">
        <v>506</v>
      </c>
      <c r="C638" s="613"/>
      <c r="D638" s="601"/>
      <c r="E638" s="602"/>
      <c r="F638" s="603"/>
      <c r="G638" s="602"/>
      <c r="H638" s="604"/>
      <c r="I638" s="603"/>
      <c r="J638" s="577"/>
      <c r="K638" s="587"/>
      <c r="L638" s="588"/>
      <c r="U638" s="588"/>
      <c r="V638" s="588"/>
      <c r="W638" s="588"/>
    </row>
    <row r="639" spans="1:27" s="593" customFormat="1">
      <c r="A639" s="575"/>
      <c r="B639" s="578" t="s">
        <v>507</v>
      </c>
      <c r="C639" s="613"/>
      <c r="D639" s="601"/>
      <c r="E639" s="602"/>
      <c r="F639" s="603"/>
      <c r="G639" s="602"/>
      <c r="H639" s="604"/>
      <c r="I639" s="603"/>
      <c r="J639" s="577"/>
      <c r="K639" s="587"/>
      <c r="L639" s="588"/>
      <c r="U639" s="588"/>
      <c r="V639" s="588"/>
      <c r="W639" s="588"/>
    </row>
    <row r="640" spans="1:27" s="593" customFormat="1">
      <c r="A640" s="575"/>
      <c r="B640" s="578" t="s">
        <v>508</v>
      </c>
      <c r="C640" s="613">
        <v>84</v>
      </c>
      <c r="D640" s="601" t="s">
        <v>36</v>
      </c>
      <c r="E640" s="602">
        <v>11</v>
      </c>
      <c r="F640" s="603">
        <f t="shared" ref="F640:F645" si="81">ROUNDDOWN(+C640*E640,2)</f>
        <v>924</v>
      </c>
      <c r="G640" s="602">
        <v>31</v>
      </c>
      <c r="H640" s="604">
        <f t="shared" ref="H640:H645" si="82">ROUNDDOWN(+C640*G640,2)</f>
        <v>2604</v>
      </c>
      <c r="I640" s="603">
        <f t="shared" ref="I640:I645" si="83">ROUNDDOWN(+F640+H640,2)</f>
        <v>3528</v>
      </c>
      <c r="J640" s="577"/>
      <c r="K640" s="573">
        <v>37</v>
      </c>
      <c r="L640" s="588"/>
      <c r="U640" s="588"/>
      <c r="V640" s="588"/>
      <c r="W640" s="588"/>
    </row>
    <row r="641" spans="1:23" s="593" customFormat="1">
      <c r="A641" s="575"/>
      <c r="B641" s="578" t="s">
        <v>509</v>
      </c>
      <c r="C641" s="613">
        <v>42</v>
      </c>
      <c r="D641" s="601" t="s">
        <v>36</v>
      </c>
      <c r="E641" s="602">
        <v>13</v>
      </c>
      <c r="F641" s="603">
        <f t="shared" si="81"/>
        <v>546</v>
      </c>
      <c r="G641" s="602">
        <v>31</v>
      </c>
      <c r="H641" s="604">
        <f t="shared" si="82"/>
        <v>1302</v>
      </c>
      <c r="I641" s="603">
        <f t="shared" si="83"/>
        <v>1848</v>
      </c>
      <c r="J641" s="577"/>
      <c r="K641" s="573">
        <v>37</v>
      </c>
      <c r="L641" s="588"/>
      <c r="U641" s="588"/>
      <c r="V641" s="588"/>
      <c r="W641" s="588"/>
    </row>
    <row r="642" spans="1:23" s="593" customFormat="1">
      <c r="A642" s="575"/>
      <c r="B642" s="578" t="s">
        <v>510</v>
      </c>
      <c r="C642" s="613">
        <v>22</v>
      </c>
      <c r="D642" s="601" t="s">
        <v>36</v>
      </c>
      <c r="E642" s="602">
        <v>21</v>
      </c>
      <c r="F642" s="603">
        <f t="shared" si="81"/>
        <v>462</v>
      </c>
      <c r="G642" s="602">
        <v>31</v>
      </c>
      <c r="H642" s="604">
        <f t="shared" si="82"/>
        <v>682</v>
      </c>
      <c r="I642" s="603">
        <f t="shared" si="83"/>
        <v>1144</v>
      </c>
      <c r="J642" s="577"/>
      <c r="K642" s="573">
        <v>37</v>
      </c>
      <c r="L642" s="588"/>
      <c r="U642" s="588"/>
      <c r="V642" s="588"/>
      <c r="W642" s="588"/>
    </row>
    <row r="643" spans="1:23" s="593" customFormat="1">
      <c r="A643" s="575"/>
      <c r="B643" s="578" t="s">
        <v>511</v>
      </c>
      <c r="C643" s="613">
        <v>1</v>
      </c>
      <c r="D643" s="601" t="s">
        <v>44</v>
      </c>
      <c r="E643" s="602">
        <f>ROUNDDOWN((0.5*SUM(F642+F640+F641)),0)</f>
        <v>966</v>
      </c>
      <c r="F643" s="603">
        <f t="shared" si="81"/>
        <v>966</v>
      </c>
      <c r="G643" s="605">
        <f>ROUNDDOWN((E643*0.3),0)</f>
        <v>289</v>
      </c>
      <c r="H643" s="604">
        <f t="shared" si="82"/>
        <v>289</v>
      </c>
      <c r="I643" s="603">
        <f t="shared" si="83"/>
        <v>1255</v>
      </c>
      <c r="J643" s="577"/>
      <c r="K643" s="573"/>
      <c r="L643" s="588"/>
      <c r="U643" s="588"/>
      <c r="V643" s="588"/>
      <c r="W643" s="588"/>
    </row>
    <row r="644" spans="1:23" s="593" customFormat="1">
      <c r="A644" s="575"/>
      <c r="B644" s="578" t="s">
        <v>512</v>
      </c>
      <c r="C644" s="613">
        <v>1</v>
      </c>
      <c r="D644" s="601" t="s">
        <v>44</v>
      </c>
      <c r="E644" s="602">
        <f>ROUNDDOWN((0.3*SUM(F640+F641+F642)),0)</f>
        <v>579</v>
      </c>
      <c r="F644" s="603">
        <f t="shared" si="81"/>
        <v>579</v>
      </c>
      <c r="G644" s="605">
        <f>ROUNDDOWN((E644*0.3),0)</f>
        <v>173</v>
      </c>
      <c r="H644" s="604">
        <f t="shared" si="82"/>
        <v>173</v>
      </c>
      <c r="I644" s="603">
        <f t="shared" si="83"/>
        <v>752</v>
      </c>
      <c r="J644" s="577"/>
      <c r="K644" s="573"/>
      <c r="L644" s="588"/>
      <c r="U644" s="588"/>
      <c r="V644" s="588"/>
      <c r="W644" s="588"/>
    </row>
    <row r="645" spans="1:23" s="593" customFormat="1">
      <c r="A645" s="575"/>
      <c r="B645" s="578" t="s">
        <v>513</v>
      </c>
      <c r="C645" s="613">
        <v>1</v>
      </c>
      <c r="D645" s="601" t="s">
        <v>44</v>
      </c>
      <c r="E645" s="602">
        <f>ROUNDDOWN((0.1*SUM(F642+F640+F641)),0)</f>
        <v>193</v>
      </c>
      <c r="F645" s="603">
        <f t="shared" si="81"/>
        <v>193</v>
      </c>
      <c r="G645" s="605">
        <f>ROUNDDOWN((E645*0.3),0)</f>
        <v>57</v>
      </c>
      <c r="H645" s="604">
        <f t="shared" si="82"/>
        <v>57</v>
      </c>
      <c r="I645" s="603">
        <f t="shared" si="83"/>
        <v>250</v>
      </c>
      <c r="J645" s="577"/>
      <c r="K645" s="573"/>
      <c r="L645" s="588"/>
      <c r="U645" s="588"/>
      <c r="V645" s="588"/>
      <c r="W645" s="588"/>
    </row>
    <row r="646" spans="1:23" s="593" customFormat="1">
      <c r="A646" s="575"/>
      <c r="B646" s="578" t="s">
        <v>514</v>
      </c>
      <c r="C646" s="613"/>
      <c r="D646" s="601"/>
      <c r="E646" s="602"/>
      <c r="F646" s="603"/>
      <c r="G646" s="602"/>
      <c r="H646" s="604"/>
      <c r="I646" s="603"/>
      <c r="J646" s="577"/>
      <c r="K646" s="573"/>
      <c r="L646" s="588"/>
      <c r="U646" s="588"/>
      <c r="V646" s="588"/>
      <c r="W646" s="588"/>
    </row>
    <row r="647" spans="1:23" s="593" customFormat="1">
      <c r="A647" s="575"/>
      <c r="B647" s="578" t="s">
        <v>515</v>
      </c>
      <c r="C647" s="613">
        <v>3</v>
      </c>
      <c r="D647" s="601" t="s">
        <v>25</v>
      </c>
      <c r="E647" s="602">
        <v>380</v>
      </c>
      <c r="F647" s="603">
        <f>ROUNDDOWN(+C647*E647,2)</f>
        <v>1140</v>
      </c>
      <c r="G647" s="602">
        <v>250</v>
      </c>
      <c r="H647" s="604">
        <f>ROUNDDOWN(+C647*G647,2)</f>
        <v>750</v>
      </c>
      <c r="I647" s="603">
        <f>ROUNDDOWN(+F647+H647,2)</f>
        <v>1890</v>
      </c>
      <c r="J647" s="577"/>
      <c r="K647" s="573">
        <v>41</v>
      </c>
      <c r="L647" s="588"/>
      <c r="U647" s="588"/>
      <c r="V647" s="588"/>
      <c r="W647" s="588"/>
    </row>
    <row r="648" spans="1:23" s="593" customFormat="1">
      <c r="A648" s="581"/>
      <c r="B648" s="582"/>
      <c r="C648" s="614"/>
      <c r="D648" s="606"/>
      <c r="E648" s="607"/>
      <c r="F648" s="608"/>
      <c r="G648" s="607"/>
      <c r="H648" s="609"/>
      <c r="I648" s="608"/>
      <c r="J648" s="583"/>
      <c r="K648" s="573"/>
      <c r="L648" s="588"/>
      <c r="U648" s="588"/>
      <c r="V648" s="588"/>
      <c r="W648" s="588"/>
    </row>
    <row r="649" spans="1:23" s="593" customFormat="1">
      <c r="A649" s="584"/>
      <c r="B649" s="585" t="s">
        <v>142</v>
      </c>
      <c r="C649" s="610"/>
      <c r="D649" s="610"/>
      <c r="E649" s="610"/>
      <c r="F649" s="610"/>
      <c r="G649" s="610"/>
      <c r="H649" s="610"/>
      <c r="I649" s="611">
        <f>SUM(I639:I647)</f>
        <v>10667</v>
      </c>
      <c r="J649" s="586"/>
      <c r="K649" s="587"/>
      <c r="L649" s="588"/>
      <c r="U649" s="588"/>
      <c r="V649" s="588"/>
      <c r="W649" s="588"/>
    </row>
    <row r="650" spans="1:23" s="593" customFormat="1">
      <c r="A650" s="575"/>
      <c r="B650" s="576" t="s">
        <v>555</v>
      </c>
      <c r="C650" s="615"/>
      <c r="D650" s="600"/>
      <c r="E650" s="600"/>
      <c r="F650" s="600"/>
      <c r="G650" s="600"/>
      <c r="H650" s="600"/>
      <c r="I650" s="600"/>
      <c r="J650" s="577"/>
      <c r="K650" s="587"/>
      <c r="L650" s="588"/>
      <c r="U650" s="588"/>
      <c r="V650" s="588"/>
      <c r="W650" s="588"/>
    </row>
    <row r="651" spans="1:23" s="593" customFormat="1">
      <c r="A651" s="575"/>
      <c r="B651" s="578" t="s">
        <v>516</v>
      </c>
      <c r="C651" s="613"/>
      <c r="D651" s="601"/>
      <c r="E651" s="602"/>
      <c r="F651" s="603"/>
      <c r="G651" s="602"/>
      <c r="H651" s="604"/>
      <c r="I651" s="603"/>
      <c r="J651" s="577"/>
      <c r="K651" s="573"/>
      <c r="L651" s="574"/>
    </row>
    <row r="652" spans="1:23" s="593" customFormat="1">
      <c r="A652" s="575"/>
      <c r="B652" s="578" t="s">
        <v>507</v>
      </c>
      <c r="C652" s="613"/>
      <c r="D652" s="601"/>
      <c r="E652" s="602"/>
      <c r="F652" s="603"/>
      <c r="G652" s="602"/>
      <c r="H652" s="604"/>
      <c r="I652" s="603"/>
      <c r="J652" s="577"/>
      <c r="K652" s="573"/>
      <c r="L652" s="574"/>
    </row>
    <row r="653" spans="1:23" s="593" customFormat="1">
      <c r="A653" s="575"/>
      <c r="B653" s="578" t="s">
        <v>517</v>
      </c>
      <c r="C653" s="613">
        <v>22</v>
      </c>
      <c r="D653" s="601" t="s">
        <v>36</v>
      </c>
      <c r="E653" s="602">
        <v>21</v>
      </c>
      <c r="F653" s="603">
        <f>ROUNDDOWN(+C653*E653,2)</f>
        <v>462</v>
      </c>
      <c r="G653" s="602">
        <v>31</v>
      </c>
      <c r="H653" s="604">
        <f>ROUNDDOWN(+C653*G653,2)</f>
        <v>682</v>
      </c>
      <c r="I653" s="603">
        <f>ROUNDDOWN(+F653+H653,2)</f>
        <v>1144</v>
      </c>
      <c r="J653" s="577" t="s">
        <v>518</v>
      </c>
      <c r="K653" s="573"/>
      <c r="L653" s="574"/>
    </row>
    <row r="654" spans="1:23" s="593" customFormat="1">
      <c r="A654" s="575"/>
      <c r="B654" s="578" t="s">
        <v>511</v>
      </c>
      <c r="C654" s="613">
        <v>1</v>
      </c>
      <c r="D654" s="601" t="s">
        <v>44</v>
      </c>
      <c r="E654" s="602">
        <f>ROUNDDOWN((0.5*SUM(F653)),0)</f>
        <v>231</v>
      </c>
      <c r="F654" s="603">
        <f>ROUNDDOWN(+C654*E654,2)</f>
        <v>231</v>
      </c>
      <c r="G654" s="605">
        <f>ROUNDDOWN((E654*0.3),0)</f>
        <v>69</v>
      </c>
      <c r="H654" s="604">
        <f>ROUNDDOWN(+C654*G654,2)</f>
        <v>69</v>
      </c>
      <c r="I654" s="603">
        <f>ROUNDDOWN(+F654+H654,2)</f>
        <v>300</v>
      </c>
      <c r="J654" s="577"/>
      <c r="K654" s="573"/>
      <c r="L654" s="574"/>
    </row>
    <row r="655" spans="1:23" s="593" customFormat="1">
      <c r="A655" s="575"/>
      <c r="B655" s="578" t="s">
        <v>512</v>
      </c>
      <c r="C655" s="613">
        <v>1</v>
      </c>
      <c r="D655" s="601" t="s">
        <v>44</v>
      </c>
      <c r="E655" s="602">
        <f>ROUNDDOWN((0.3*SUM(F653)),0)</f>
        <v>138</v>
      </c>
      <c r="F655" s="603">
        <f>ROUNDDOWN(+C655*E655,2)</f>
        <v>138</v>
      </c>
      <c r="G655" s="605">
        <f>ROUNDDOWN((E655*0.3),0)</f>
        <v>41</v>
      </c>
      <c r="H655" s="604">
        <f>ROUNDDOWN(+C655*G655,2)</f>
        <v>41</v>
      </c>
      <c r="I655" s="603">
        <f>ROUNDDOWN(+F655+H655,2)</f>
        <v>179</v>
      </c>
      <c r="J655" s="577"/>
      <c r="K655" s="573"/>
      <c r="L655" s="574"/>
    </row>
    <row r="656" spans="1:23" s="593" customFormat="1">
      <c r="A656" s="575"/>
      <c r="B656" s="578" t="s">
        <v>513</v>
      </c>
      <c r="C656" s="613">
        <v>1</v>
      </c>
      <c r="D656" s="601" t="s">
        <v>44</v>
      </c>
      <c r="E656" s="602">
        <f>ROUNDDOWN((0.1*SUM(F653)),0)</f>
        <v>46</v>
      </c>
      <c r="F656" s="603">
        <f>ROUNDDOWN(+C656*E656,2)</f>
        <v>46</v>
      </c>
      <c r="G656" s="605">
        <f>ROUNDDOWN((E656*0.3),0)</f>
        <v>13</v>
      </c>
      <c r="H656" s="604">
        <f>ROUNDDOWN(+C656*G656,2)</f>
        <v>13</v>
      </c>
      <c r="I656" s="603">
        <f>ROUNDDOWN(+F656+H656,2)</f>
        <v>59</v>
      </c>
      <c r="J656" s="577"/>
      <c r="K656" s="573"/>
      <c r="L656" s="574"/>
    </row>
    <row r="657" spans="1:23" s="593" customFormat="1">
      <c r="A657" s="575"/>
      <c r="B657" s="578" t="s">
        <v>519</v>
      </c>
      <c r="C657" s="613"/>
      <c r="D657" s="601"/>
      <c r="E657" s="602"/>
      <c r="F657" s="603"/>
      <c r="G657" s="602"/>
      <c r="H657" s="604"/>
      <c r="I657" s="603"/>
      <c r="J657" s="577"/>
      <c r="K657" s="587"/>
      <c r="L657" s="588"/>
      <c r="U657" s="588"/>
      <c r="V657" s="588"/>
      <c r="W657" s="588"/>
    </row>
    <row r="658" spans="1:23" s="593" customFormat="1">
      <c r="A658" s="575"/>
      <c r="B658" s="578" t="s">
        <v>507</v>
      </c>
      <c r="C658" s="613"/>
      <c r="D658" s="601"/>
      <c r="E658" s="602"/>
      <c r="F658" s="603"/>
      <c r="G658" s="602"/>
      <c r="H658" s="604"/>
      <c r="I658" s="603"/>
      <c r="J658" s="577"/>
      <c r="K658" s="587"/>
      <c r="L658" s="588"/>
      <c r="U658" s="588"/>
      <c r="V658" s="588"/>
      <c r="W658" s="588"/>
    </row>
    <row r="659" spans="1:23" s="593" customFormat="1">
      <c r="A659" s="575"/>
      <c r="B659" s="578" t="s">
        <v>520</v>
      </c>
      <c r="C659" s="613">
        <v>42</v>
      </c>
      <c r="D659" s="601" t="s">
        <v>36</v>
      </c>
      <c r="E659" s="602">
        <v>36</v>
      </c>
      <c r="F659" s="603">
        <f>ROUNDDOWN(+C659*E659,2)</f>
        <v>1512</v>
      </c>
      <c r="G659" s="602">
        <v>31</v>
      </c>
      <c r="H659" s="604">
        <f>ROUNDDOWN(+C659*G659,2)</f>
        <v>1302</v>
      </c>
      <c r="I659" s="603">
        <f>ROUNDDOWN(+F659+H659,2)</f>
        <v>2814</v>
      </c>
      <c r="J659" s="577"/>
      <c r="K659" s="573"/>
      <c r="L659" s="588"/>
      <c r="U659" s="588"/>
      <c r="V659" s="588"/>
      <c r="W659" s="588"/>
    </row>
    <row r="660" spans="1:23" s="593" customFormat="1">
      <c r="A660" s="575"/>
      <c r="B660" s="578" t="s">
        <v>521</v>
      </c>
      <c r="C660" s="613">
        <v>18</v>
      </c>
      <c r="D660" s="601" t="s">
        <v>36</v>
      </c>
      <c r="E660" s="602">
        <v>55</v>
      </c>
      <c r="F660" s="603">
        <f>ROUNDDOWN(+C660*E660,2)</f>
        <v>990</v>
      </c>
      <c r="G660" s="602">
        <v>41</v>
      </c>
      <c r="H660" s="604">
        <f>ROUNDDOWN(+C660*G660,2)</f>
        <v>738</v>
      </c>
      <c r="I660" s="603">
        <f>ROUNDDOWN(+F660+H660,2)</f>
        <v>1728</v>
      </c>
      <c r="J660" s="577"/>
      <c r="K660" s="587"/>
      <c r="L660" s="588"/>
      <c r="U660" s="588"/>
      <c r="V660" s="588"/>
      <c r="W660" s="588"/>
    </row>
    <row r="661" spans="1:23" s="593" customFormat="1">
      <c r="A661" s="575"/>
      <c r="B661" s="578" t="s">
        <v>511</v>
      </c>
      <c r="C661" s="613">
        <v>1</v>
      </c>
      <c r="D661" s="601" t="s">
        <v>44</v>
      </c>
      <c r="E661" s="602">
        <f>ROUNDDOWN((0.5*SUM(F659:F660)),0)</f>
        <v>1251</v>
      </c>
      <c r="F661" s="603">
        <f>ROUNDDOWN(+C661*E661,2)</f>
        <v>1251</v>
      </c>
      <c r="G661" s="605">
        <f>ROUNDDOWN((E661*0.3),0)</f>
        <v>375</v>
      </c>
      <c r="H661" s="604">
        <f>ROUNDDOWN(+C661*G661,2)</f>
        <v>375</v>
      </c>
      <c r="I661" s="603">
        <f>ROUNDDOWN(+F661+H661,2)</f>
        <v>1626</v>
      </c>
      <c r="J661" s="577"/>
      <c r="K661" s="573"/>
      <c r="L661" s="588"/>
      <c r="U661" s="588"/>
      <c r="V661" s="588"/>
      <c r="W661" s="588"/>
    </row>
    <row r="662" spans="1:23" s="593" customFormat="1">
      <c r="A662" s="575"/>
      <c r="B662" s="578" t="s">
        <v>512</v>
      </c>
      <c r="C662" s="613">
        <v>1</v>
      </c>
      <c r="D662" s="601" t="s">
        <v>44</v>
      </c>
      <c r="E662" s="602">
        <f>ROUNDDOWN((0.3*SUM(F659:F660)),0)</f>
        <v>750</v>
      </c>
      <c r="F662" s="603">
        <f>ROUNDDOWN(+C662*E662,2)</f>
        <v>750</v>
      </c>
      <c r="G662" s="605">
        <f>ROUNDDOWN((E662*0.3),0)</f>
        <v>225</v>
      </c>
      <c r="H662" s="604">
        <f>ROUNDDOWN(+C662*G662,2)</f>
        <v>225</v>
      </c>
      <c r="I662" s="603">
        <f>ROUNDDOWN(+F662+H662,2)</f>
        <v>975</v>
      </c>
      <c r="J662" s="577"/>
      <c r="K662" s="587"/>
      <c r="L662" s="588"/>
      <c r="U662" s="588"/>
      <c r="V662" s="588"/>
      <c r="W662" s="588"/>
    </row>
    <row r="663" spans="1:23" s="593" customFormat="1">
      <c r="A663" s="575"/>
      <c r="B663" s="578" t="s">
        <v>513</v>
      </c>
      <c r="C663" s="613">
        <v>1</v>
      </c>
      <c r="D663" s="601" t="s">
        <v>44</v>
      </c>
      <c r="E663" s="602">
        <f>ROUNDDOWN((0.1*SUM(F659:F660)),0)</f>
        <v>250</v>
      </c>
      <c r="F663" s="603">
        <f>ROUNDDOWN(+C663*E663,2)</f>
        <v>250</v>
      </c>
      <c r="G663" s="605">
        <f>ROUNDDOWN((E663*0.3),0)</f>
        <v>75</v>
      </c>
      <c r="H663" s="604">
        <f>ROUNDDOWN(+C663*G663,2)</f>
        <v>75</v>
      </c>
      <c r="I663" s="603">
        <f>ROUNDDOWN(+F663+H663,2)</f>
        <v>325</v>
      </c>
      <c r="J663" s="577"/>
      <c r="K663" s="587"/>
      <c r="L663" s="588"/>
      <c r="U663" s="588"/>
      <c r="V663" s="588"/>
      <c r="W663" s="588"/>
    </row>
    <row r="664" spans="1:23" s="593" customFormat="1">
      <c r="A664" s="575"/>
      <c r="B664" s="578" t="s">
        <v>514</v>
      </c>
      <c r="C664" s="613"/>
      <c r="D664" s="601"/>
      <c r="E664" s="602"/>
      <c r="F664" s="603"/>
      <c r="G664" s="602"/>
      <c r="H664" s="604"/>
      <c r="I664" s="603"/>
      <c r="J664" s="577"/>
      <c r="K664" s="587"/>
      <c r="L664" s="588"/>
      <c r="U664" s="588"/>
      <c r="V664" s="588"/>
      <c r="W664" s="588"/>
    </row>
    <row r="665" spans="1:23" s="593" customFormat="1">
      <c r="A665" s="575"/>
      <c r="B665" s="578" t="s">
        <v>522</v>
      </c>
      <c r="C665" s="613"/>
      <c r="D665" s="601"/>
      <c r="E665" s="602"/>
      <c r="F665" s="603"/>
      <c r="G665" s="602"/>
      <c r="H665" s="604"/>
      <c r="I665" s="603"/>
      <c r="J665" s="577"/>
      <c r="K665" s="587"/>
      <c r="L665" s="588"/>
      <c r="U665" s="588"/>
      <c r="V665" s="588"/>
      <c r="W665" s="588"/>
    </row>
    <row r="666" spans="1:23" s="593" customFormat="1">
      <c r="A666" s="575"/>
      <c r="B666" s="578" t="s">
        <v>523</v>
      </c>
      <c r="C666" s="613">
        <v>8</v>
      </c>
      <c r="D666" s="601" t="s">
        <v>25</v>
      </c>
      <c r="E666" s="602">
        <v>380</v>
      </c>
      <c r="F666" s="603">
        <f>ROUNDDOWN(+C666*E666,2)</f>
        <v>3040</v>
      </c>
      <c r="G666" s="602">
        <v>250</v>
      </c>
      <c r="H666" s="604">
        <f>ROUNDDOWN(+C666*G666,2)</f>
        <v>2000</v>
      </c>
      <c r="I666" s="603">
        <f>ROUNDDOWN(+F666+H666,2)</f>
        <v>5040</v>
      </c>
      <c r="J666" s="577"/>
      <c r="K666" s="587"/>
      <c r="L666" s="588"/>
      <c r="U666" s="588"/>
      <c r="V666" s="588"/>
      <c r="W666" s="588"/>
    </row>
    <row r="667" spans="1:23" s="593" customFormat="1">
      <c r="A667" s="575"/>
      <c r="B667" s="578" t="s">
        <v>524</v>
      </c>
      <c r="C667" s="613">
        <v>2</v>
      </c>
      <c r="D667" s="601" t="s">
        <v>25</v>
      </c>
      <c r="E667" s="602">
        <v>780</v>
      </c>
      <c r="F667" s="603">
        <f>ROUNDDOWN(+C667*E667,2)</f>
        <v>1560</v>
      </c>
      <c r="G667" s="602">
        <v>308</v>
      </c>
      <c r="H667" s="604">
        <f>ROUNDDOWN(+C667*G667,2)</f>
        <v>616</v>
      </c>
      <c r="I667" s="603">
        <f>ROUNDDOWN(+F667+H667,2)</f>
        <v>2176</v>
      </c>
      <c r="J667" s="577"/>
      <c r="K667" s="587"/>
      <c r="L667" s="588"/>
      <c r="U667" s="588"/>
      <c r="V667" s="588"/>
      <c r="W667" s="588"/>
    </row>
    <row r="668" spans="1:23" s="593" customFormat="1">
      <c r="A668" s="575"/>
      <c r="B668" s="578" t="s">
        <v>525</v>
      </c>
      <c r="C668" s="613">
        <v>6</v>
      </c>
      <c r="D668" s="601" t="s">
        <v>25</v>
      </c>
      <c r="E668" s="602">
        <v>1350</v>
      </c>
      <c r="F668" s="603">
        <f>ROUNDDOWN(+C668*E668,2)</f>
        <v>8100</v>
      </c>
      <c r="G668" s="602">
        <v>410</v>
      </c>
      <c r="H668" s="604">
        <f>ROUNDDOWN(+C668*G668,2)</f>
        <v>2460</v>
      </c>
      <c r="I668" s="603">
        <f>ROUNDDOWN(+F668+H668,2)</f>
        <v>10560</v>
      </c>
      <c r="J668" s="577"/>
      <c r="K668" s="587"/>
      <c r="L668" s="588"/>
      <c r="U668" s="588"/>
      <c r="V668" s="588"/>
      <c r="W668" s="588"/>
    </row>
    <row r="669" spans="1:23" s="593" customFormat="1">
      <c r="A669" s="575"/>
      <c r="B669" s="578" t="s">
        <v>526</v>
      </c>
      <c r="C669" s="613">
        <v>2</v>
      </c>
      <c r="D669" s="601" t="s">
        <v>25</v>
      </c>
      <c r="E669" s="602">
        <v>1400</v>
      </c>
      <c r="F669" s="603">
        <f>ROUNDDOWN(+C669*E669,2)</f>
        <v>2800</v>
      </c>
      <c r="G669" s="602">
        <v>410</v>
      </c>
      <c r="H669" s="604">
        <f>ROUNDDOWN(+C669*G669,2)</f>
        <v>820</v>
      </c>
      <c r="I669" s="603">
        <f>ROUNDDOWN(+F669+H669,2)</f>
        <v>3620</v>
      </c>
      <c r="J669" s="577"/>
      <c r="K669" s="587"/>
      <c r="L669" s="588"/>
      <c r="U669" s="588"/>
      <c r="V669" s="588"/>
      <c r="W669" s="588"/>
    </row>
    <row r="670" spans="1:23" s="593" customFormat="1">
      <c r="A670" s="575"/>
      <c r="B670" s="578" t="s">
        <v>527</v>
      </c>
      <c r="C670" s="613">
        <v>2</v>
      </c>
      <c r="D670" s="601" t="s">
        <v>25</v>
      </c>
      <c r="E670" s="602">
        <v>31500</v>
      </c>
      <c r="F670" s="603">
        <f>ROUNDDOWN(+C670*E670,2)</f>
        <v>63000</v>
      </c>
      <c r="G670" s="602">
        <v>4725</v>
      </c>
      <c r="H670" s="604">
        <f>ROUNDDOWN(+C670*G670,2)</f>
        <v>9450</v>
      </c>
      <c r="I670" s="603">
        <f>ROUNDDOWN(+F670+H670,2)</f>
        <v>72450</v>
      </c>
      <c r="J670" s="577"/>
      <c r="K670" s="587"/>
      <c r="L670" s="588"/>
      <c r="U670" s="588"/>
      <c r="V670" s="588"/>
      <c r="W670" s="588"/>
    </row>
    <row r="671" spans="1:23" s="593" customFormat="1">
      <c r="A671" s="575"/>
      <c r="B671" s="578" t="s">
        <v>528</v>
      </c>
      <c r="C671" s="613"/>
      <c r="D671" s="601"/>
      <c r="E671" s="602"/>
      <c r="F671" s="603"/>
      <c r="G671" s="602"/>
      <c r="H671" s="604"/>
      <c r="I671" s="603"/>
      <c r="J671" s="577"/>
      <c r="K671" s="587"/>
      <c r="L671" s="588"/>
      <c r="U671" s="588"/>
      <c r="V671" s="588"/>
      <c r="W671" s="588"/>
    </row>
    <row r="672" spans="1:23" s="593" customFormat="1">
      <c r="A672" s="575"/>
      <c r="B672" s="578" t="s">
        <v>529</v>
      </c>
      <c r="C672" s="613">
        <v>4</v>
      </c>
      <c r="D672" s="601" t="s">
        <v>25</v>
      </c>
      <c r="E672" s="602">
        <v>33500</v>
      </c>
      <c r="F672" s="603">
        <f>ROUNDDOWN(+C672*E672,2)</f>
        <v>134000</v>
      </c>
      <c r="G672" s="602">
        <v>3350</v>
      </c>
      <c r="H672" s="604">
        <f>ROUNDDOWN(+C672*G672,2)</f>
        <v>13400</v>
      </c>
      <c r="I672" s="603">
        <f>ROUNDDOWN(+F672+H672,2)</f>
        <v>147400</v>
      </c>
      <c r="J672" s="577"/>
      <c r="K672" s="587"/>
      <c r="L672" s="588"/>
      <c r="U672" s="588"/>
      <c r="V672" s="588"/>
      <c r="W672" s="588"/>
    </row>
    <row r="673" spans="1:23" s="593" customFormat="1">
      <c r="A673" s="581"/>
      <c r="B673" s="582"/>
      <c r="C673" s="614"/>
      <c r="D673" s="606"/>
      <c r="E673" s="607"/>
      <c r="F673" s="608"/>
      <c r="G673" s="607"/>
      <c r="H673" s="609"/>
      <c r="I673" s="608"/>
      <c r="J673" s="583"/>
      <c r="K673" s="573"/>
      <c r="L673" s="574"/>
    </row>
    <row r="674" spans="1:23" s="593" customFormat="1">
      <c r="A674" s="584"/>
      <c r="B674" s="585" t="s">
        <v>556</v>
      </c>
      <c r="C674" s="610"/>
      <c r="D674" s="610"/>
      <c r="E674" s="610"/>
      <c r="F674" s="610"/>
      <c r="G674" s="610"/>
      <c r="H674" s="610"/>
      <c r="I674" s="611">
        <f>SUM(I652:I673)</f>
        <v>250396</v>
      </c>
      <c r="J674" s="586"/>
      <c r="K674" s="587"/>
      <c r="L674" s="588"/>
      <c r="U674" s="588"/>
      <c r="V674" s="588"/>
      <c r="W674" s="588"/>
    </row>
    <row r="675" spans="1:23" s="593" customFormat="1">
      <c r="A675" s="782"/>
      <c r="B675" s="783" t="s">
        <v>556</v>
      </c>
      <c r="C675" s="784"/>
      <c r="D675" s="784"/>
      <c r="E675" s="784"/>
      <c r="F675" s="784"/>
      <c r="G675" s="784"/>
      <c r="H675" s="784"/>
      <c r="I675" s="785">
        <f>I674+I623+I636+I649</f>
        <v>278084</v>
      </c>
      <c r="J675" s="786"/>
      <c r="K675" s="587"/>
      <c r="L675" s="588"/>
      <c r="U675" s="588"/>
      <c r="V675" s="588"/>
      <c r="W675" s="588"/>
    </row>
    <row r="676" spans="1:23" s="593" customFormat="1">
      <c r="A676" s="570">
        <v>13</v>
      </c>
      <c r="B676" s="571" t="s">
        <v>530</v>
      </c>
      <c r="C676" s="616"/>
      <c r="D676" s="596"/>
      <c r="E676" s="597"/>
      <c r="F676" s="598"/>
      <c r="G676" s="597"/>
      <c r="H676" s="599"/>
      <c r="I676" s="598"/>
      <c r="J676" s="572"/>
      <c r="K676" s="587"/>
      <c r="L676" s="588"/>
      <c r="U676" s="588"/>
      <c r="V676" s="588"/>
      <c r="W676" s="588"/>
    </row>
    <row r="677" spans="1:23" s="593" customFormat="1">
      <c r="A677" s="575"/>
      <c r="B677" s="576" t="s">
        <v>557</v>
      </c>
      <c r="C677" s="615"/>
      <c r="D677" s="600"/>
      <c r="E677" s="600"/>
      <c r="F677" s="600"/>
      <c r="G677" s="600"/>
      <c r="H677" s="600"/>
      <c r="I677" s="600"/>
      <c r="J677" s="577"/>
      <c r="K677" s="587"/>
      <c r="L677" s="588"/>
      <c r="U677" s="588"/>
      <c r="V677" s="588"/>
      <c r="W677" s="588"/>
    </row>
    <row r="678" spans="1:23" s="593" customFormat="1">
      <c r="A678" s="575"/>
      <c r="B678" s="578" t="s">
        <v>531</v>
      </c>
      <c r="C678" s="613"/>
      <c r="D678" s="601"/>
      <c r="E678" s="602"/>
      <c r="F678" s="603"/>
      <c r="G678" s="602"/>
      <c r="H678" s="604"/>
      <c r="I678" s="603"/>
      <c r="J678" s="577"/>
      <c r="K678" s="587"/>
      <c r="L678" s="588"/>
      <c r="U678" s="588"/>
      <c r="V678" s="588"/>
      <c r="W678" s="588"/>
    </row>
    <row r="679" spans="1:23" s="593" customFormat="1">
      <c r="A679" s="575"/>
      <c r="B679" s="578" t="s">
        <v>520</v>
      </c>
      <c r="C679" s="613">
        <v>72</v>
      </c>
      <c r="D679" s="601" t="s">
        <v>36</v>
      </c>
      <c r="E679" s="602">
        <v>24</v>
      </c>
      <c r="F679" s="603">
        <f t="shared" ref="F679:F685" si="84">ROUNDDOWN(+C679*E679,2)</f>
        <v>1728</v>
      </c>
      <c r="G679" s="602">
        <v>31</v>
      </c>
      <c r="H679" s="604">
        <f t="shared" ref="H679:H685" si="85">ROUNDDOWN(+C679*G679,2)</f>
        <v>2232</v>
      </c>
      <c r="I679" s="603">
        <f t="shared" ref="I679:I685" si="86">ROUNDDOWN(+F679+H679,2)</f>
        <v>3960</v>
      </c>
      <c r="J679" s="577"/>
      <c r="K679" s="587">
        <v>38</v>
      </c>
      <c r="L679" s="588"/>
      <c r="U679" s="588"/>
      <c r="V679" s="588"/>
      <c r="W679" s="588"/>
    </row>
    <row r="680" spans="1:23" s="593" customFormat="1">
      <c r="A680" s="575"/>
      <c r="B680" s="578" t="s">
        <v>532</v>
      </c>
      <c r="C680" s="613">
        <v>24</v>
      </c>
      <c r="D680" s="601" t="s">
        <v>36</v>
      </c>
      <c r="E680" s="602">
        <v>38</v>
      </c>
      <c r="F680" s="603">
        <f t="shared" si="84"/>
        <v>912</v>
      </c>
      <c r="G680" s="602">
        <v>41</v>
      </c>
      <c r="H680" s="604">
        <f t="shared" si="85"/>
        <v>984</v>
      </c>
      <c r="I680" s="603">
        <f t="shared" si="86"/>
        <v>1896</v>
      </c>
      <c r="J680" s="577"/>
      <c r="K680" s="587">
        <v>38</v>
      </c>
      <c r="L680" s="588"/>
      <c r="U680" s="588"/>
      <c r="V680" s="588"/>
      <c r="W680" s="588"/>
    </row>
    <row r="681" spans="1:23" s="593" customFormat="1">
      <c r="A681" s="575"/>
      <c r="B681" s="578" t="s">
        <v>533</v>
      </c>
      <c r="C681" s="613">
        <v>29</v>
      </c>
      <c r="D681" s="601" t="s">
        <v>36</v>
      </c>
      <c r="E681" s="602">
        <v>84</v>
      </c>
      <c r="F681" s="603">
        <f t="shared" si="84"/>
        <v>2436</v>
      </c>
      <c r="G681" s="602">
        <v>77</v>
      </c>
      <c r="H681" s="604">
        <f t="shared" si="85"/>
        <v>2233</v>
      </c>
      <c r="I681" s="603">
        <f t="shared" si="86"/>
        <v>4669</v>
      </c>
      <c r="J681" s="577"/>
      <c r="K681" s="587">
        <v>38</v>
      </c>
      <c r="L681" s="588"/>
      <c r="U681" s="588"/>
      <c r="V681" s="588"/>
      <c r="W681" s="588"/>
    </row>
    <row r="682" spans="1:23" s="593" customFormat="1">
      <c r="A682" s="575"/>
      <c r="B682" s="578" t="s">
        <v>534</v>
      </c>
      <c r="C682" s="613">
        <v>32</v>
      </c>
      <c r="D682" s="601" t="s">
        <v>36</v>
      </c>
      <c r="E682" s="602">
        <v>137</v>
      </c>
      <c r="F682" s="603">
        <f t="shared" si="84"/>
        <v>4384</v>
      </c>
      <c r="G682" s="602">
        <v>103</v>
      </c>
      <c r="H682" s="604">
        <f t="shared" si="85"/>
        <v>3296</v>
      </c>
      <c r="I682" s="603">
        <f t="shared" si="86"/>
        <v>7680</v>
      </c>
      <c r="J682" s="577"/>
      <c r="K682" s="587">
        <v>38</v>
      </c>
      <c r="L682" s="588"/>
      <c r="U682" s="588"/>
      <c r="V682" s="588"/>
      <c r="W682" s="588"/>
    </row>
    <row r="683" spans="1:23" s="593" customFormat="1">
      <c r="A683" s="575"/>
      <c r="B683" s="578" t="s">
        <v>511</v>
      </c>
      <c r="C683" s="613">
        <v>1</v>
      </c>
      <c r="D683" s="601" t="s">
        <v>44</v>
      </c>
      <c r="E683" s="602">
        <f>ROUNDDOWN((0.4*SUM(F679:F682)),0)</f>
        <v>3784</v>
      </c>
      <c r="F683" s="603">
        <f t="shared" si="84"/>
        <v>3784</v>
      </c>
      <c r="G683" s="605">
        <f>ROUNDDOWN((E683*0.3),0)</f>
        <v>1135</v>
      </c>
      <c r="H683" s="604">
        <f t="shared" si="85"/>
        <v>1135</v>
      </c>
      <c r="I683" s="603">
        <f t="shared" si="86"/>
        <v>4919</v>
      </c>
      <c r="J683" s="577"/>
      <c r="K683" s="587"/>
      <c r="L683" s="588"/>
      <c r="U683" s="588"/>
      <c r="V683" s="588"/>
      <c r="W683" s="588"/>
    </row>
    <row r="684" spans="1:23" s="593" customFormat="1">
      <c r="A684" s="575"/>
      <c r="B684" s="578" t="s">
        <v>512</v>
      </c>
      <c r="C684" s="613">
        <v>1</v>
      </c>
      <c r="D684" s="601" t="s">
        <v>44</v>
      </c>
      <c r="E684" s="602">
        <f>ROUNDDOWN((0.3*SUM(F679:F682)),0)</f>
        <v>2838</v>
      </c>
      <c r="F684" s="603">
        <f t="shared" si="84"/>
        <v>2838</v>
      </c>
      <c r="G684" s="605">
        <f>ROUNDDOWN((E684*0.3),0)</f>
        <v>851</v>
      </c>
      <c r="H684" s="604">
        <f t="shared" si="85"/>
        <v>851</v>
      </c>
      <c r="I684" s="603">
        <f t="shared" si="86"/>
        <v>3689</v>
      </c>
      <c r="J684" s="577"/>
      <c r="K684" s="587"/>
      <c r="L684" s="588"/>
      <c r="U684" s="588"/>
      <c r="V684" s="588"/>
      <c r="W684" s="588"/>
    </row>
    <row r="685" spans="1:23" s="593" customFormat="1">
      <c r="A685" s="575"/>
      <c r="B685" s="578" t="s">
        <v>513</v>
      </c>
      <c r="C685" s="613">
        <v>1</v>
      </c>
      <c r="D685" s="601" t="s">
        <v>44</v>
      </c>
      <c r="E685" s="602">
        <f>ROUNDDOWN((0.1*SUM(F679:F682)),0)</f>
        <v>946</v>
      </c>
      <c r="F685" s="603">
        <f t="shared" si="84"/>
        <v>946</v>
      </c>
      <c r="G685" s="605">
        <f>ROUNDDOWN((E685*0.3),0)</f>
        <v>283</v>
      </c>
      <c r="H685" s="604">
        <f t="shared" si="85"/>
        <v>283</v>
      </c>
      <c r="I685" s="603">
        <f t="shared" si="86"/>
        <v>1229</v>
      </c>
      <c r="J685" s="577"/>
      <c r="K685" s="587"/>
      <c r="L685" s="588"/>
      <c r="U685" s="588"/>
      <c r="V685" s="588"/>
      <c r="W685" s="588"/>
    </row>
    <row r="686" spans="1:23" s="593" customFormat="1">
      <c r="A686" s="575"/>
      <c r="B686" s="578" t="s">
        <v>514</v>
      </c>
      <c r="C686" s="613"/>
      <c r="D686" s="601"/>
      <c r="E686" s="602"/>
      <c r="F686" s="603"/>
      <c r="G686" s="602"/>
      <c r="H686" s="604"/>
      <c r="I686" s="603"/>
      <c r="J686" s="577"/>
      <c r="K686" s="587"/>
      <c r="L686" s="588"/>
      <c r="U686" s="588"/>
      <c r="V686" s="588"/>
      <c r="W686" s="588"/>
    </row>
    <row r="687" spans="1:23" s="593" customFormat="1">
      <c r="A687" s="575"/>
      <c r="B687" s="578" t="s">
        <v>535</v>
      </c>
      <c r="C687" s="613">
        <v>6</v>
      </c>
      <c r="D687" s="601" t="s">
        <v>25</v>
      </c>
      <c r="E687" s="602">
        <v>730</v>
      </c>
      <c r="F687" s="603">
        <f>ROUNDDOWN(+C687*E687,2)</f>
        <v>4380</v>
      </c>
      <c r="G687" s="602">
        <v>205</v>
      </c>
      <c r="H687" s="604">
        <f>ROUNDDOWN(+C687*G687,2)</f>
        <v>1230</v>
      </c>
      <c r="I687" s="603">
        <f>ROUNDDOWN(+F687+H687,2)</f>
        <v>5610</v>
      </c>
      <c r="J687" s="577"/>
      <c r="K687" s="587">
        <v>44</v>
      </c>
      <c r="L687" s="588"/>
      <c r="U687" s="588"/>
      <c r="V687" s="588"/>
      <c r="W687" s="588"/>
    </row>
    <row r="688" spans="1:23" s="593" customFormat="1">
      <c r="A688" s="575"/>
      <c r="B688" s="578" t="s">
        <v>537</v>
      </c>
      <c r="C688" s="613">
        <v>1</v>
      </c>
      <c r="D688" s="601" t="s">
        <v>25</v>
      </c>
      <c r="E688" s="602">
        <v>2243</v>
      </c>
      <c r="F688" s="603">
        <f>ROUNDDOWN(+C688*E688,2)</f>
        <v>2243</v>
      </c>
      <c r="G688" s="605">
        <f>ROUNDDOWN((E688*0.3),0)</f>
        <v>672</v>
      </c>
      <c r="H688" s="604">
        <f>ROUNDDOWN(+C688*G688,2)</f>
        <v>672</v>
      </c>
      <c r="I688" s="603">
        <f>ROUNDDOWN(+F688+H688,2)</f>
        <v>2915</v>
      </c>
      <c r="J688" s="583"/>
      <c r="K688" s="587" t="s">
        <v>536</v>
      </c>
      <c r="L688" s="588"/>
      <c r="U688" s="588"/>
      <c r="V688" s="588"/>
      <c r="W688" s="588"/>
    </row>
    <row r="689" spans="1:23" s="593" customFormat="1">
      <c r="A689" s="581"/>
      <c r="B689" s="582"/>
      <c r="C689" s="614"/>
      <c r="D689" s="606"/>
      <c r="E689" s="607"/>
      <c r="F689" s="608"/>
      <c r="G689" s="607"/>
      <c r="H689" s="609"/>
      <c r="I689" s="608"/>
      <c r="J689" s="583"/>
      <c r="K689" s="587"/>
      <c r="L689" s="588"/>
      <c r="U689" s="588"/>
      <c r="V689" s="588"/>
      <c r="W689" s="588"/>
    </row>
    <row r="690" spans="1:23" s="593" customFormat="1">
      <c r="A690" s="584"/>
      <c r="B690" s="585" t="s">
        <v>124</v>
      </c>
      <c r="C690" s="610"/>
      <c r="D690" s="610"/>
      <c r="E690" s="610"/>
      <c r="F690" s="610"/>
      <c r="G690" s="610"/>
      <c r="H690" s="610"/>
      <c r="I690" s="611">
        <f>SUM(I679:I688)</f>
        <v>36567</v>
      </c>
      <c r="J690" s="586"/>
      <c r="K690" s="587"/>
      <c r="L690" s="588"/>
      <c r="U690" s="588"/>
      <c r="V690" s="588"/>
      <c r="W690" s="588"/>
    </row>
    <row r="691" spans="1:23" s="593" customFormat="1">
      <c r="A691" s="575"/>
      <c r="B691" s="576" t="s">
        <v>558</v>
      </c>
      <c r="C691" s="615"/>
      <c r="D691" s="600"/>
      <c r="E691" s="600"/>
      <c r="F691" s="600"/>
      <c r="G691" s="600"/>
      <c r="H691" s="600"/>
      <c r="I691" s="600"/>
      <c r="J691" s="577"/>
      <c r="K691" s="587"/>
      <c r="L691" s="588"/>
      <c r="U691" s="588"/>
      <c r="V691" s="588"/>
      <c r="W691" s="588"/>
    </row>
    <row r="692" spans="1:23" s="593" customFormat="1">
      <c r="A692" s="575"/>
      <c r="B692" s="578" t="s">
        <v>538</v>
      </c>
      <c r="C692" s="613"/>
      <c r="D692" s="601"/>
      <c r="E692" s="602"/>
      <c r="F692" s="603"/>
      <c r="G692" s="602"/>
      <c r="H692" s="604"/>
      <c r="I692" s="603"/>
      <c r="J692" s="577"/>
      <c r="K692" s="587"/>
      <c r="L692" s="588"/>
      <c r="U692" s="588"/>
      <c r="V692" s="588"/>
      <c r="W692" s="588"/>
    </row>
    <row r="693" spans="1:23" s="593" customFormat="1">
      <c r="A693" s="575"/>
      <c r="B693" s="578" t="s">
        <v>531</v>
      </c>
      <c r="C693" s="613"/>
      <c r="D693" s="601"/>
      <c r="E693" s="602"/>
      <c r="F693" s="603"/>
      <c r="G693" s="602"/>
      <c r="H693" s="604"/>
      <c r="I693" s="603"/>
      <c r="J693" s="577"/>
      <c r="K693" s="587"/>
      <c r="L693" s="588"/>
      <c r="U693" s="588"/>
      <c r="V693" s="588"/>
      <c r="W693" s="588"/>
    </row>
    <row r="694" spans="1:23" s="593" customFormat="1">
      <c r="A694" s="575"/>
      <c r="B694" s="578" t="s">
        <v>520</v>
      </c>
      <c r="C694" s="613">
        <v>68</v>
      </c>
      <c r="D694" s="601" t="s">
        <v>36</v>
      </c>
      <c r="E694" s="602">
        <v>24</v>
      </c>
      <c r="F694" s="603">
        <f t="shared" ref="F694:F700" si="87">ROUNDDOWN(+C694*E694,2)</f>
        <v>1632</v>
      </c>
      <c r="G694" s="602">
        <v>31</v>
      </c>
      <c r="H694" s="604">
        <f t="shared" ref="H694:H700" si="88">ROUNDDOWN(+C694*G694,2)</f>
        <v>2108</v>
      </c>
      <c r="I694" s="603">
        <f t="shared" ref="I694:I700" si="89">ROUNDDOWN(+F694+H694,2)</f>
        <v>3740</v>
      </c>
      <c r="J694" s="577"/>
      <c r="K694" s="587">
        <v>38</v>
      </c>
      <c r="L694" s="588"/>
      <c r="U694" s="588"/>
      <c r="V694" s="588"/>
      <c r="W694" s="588"/>
    </row>
    <row r="695" spans="1:23" s="593" customFormat="1">
      <c r="A695" s="575"/>
      <c r="B695" s="578" t="s">
        <v>532</v>
      </c>
      <c r="C695" s="613">
        <v>18</v>
      </c>
      <c r="D695" s="601" t="s">
        <v>36</v>
      </c>
      <c r="E695" s="602">
        <v>38</v>
      </c>
      <c r="F695" s="603">
        <f t="shared" si="87"/>
        <v>684</v>
      </c>
      <c r="G695" s="602">
        <v>41</v>
      </c>
      <c r="H695" s="604">
        <f t="shared" si="88"/>
        <v>738</v>
      </c>
      <c r="I695" s="603">
        <f t="shared" si="89"/>
        <v>1422</v>
      </c>
      <c r="J695" s="577"/>
      <c r="K695" s="587">
        <v>38</v>
      </c>
      <c r="L695" s="588"/>
      <c r="U695" s="588"/>
      <c r="V695" s="588"/>
      <c r="W695" s="588"/>
    </row>
    <row r="696" spans="1:23" s="593" customFormat="1">
      <c r="A696" s="575"/>
      <c r="B696" s="578" t="s">
        <v>533</v>
      </c>
      <c r="C696" s="613">
        <v>33</v>
      </c>
      <c r="D696" s="601" t="s">
        <v>36</v>
      </c>
      <c r="E696" s="602">
        <v>84</v>
      </c>
      <c r="F696" s="603">
        <f t="shared" si="87"/>
        <v>2772</v>
      </c>
      <c r="G696" s="602">
        <v>77</v>
      </c>
      <c r="H696" s="604">
        <f t="shared" si="88"/>
        <v>2541</v>
      </c>
      <c r="I696" s="603">
        <f t="shared" si="89"/>
        <v>5313</v>
      </c>
      <c r="J696" s="577"/>
      <c r="K696" s="587">
        <v>38</v>
      </c>
      <c r="L696" s="588"/>
      <c r="U696" s="588"/>
      <c r="V696" s="588"/>
      <c r="W696" s="588"/>
    </row>
    <row r="697" spans="1:23" s="593" customFormat="1">
      <c r="A697" s="575"/>
      <c r="B697" s="578" t="s">
        <v>534</v>
      </c>
      <c r="C697" s="613">
        <v>32</v>
      </c>
      <c r="D697" s="601" t="s">
        <v>36</v>
      </c>
      <c r="E697" s="602">
        <v>137</v>
      </c>
      <c r="F697" s="603">
        <f t="shared" si="87"/>
        <v>4384</v>
      </c>
      <c r="G697" s="602">
        <v>103</v>
      </c>
      <c r="H697" s="604">
        <f t="shared" si="88"/>
        <v>3296</v>
      </c>
      <c r="I697" s="603">
        <f t="shared" si="89"/>
        <v>7680</v>
      </c>
      <c r="J697" s="577"/>
      <c r="K697" s="587">
        <v>38</v>
      </c>
      <c r="L697" s="588"/>
      <c r="U697" s="588"/>
      <c r="V697" s="588"/>
      <c r="W697" s="588"/>
    </row>
    <row r="698" spans="1:23" s="593" customFormat="1">
      <c r="A698" s="575"/>
      <c r="B698" s="578" t="s">
        <v>511</v>
      </c>
      <c r="C698" s="613">
        <v>1</v>
      </c>
      <c r="D698" s="601" t="s">
        <v>44</v>
      </c>
      <c r="E698" s="602">
        <f>ROUNDDOWN((0.4*SUM(F694:F697)),0)</f>
        <v>3788</v>
      </c>
      <c r="F698" s="603">
        <f t="shared" si="87"/>
        <v>3788</v>
      </c>
      <c r="G698" s="605">
        <f>ROUNDDOWN((E698*0.3),0)</f>
        <v>1136</v>
      </c>
      <c r="H698" s="604">
        <f t="shared" si="88"/>
        <v>1136</v>
      </c>
      <c r="I698" s="603">
        <f t="shared" si="89"/>
        <v>4924</v>
      </c>
      <c r="J698" s="577"/>
      <c r="K698" s="587"/>
      <c r="L698" s="588"/>
      <c r="U698" s="588"/>
      <c r="V698" s="588"/>
      <c r="W698" s="588"/>
    </row>
    <row r="699" spans="1:23" s="593" customFormat="1">
      <c r="A699" s="575"/>
      <c r="B699" s="578" t="s">
        <v>512</v>
      </c>
      <c r="C699" s="613">
        <v>1</v>
      </c>
      <c r="D699" s="601" t="s">
        <v>44</v>
      </c>
      <c r="E699" s="602">
        <f>ROUNDDOWN((0.3*SUM(F694:F697)),0)</f>
        <v>2841</v>
      </c>
      <c r="F699" s="603">
        <f t="shared" si="87"/>
        <v>2841</v>
      </c>
      <c r="G699" s="605">
        <f>ROUNDDOWN((E699*0.3),0)</f>
        <v>852</v>
      </c>
      <c r="H699" s="604">
        <f t="shared" si="88"/>
        <v>852</v>
      </c>
      <c r="I699" s="603">
        <f t="shared" si="89"/>
        <v>3693</v>
      </c>
      <c r="J699" s="577"/>
      <c r="K699" s="587"/>
      <c r="L699" s="588"/>
      <c r="U699" s="588"/>
      <c r="V699" s="588"/>
      <c r="W699" s="588"/>
    </row>
    <row r="700" spans="1:23" s="593" customFormat="1">
      <c r="A700" s="575"/>
      <c r="B700" s="578" t="s">
        <v>513</v>
      </c>
      <c r="C700" s="613">
        <v>1</v>
      </c>
      <c r="D700" s="601" t="s">
        <v>44</v>
      </c>
      <c r="E700" s="602">
        <f>ROUNDDOWN((0.1*SUM(F694:F697)),0)</f>
        <v>947</v>
      </c>
      <c r="F700" s="603">
        <f t="shared" si="87"/>
        <v>947</v>
      </c>
      <c r="G700" s="605">
        <f>ROUNDDOWN((E700*0.3),0)</f>
        <v>284</v>
      </c>
      <c r="H700" s="604">
        <f t="shared" si="88"/>
        <v>284</v>
      </c>
      <c r="I700" s="603">
        <f t="shared" si="89"/>
        <v>1231</v>
      </c>
      <c r="J700" s="577"/>
      <c r="K700" s="587"/>
      <c r="L700" s="588"/>
      <c r="U700" s="588"/>
      <c r="V700" s="588"/>
      <c r="W700" s="588"/>
    </row>
    <row r="701" spans="1:23" s="593" customFormat="1">
      <c r="A701" s="575"/>
      <c r="B701" s="578" t="s">
        <v>514</v>
      </c>
      <c r="C701" s="613"/>
      <c r="D701" s="601"/>
      <c r="E701" s="602"/>
      <c r="F701" s="603"/>
      <c r="G701" s="602"/>
      <c r="H701" s="604"/>
      <c r="I701" s="603"/>
      <c r="J701" s="577"/>
      <c r="K701" s="587"/>
      <c r="L701" s="588"/>
      <c r="U701" s="588"/>
      <c r="V701" s="588"/>
      <c r="W701" s="588"/>
    </row>
    <row r="702" spans="1:23" s="593" customFormat="1">
      <c r="A702" s="575"/>
      <c r="B702" s="578" t="s">
        <v>535</v>
      </c>
      <c r="C702" s="613">
        <v>5</v>
      </c>
      <c r="D702" s="601" t="s">
        <v>25</v>
      </c>
      <c r="E702" s="602">
        <v>730</v>
      </c>
      <c r="F702" s="603">
        <f>ROUNDDOWN(+C702*E702,2)</f>
        <v>3650</v>
      </c>
      <c r="G702" s="602">
        <v>205</v>
      </c>
      <c r="H702" s="604">
        <f>ROUNDDOWN(+C702*G702,2)</f>
        <v>1025</v>
      </c>
      <c r="I702" s="603">
        <f>ROUNDDOWN(+F702+H702,2)</f>
        <v>4675</v>
      </c>
      <c r="J702" s="577"/>
      <c r="K702" s="587">
        <v>44</v>
      </c>
      <c r="L702" s="588"/>
      <c r="U702" s="588"/>
      <c r="V702" s="588"/>
      <c r="W702" s="588"/>
    </row>
    <row r="703" spans="1:23" s="593" customFormat="1">
      <c r="A703" s="575"/>
      <c r="B703" s="578" t="s">
        <v>537</v>
      </c>
      <c r="C703" s="613">
        <v>1</v>
      </c>
      <c r="D703" s="601" t="s">
        <v>25</v>
      </c>
      <c r="E703" s="602">
        <v>2243</v>
      </c>
      <c r="F703" s="603">
        <f>ROUNDDOWN(+C703*E703,2)</f>
        <v>2243</v>
      </c>
      <c r="G703" s="605">
        <f>ROUNDDOWN((E703*0.3),0)</f>
        <v>672</v>
      </c>
      <c r="H703" s="604">
        <f>ROUNDDOWN(+C703*G703,2)</f>
        <v>672</v>
      </c>
      <c r="I703" s="603">
        <f>ROUNDDOWN(+F703+H703,2)</f>
        <v>2915</v>
      </c>
      <c r="J703" s="583"/>
      <c r="K703" s="587" t="s">
        <v>536</v>
      </c>
      <c r="L703" s="588"/>
      <c r="U703" s="588"/>
      <c r="V703" s="588"/>
      <c r="W703" s="588"/>
    </row>
    <row r="704" spans="1:23" s="593" customFormat="1">
      <c r="A704" s="581"/>
      <c r="B704" s="582"/>
      <c r="C704" s="614"/>
      <c r="D704" s="606"/>
      <c r="E704" s="607"/>
      <c r="F704" s="608"/>
      <c r="G704" s="607"/>
      <c r="H704" s="609"/>
      <c r="I704" s="608"/>
      <c r="J704" s="583"/>
      <c r="K704" s="587"/>
      <c r="L704" s="588"/>
      <c r="U704" s="588"/>
      <c r="V704" s="588"/>
      <c r="W704" s="588"/>
    </row>
    <row r="705" spans="1:23" s="593" customFormat="1">
      <c r="A705" s="584"/>
      <c r="B705" s="585" t="s">
        <v>125</v>
      </c>
      <c r="C705" s="610"/>
      <c r="D705" s="610"/>
      <c r="E705" s="610"/>
      <c r="F705" s="610"/>
      <c r="G705" s="610"/>
      <c r="H705" s="610"/>
      <c r="I705" s="611">
        <f>SUM(I694:I703)</f>
        <v>35593</v>
      </c>
      <c r="J705" s="586"/>
      <c r="K705" s="587"/>
      <c r="L705" s="588"/>
      <c r="U705" s="588"/>
      <c r="V705" s="588"/>
      <c r="W705" s="588"/>
    </row>
    <row r="706" spans="1:23" s="593" customFormat="1">
      <c r="A706" s="575"/>
      <c r="B706" s="576" t="s">
        <v>559</v>
      </c>
      <c r="C706" s="615"/>
      <c r="D706" s="600"/>
      <c r="E706" s="600"/>
      <c r="F706" s="600"/>
      <c r="G706" s="600"/>
      <c r="H706" s="600"/>
      <c r="I706" s="600"/>
      <c r="J706" s="577"/>
      <c r="K706" s="587"/>
      <c r="L706" s="588"/>
      <c r="U706" s="588"/>
      <c r="V706" s="588"/>
      <c r="W706" s="588"/>
    </row>
    <row r="707" spans="1:23" s="593" customFormat="1">
      <c r="A707" s="575"/>
      <c r="B707" s="578" t="s">
        <v>538</v>
      </c>
      <c r="C707" s="613"/>
      <c r="D707" s="601"/>
      <c r="E707" s="602"/>
      <c r="F707" s="603"/>
      <c r="G707" s="602"/>
      <c r="H707" s="604"/>
      <c r="I707" s="603"/>
      <c r="J707" s="577"/>
      <c r="K707" s="587"/>
      <c r="L707" s="588"/>
      <c r="U707" s="588"/>
      <c r="V707" s="588"/>
      <c r="W707" s="588"/>
    </row>
    <row r="708" spans="1:23" s="593" customFormat="1">
      <c r="A708" s="575"/>
      <c r="B708" s="578" t="s">
        <v>531</v>
      </c>
      <c r="C708" s="613"/>
      <c r="D708" s="601"/>
      <c r="E708" s="602"/>
      <c r="F708" s="603"/>
      <c r="G708" s="602"/>
      <c r="H708" s="604"/>
      <c r="I708" s="603"/>
      <c r="J708" s="577"/>
      <c r="K708" s="587"/>
      <c r="L708" s="588"/>
      <c r="U708" s="588"/>
      <c r="V708" s="588"/>
      <c r="W708" s="588"/>
    </row>
    <row r="709" spans="1:23" s="593" customFormat="1">
      <c r="A709" s="575"/>
      <c r="B709" s="578" t="s">
        <v>520</v>
      </c>
      <c r="C709" s="613">
        <v>74</v>
      </c>
      <c r="D709" s="601" t="s">
        <v>36</v>
      </c>
      <c r="E709" s="602">
        <v>24</v>
      </c>
      <c r="F709" s="603">
        <f t="shared" ref="F709:F715" si="90">ROUNDDOWN(+C709*E709,2)</f>
        <v>1776</v>
      </c>
      <c r="G709" s="602">
        <v>31</v>
      </c>
      <c r="H709" s="604">
        <f t="shared" ref="H709:H715" si="91">ROUNDDOWN(+C709*G709,2)</f>
        <v>2294</v>
      </c>
      <c r="I709" s="603">
        <f t="shared" ref="I709:I715" si="92">ROUNDDOWN(+F709+H709,2)</f>
        <v>4070</v>
      </c>
      <c r="J709" s="577"/>
      <c r="K709" s="587">
        <v>38</v>
      </c>
      <c r="L709" s="588"/>
      <c r="U709" s="588"/>
      <c r="V709" s="588"/>
      <c r="W709" s="588"/>
    </row>
    <row r="710" spans="1:23" s="593" customFormat="1">
      <c r="A710" s="575"/>
      <c r="B710" s="578" t="s">
        <v>532</v>
      </c>
      <c r="C710" s="613">
        <v>32</v>
      </c>
      <c r="D710" s="601" t="s">
        <v>36</v>
      </c>
      <c r="E710" s="602">
        <v>38</v>
      </c>
      <c r="F710" s="603">
        <f t="shared" si="90"/>
        <v>1216</v>
      </c>
      <c r="G710" s="602">
        <v>41</v>
      </c>
      <c r="H710" s="604">
        <f t="shared" si="91"/>
        <v>1312</v>
      </c>
      <c r="I710" s="603">
        <f t="shared" si="92"/>
        <v>2528</v>
      </c>
      <c r="J710" s="577"/>
      <c r="K710" s="587">
        <v>38</v>
      </c>
      <c r="L710" s="588"/>
      <c r="U710" s="588"/>
      <c r="V710" s="588"/>
      <c r="W710" s="588"/>
    </row>
    <row r="711" spans="1:23" s="593" customFormat="1">
      <c r="A711" s="575"/>
      <c r="B711" s="578" t="s">
        <v>533</v>
      </c>
      <c r="C711" s="613">
        <v>39</v>
      </c>
      <c r="D711" s="601" t="s">
        <v>36</v>
      </c>
      <c r="E711" s="602">
        <v>84</v>
      </c>
      <c r="F711" s="603">
        <f t="shared" si="90"/>
        <v>3276</v>
      </c>
      <c r="G711" s="602">
        <v>77</v>
      </c>
      <c r="H711" s="604">
        <f t="shared" si="91"/>
        <v>3003</v>
      </c>
      <c r="I711" s="603">
        <f t="shared" si="92"/>
        <v>6279</v>
      </c>
      <c r="J711" s="577"/>
      <c r="K711" s="587">
        <v>38</v>
      </c>
      <c r="L711" s="588"/>
      <c r="U711" s="588"/>
      <c r="V711" s="588"/>
      <c r="W711" s="588"/>
    </row>
    <row r="712" spans="1:23" s="593" customFormat="1">
      <c r="A712" s="575"/>
      <c r="B712" s="578" t="s">
        <v>534</v>
      </c>
      <c r="C712" s="613">
        <v>36</v>
      </c>
      <c r="D712" s="601" t="s">
        <v>36</v>
      </c>
      <c r="E712" s="602">
        <v>137</v>
      </c>
      <c r="F712" s="603">
        <f t="shared" si="90"/>
        <v>4932</v>
      </c>
      <c r="G712" s="602">
        <v>103</v>
      </c>
      <c r="H712" s="604">
        <f t="shared" si="91"/>
        <v>3708</v>
      </c>
      <c r="I712" s="603">
        <f t="shared" si="92"/>
        <v>8640</v>
      </c>
      <c r="J712" s="577"/>
      <c r="K712" s="587">
        <v>38</v>
      </c>
      <c r="L712" s="588"/>
      <c r="U712" s="588"/>
      <c r="V712" s="588"/>
      <c r="W712" s="588"/>
    </row>
    <row r="713" spans="1:23" s="593" customFormat="1">
      <c r="A713" s="575"/>
      <c r="B713" s="578" t="s">
        <v>511</v>
      </c>
      <c r="C713" s="613">
        <v>1</v>
      </c>
      <c r="D713" s="601" t="s">
        <v>44</v>
      </c>
      <c r="E713" s="602">
        <f>ROUNDDOWN((0.4*SUM(F709:F712)),0)</f>
        <v>4480</v>
      </c>
      <c r="F713" s="603">
        <f t="shared" si="90"/>
        <v>4480</v>
      </c>
      <c r="G713" s="605">
        <f>ROUNDDOWN((E713*0.3),0)</f>
        <v>1344</v>
      </c>
      <c r="H713" s="604">
        <f t="shared" si="91"/>
        <v>1344</v>
      </c>
      <c r="I713" s="603">
        <f t="shared" si="92"/>
        <v>5824</v>
      </c>
      <c r="J713" s="577"/>
      <c r="K713" s="587"/>
      <c r="L713" s="588"/>
      <c r="U713" s="588"/>
      <c r="V713" s="588"/>
      <c r="W713" s="588"/>
    </row>
    <row r="714" spans="1:23" s="593" customFormat="1">
      <c r="A714" s="575"/>
      <c r="B714" s="578" t="s">
        <v>512</v>
      </c>
      <c r="C714" s="613">
        <v>1</v>
      </c>
      <c r="D714" s="601" t="s">
        <v>44</v>
      </c>
      <c r="E714" s="602">
        <f>ROUNDDOWN((0.3*SUM(F709:F712)),0)</f>
        <v>3360</v>
      </c>
      <c r="F714" s="603">
        <f t="shared" si="90"/>
        <v>3360</v>
      </c>
      <c r="G714" s="605">
        <f>ROUNDDOWN((E714*0.3),0)</f>
        <v>1008</v>
      </c>
      <c r="H714" s="604">
        <f t="shared" si="91"/>
        <v>1008</v>
      </c>
      <c r="I714" s="603">
        <f t="shared" si="92"/>
        <v>4368</v>
      </c>
      <c r="J714" s="577"/>
      <c r="K714" s="587"/>
      <c r="L714" s="588"/>
      <c r="U714" s="588"/>
      <c r="V714" s="588"/>
      <c r="W714" s="588"/>
    </row>
    <row r="715" spans="1:23" s="593" customFormat="1">
      <c r="A715" s="575"/>
      <c r="B715" s="578" t="s">
        <v>513</v>
      </c>
      <c r="C715" s="613">
        <v>1</v>
      </c>
      <c r="D715" s="601" t="s">
        <v>44</v>
      </c>
      <c r="E715" s="602">
        <f>ROUNDDOWN((0.1*SUM(F709:F712)),0)</f>
        <v>1120</v>
      </c>
      <c r="F715" s="603">
        <f t="shared" si="90"/>
        <v>1120</v>
      </c>
      <c r="G715" s="605">
        <f>ROUNDDOWN((E715*0.3),0)</f>
        <v>336</v>
      </c>
      <c r="H715" s="604">
        <f t="shared" si="91"/>
        <v>336</v>
      </c>
      <c r="I715" s="603">
        <f t="shared" si="92"/>
        <v>1456</v>
      </c>
      <c r="J715" s="577"/>
      <c r="K715" s="587"/>
      <c r="L715" s="588"/>
      <c r="U715" s="588"/>
      <c r="V715" s="588"/>
      <c r="W715" s="588"/>
    </row>
    <row r="716" spans="1:23" s="593" customFormat="1">
      <c r="A716" s="575"/>
      <c r="B716" s="578" t="s">
        <v>514</v>
      </c>
      <c r="C716" s="613"/>
      <c r="D716" s="601"/>
      <c r="E716" s="602"/>
      <c r="F716" s="603"/>
      <c r="G716" s="602"/>
      <c r="H716" s="604"/>
      <c r="I716" s="603"/>
      <c r="J716" s="577"/>
      <c r="K716" s="587"/>
      <c r="L716" s="588"/>
      <c r="U716" s="588"/>
      <c r="V716" s="588"/>
      <c r="W716" s="588"/>
    </row>
    <row r="717" spans="1:23" s="593" customFormat="1">
      <c r="A717" s="575"/>
      <c r="B717" s="578" t="s">
        <v>535</v>
      </c>
      <c r="C717" s="613">
        <v>6</v>
      </c>
      <c r="D717" s="601" t="s">
        <v>25</v>
      </c>
      <c r="E717" s="602">
        <v>730</v>
      </c>
      <c r="F717" s="603">
        <f>ROUNDDOWN(+C717*E717,2)</f>
        <v>4380</v>
      </c>
      <c r="G717" s="602">
        <v>205</v>
      </c>
      <c r="H717" s="604">
        <f>ROUNDDOWN(+C717*G717,2)</f>
        <v>1230</v>
      </c>
      <c r="I717" s="603">
        <f>ROUNDDOWN(+F717+H717,2)</f>
        <v>5610</v>
      </c>
      <c r="J717" s="577"/>
      <c r="K717" s="587">
        <v>44</v>
      </c>
      <c r="L717" s="588"/>
      <c r="U717" s="588"/>
      <c r="V717" s="588"/>
      <c r="W717" s="588"/>
    </row>
    <row r="718" spans="1:23" s="593" customFormat="1">
      <c r="A718" s="575"/>
      <c r="B718" s="578" t="s">
        <v>537</v>
      </c>
      <c r="C718" s="613">
        <v>1</v>
      </c>
      <c r="D718" s="601" t="s">
        <v>25</v>
      </c>
      <c r="E718" s="602">
        <v>2243</v>
      </c>
      <c r="F718" s="603">
        <f>ROUNDDOWN(+C718*E718,2)</f>
        <v>2243</v>
      </c>
      <c r="G718" s="605">
        <f>ROUNDDOWN((E718*0.3),0)</f>
        <v>672</v>
      </c>
      <c r="H718" s="604">
        <f>ROUNDDOWN(+C718*G718,2)</f>
        <v>672</v>
      </c>
      <c r="I718" s="603">
        <f>ROUNDDOWN(+F718+H718,2)</f>
        <v>2915</v>
      </c>
      <c r="J718" s="583"/>
      <c r="K718" s="587" t="s">
        <v>536</v>
      </c>
      <c r="L718" s="588"/>
      <c r="U718" s="588"/>
      <c r="V718" s="588"/>
      <c r="W718" s="588"/>
    </row>
    <row r="719" spans="1:23" s="593" customFormat="1">
      <c r="A719" s="581"/>
      <c r="B719" s="582"/>
      <c r="C719" s="614"/>
      <c r="D719" s="606"/>
      <c r="E719" s="607"/>
      <c r="F719" s="608"/>
      <c r="G719" s="607"/>
      <c r="H719" s="609"/>
      <c r="I719" s="608"/>
      <c r="J719" s="583"/>
      <c r="K719" s="587"/>
      <c r="L719" s="588"/>
      <c r="U719" s="588"/>
      <c r="V719" s="588"/>
      <c r="W719" s="588"/>
    </row>
    <row r="720" spans="1:23" s="593" customFormat="1">
      <c r="A720" s="584"/>
      <c r="B720" s="585" t="s">
        <v>126</v>
      </c>
      <c r="C720" s="610"/>
      <c r="D720" s="610"/>
      <c r="E720" s="610"/>
      <c r="F720" s="610"/>
      <c r="G720" s="610"/>
      <c r="H720" s="610"/>
      <c r="I720" s="611">
        <f>SUM(I709:I718)</f>
        <v>41690</v>
      </c>
      <c r="J720" s="586"/>
      <c r="K720" s="587"/>
      <c r="L720" s="588"/>
      <c r="U720" s="588"/>
      <c r="V720" s="588"/>
      <c r="W720" s="588"/>
    </row>
    <row r="721" spans="1:23" s="593" customFormat="1">
      <c r="A721" s="575"/>
      <c r="B721" s="576" t="s">
        <v>560</v>
      </c>
      <c r="C721" s="615"/>
      <c r="D721" s="600"/>
      <c r="E721" s="600"/>
      <c r="F721" s="600"/>
      <c r="G721" s="600"/>
      <c r="H721" s="600"/>
      <c r="I721" s="600"/>
      <c r="J721" s="577"/>
      <c r="K721" s="587"/>
      <c r="L721" s="588"/>
      <c r="U721" s="588"/>
      <c r="V721" s="588"/>
      <c r="W721" s="588"/>
    </row>
    <row r="722" spans="1:23" s="593" customFormat="1">
      <c r="A722" s="575"/>
      <c r="B722" s="578" t="s">
        <v>539</v>
      </c>
      <c r="C722" s="613"/>
      <c r="D722" s="601"/>
      <c r="E722" s="602"/>
      <c r="F722" s="603"/>
      <c r="G722" s="602"/>
      <c r="H722" s="604"/>
      <c r="I722" s="603"/>
      <c r="J722" s="577"/>
      <c r="K722" s="587"/>
      <c r="L722" s="588"/>
      <c r="U722" s="588"/>
      <c r="V722" s="588"/>
      <c r="W722" s="588"/>
    </row>
    <row r="723" spans="1:23" s="593" customFormat="1">
      <c r="A723" s="575"/>
      <c r="B723" s="578" t="s">
        <v>531</v>
      </c>
      <c r="C723" s="613"/>
      <c r="D723" s="601"/>
      <c r="E723" s="602"/>
      <c r="F723" s="603"/>
      <c r="G723" s="602"/>
      <c r="H723" s="604"/>
      <c r="I723" s="603"/>
      <c r="J723" s="577"/>
      <c r="K723" s="587"/>
      <c r="L723" s="588"/>
      <c r="U723" s="588"/>
      <c r="V723" s="588"/>
      <c r="W723" s="588"/>
    </row>
    <row r="724" spans="1:23" s="593" customFormat="1">
      <c r="A724" s="575"/>
      <c r="B724" s="578" t="s">
        <v>532</v>
      </c>
      <c r="C724" s="613">
        <v>68</v>
      </c>
      <c r="D724" s="601" t="s">
        <v>36</v>
      </c>
      <c r="E724" s="602">
        <v>38</v>
      </c>
      <c r="F724" s="603">
        <f t="shared" ref="F724:F729" si="93">ROUNDDOWN(+C724*E724,2)</f>
        <v>2584</v>
      </c>
      <c r="G724" s="602">
        <v>41</v>
      </c>
      <c r="H724" s="604">
        <f t="shared" ref="H724:H729" si="94">ROUNDDOWN(+C724*G724,2)</f>
        <v>2788</v>
      </c>
      <c r="I724" s="603">
        <f t="shared" ref="I724:I729" si="95">ROUNDDOWN(+F724+H724,2)</f>
        <v>5372</v>
      </c>
      <c r="J724" s="577"/>
      <c r="K724" s="587">
        <v>38</v>
      </c>
      <c r="L724" s="588"/>
      <c r="U724" s="588"/>
      <c r="V724" s="588"/>
      <c r="W724" s="588"/>
    </row>
    <row r="725" spans="1:23" s="593" customFormat="1">
      <c r="A725" s="575"/>
      <c r="B725" s="578" t="s">
        <v>533</v>
      </c>
      <c r="C725" s="613">
        <v>42</v>
      </c>
      <c r="D725" s="601" t="s">
        <v>36</v>
      </c>
      <c r="E725" s="602">
        <v>84</v>
      </c>
      <c r="F725" s="603">
        <f t="shared" si="93"/>
        <v>3528</v>
      </c>
      <c r="G725" s="602">
        <v>77</v>
      </c>
      <c r="H725" s="604">
        <f t="shared" si="94"/>
        <v>3234</v>
      </c>
      <c r="I725" s="603">
        <f t="shared" si="95"/>
        <v>6762</v>
      </c>
      <c r="J725" s="577"/>
      <c r="K725" s="587">
        <v>38</v>
      </c>
      <c r="L725" s="588"/>
      <c r="U725" s="588"/>
      <c r="V725" s="588"/>
      <c r="W725" s="588"/>
    </row>
    <row r="726" spans="1:23" s="593" customFormat="1">
      <c r="A726" s="575"/>
      <c r="B726" s="578" t="s">
        <v>534</v>
      </c>
      <c r="C726" s="613">
        <v>48</v>
      </c>
      <c r="D726" s="601" t="s">
        <v>36</v>
      </c>
      <c r="E726" s="602">
        <v>137</v>
      </c>
      <c r="F726" s="603">
        <f t="shared" si="93"/>
        <v>6576</v>
      </c>
      <c r="G726" s="602">
        <v>103</v>
      </c>
      <c r="H726" s="604">
        <f t="shared" si="94"/>
        <v>4944</v>
      </c>
      <c r="I726" s="603">
        <f t="shared" si="95"/>
        <v>11520</v>
      </c>
      <c r="J726" s="577"/>
      <c r="K726" s="587">
        <v>38</v>
      </c>
      <c r="L726" s="588"/>
      <c r="U726" s="588"/>
      <c r="V726" s="588"/>
      <c r="W726" s="588"/>
    </row>
    <row r="727" spans="1:23" s="593" customFormat="1">
      <c r="A727" s="575"/>
      <c r="B727" s="578" t="s">
        <v>511</v>
      </c>
      <c r="C727" s="613">
        <v>1</v>
      </c>
      <c r="D727" s="601" t="s">
        <v>44</v>
      </c>
      <c r="E727" s="602">
        <f>ROUNDDOWN((0.4*SUM(F724:F726)),0)</f>
        <v>5075</v>
      </c>
      <c r="F727" s="603">
        <f t="shared" si="93"/>
        <v>5075</v>
      </c>
      <c r="G727" s="605">
        <f>ROUNDDOWN((E727*0.3),0)</f>
        <v>1522</v>
      </c>
      <c r="H727" s="604">
        <f t="shared" si="94"/>
        <v>1522</v>
      </c>
      <c r="I727" s="603">
        <f t="shared" si="95"/>
        <v>6597</v>
      </c>
      <c r="J727" s="577"/>
      <c r="K727" s="587"/>
      <c r="L727" s="588"/>
      <c r="U727" s="588"/>
      <c r="V727" s="588"/>
      <c r="W727" s="588"/>
    </row>
    <row r="728" spans="1:23" s="593" customFormat="1">
      <c r="A728" s="575"/>
      <c r="B728" s="578" t="s">
        <v>512</v>
      </c>
      <c r="C728" s="613">
        <v>1</v>
      </c>
      <c r="D728" s="601" t="s">
        <v>44</v>
      </c>
      <c r="E728" s="602">
        <f>ROUNDDOWN((0.3*SUM(F724:F726)),0)</f>
        <v>3806</v>
      </c>
      <c r="F728" s="603">
        <f t="shared" si="93"/>
        <v>3806</v>
      </c>
      <c r="G728" s="605">
        <f>ROUNDDOWN((E728*0.3),0)</f>
        <v>1141</v>
      </c>
      <c r="H728" s="604">
        <f t="shared" si="94"/>
        <v>1141</v>
      </c>
      <c r="I728" s="603">
        <f t="shared" si="95"/>
        <v>4947</v>
      </c>
      <c r="J728" s="577"/>
      <c r="K728" s="587"/>
      <c r="L728" s="588"/>
      <c r="U728" s="588"/>
      <c r="V728" s="588"/>
      <c r="W728" s="588"/>
    </row>
    <row r="729" spans="1:23" s="593" customFormat="1">
      <c r="A729" s="575"/>
      <c r="B729" s="578" t="s">
        <v>513</v>
      </c>
      <c r="C729" s="613">
        <v>1</v>
      </c>
      <c r="D729" s="601" t="s">
        <v>44</v>
      </c>
      <c r="E729" s="602">
        <f>ROUNDDOWN((0.1*SUM(F724:F726)),0)</f>
        <v>1268</v>
      </c>
      <c r="F729" s="603">
        <f t="shared" si="93"/>
        <v>1268</v>
      </c>
      <c r="G729" s="605">
        <f>ROUNDDOWN((E729*0.3),0)</f>
        <v>380</v>
      </c>
      <c r="H729" s="604">
        <f t="shared" si="94"/>
        <v>380</v>
      </c>
      <c r="I729" s="603">
        <f t="shared" si="95"/>
        <v>1648</v>
      </c>
      <c r="J729" s="577"/>
      <c r="K729" s="587"/>
      <c r="L729" s="588"/>
      <c r="U729" s="588"/>
      <c r="V729" s="588"/>
      <c r="W729" s="588"/>
    </row>
    <row r="730" spans="1:23" s="593" customFormat="1">
      <c r="A730" s="575"/>
      <c r="B730" s="578" t="s">
        <v>514</v>
      </c>
      <c r="C730" s="613"/>
      <c r="D730" s="601"/>
      <c r="E730" s="602"/>
      <c r="F730" s="603"/>
      <c r="G730" s="602"/>
      <c r="H730" s="604"/>
      <c r="I730" s="603"/>
      <c r="J730" s="577"/>
      <c r="K730" s="587"/>
      <c r="L730" s="588"/>
      <c r="U730" s="588"/>
      <c r="V730" s="588"/>
      <c r="W730" s="588"/>
    </row>
    <row r="731" spans="1:23" s="593" customFormat="1">
      <c r="A731" s="575"/>
      <c r="B731" s="578" t="s">
        <v>540</v>
      </c>
      <c r="C731" s="613">
        <v>4</v>
      </c>
      <c r="D731" s="601" t="s">
        <v>25</v>
      </c>
      <c r="E731" s="602">
        <v>840</v>
      </c>
      <c r="F731" s="603">
        <f>ROUNDDOWN(+C731*E731,2)</f>
        <v>3360</v>
      </c>
      <c r="G731" s="602">
        <v>200</v>
      </c>
      <c r="H731" s="604">
        <f>ROUNDDOWN(+C731*G731,2)</f>
        <v>800</v>
      </c>
      <c r="I731" s="603">
        <f>ROUNDDOWN(+F731+H731,2)</f>
        <v>4160</v>
      </c>
      <c r="J731" s="589"/>
      <c r="K731" s="587">
        <v>43</v>
      </c>
      <c r="L731" s="588"/>
      <c r="U731" s="588"/>
      <c r="V731" s="588"/>
      <c r="W731" s="588"/>
    </row>
    <row r="732" spans="1:23" s="593" customFormat="1">
      <c r="A732" s="575"/>
      <c r="B732" s="578" t="s">
        <v>541</v>
      </c>
      <c r="C732" s="613">
        <v>1</v>
      </c>
      <c r="D732" s="601" t="s">
        <v>25</v>
      </c>
      <c r="E732" s="602">
        <v>400</v>
      </c>
      <c r="F732" s="603">
        <f>ROUNDDOWN(+C732*E732,2)</f>
        <v>400</v>
      </c>
      <c r="G732" s="602">
        <v>100</v>
      </c>
      <c r="H732" s="604">
        <f>ROUNDDOWN(+C732*G732,2)</f>
        <v>100</v>
      </c>
      <c r="I732" s="603">
        <f>ROUNDDOWN(+F732+H732,2)</f>
        <v>500</v>
      </c>
      <c r="J732" s="589"/>
      <c r="K732" s="587">
        <v>43</v>
      </c>
      <c r="L732" s="588"/>
      <c r="U732" s="588"/>
      <c r="V732" s="588"/>
      <c r="W732" s="588"/>
    </row>
    <row r="733" spans="1:23" s="593" customFormat="1">
      <c r="A733" s="575"/>
      <c r="B733" s="578" t="s">
        <v>542</v>
      </c>
      <c r="C733" s="613">
        <v>2</v>
      </c>
      <c r="D733" s="601" t="s">
        <v>25</v>
      </c>
      <c r="E733" s="602">
        <v>750</v>
      </c>
      <c r="F733" s="603">
        <f>ROUNDDOWN(+C733*E733,2)</f>
        <v>1500</v>
      </c>
      <c r="G733" s="602">
        <v>400</v>
      </c>
      <c r="H733" s="604">
        <f>ROUNDDOWN(+C733*G733,2)</f>
        <v>800</v>
      </c>
      <c r="I733" s="603">
        <f>ROUNDDOWN(+F733+H733,2)</f>
        <v>2300</v>
      </c>
      <c r="J733" s="589"/>
      <c r="K733" s="587">
        <v>43</v>
      </c>
      <c r="L733" s="588"/>
      <c r="U733" s="588"/>
      <c r="V733" s="588"/>
      <c r="W733" s="588"/>
    </row>
    <row r="734" spans="1:23" s="593" customFormat="1">
      <c r="A734" s="590"/>
      <c r="B734" s="578" t="s">
        <v>543</v>
      </c>
      <c r="C734" s="613">
        <v>1</v>
      </c>
      <c r="D734" s="601" t="s">
        <v>25</v>
      </c>
      <c r="E734" s="602">
        <v>38500</v>
      </c>
      <c r="F734" s="603">
        <f>ROUNDDOWN(+C734*E734,2)</f>
        <v>38500</v>
      </c>
      <c r="G734" s="605">
        <f>ROUNDDOWN((E734*0.3),0)</f>
        <v>11550</v>
      </c>
      <c r="H734" s="604">
        <f>ROUNDDOWN(+C734*G734,2)</f>
        <v>11550</v>
      </c>
      <c r="I734" s="603">
        <f>ROUNDDOWN(+F734+H734,2)</f>
        <v>50050</v>
      </c>
      <c r="J734" s="589"/>
      <c r="K734" s="587" t="s">
        <v>536</v>
      </c>
      <c r="L734" s="588"/>
      <c r="U734" s="588"/>
      <c r="V734" s="588"/>
      <c r="W734" s="588"/>
    </row>
    <row r="735" spans="1:23" s="593" customFormat="1">
      <c r="A735" s="590"/>
      <c r="B735" s="591" t="s">
        <v>544</v>
      </c>
      <c r="C735" s="617"/>
      <c r="D735" s="612"/>
      <c r="E735" s="602"/>
      <c r="F735" s="603"/>
      <c r="G735" s="602"/>
      <c r="H735" s="604"/>
      <c r="I735" s="603"/>
      <c r="J735" s="589"/>
      <c r="K735" s="587"/>
      <c r="L735" s="588"/>
      <c r="U735" s="588"/>
      <c r="V735" s="588"/>
      <c r="W735" s="588"/>
    </row>
    <row r="736" spans="1:23" s="593" customFormat="1">
      <c r="A736" s="590"/>
      <c r="B736" s="578" t="s">
        <v>545</v>
      </c>
      <c r="C736" s="613">
        <v>1</v>
      </c>
      <c r="D736" s="601" t="s">
        <v>25</v>
      </c>
      <c r="E736" s="602">
        <v>22000</v>
      </c>
      <c r="F736" s="603">
        <f>ROUNDDOWN(+C736*E736,2)</f>
        <v>22000</v>
      </c>
      <c r="G736" s="605">
        <v>6500</v>
      </c>
      <c r="H736" s="604">
        <f>ROUNDDOWN(+C736*G736,2)</f>
        <v>6500</v>
      </c>
      <c r="I736" s="603">
        <f>ROUNDDOWN(+F736+H736,2)</f>
        <v>28500</v>
      </c>
      <c r="J736" s="589"/>
      <c r="K736" s="587" t="s">
        <v>536</v>
      </c>
      <c r="L736" s="588"/>
      <c r="U736" s="588"/>
      <c r="V736" s="588"/>
      <c r="W736" s="588"/>
    </row>
    <row r="737" spans="1:23" s="593" customFormat="1">
      <c r="A737" s="575"/>
      <c r="B737" s="578" t="s">
        <v>796</v>
      </c>
      <c r="C737" s="613">
        <v>75</v>
      </c>
      <c r="D737" s="601" t="s">
        <v>36</v>
      </c>
      <c r="E737" s="602">
        <v>210</v>
      </c>
      <c r="F737" s="603">
        <f>ROUNDDOWN(+C737*E737,2)</f>
        <v>15750</v>
      </c>
      <c r="G737" s="602">
        <v>80</v>
      </c>
      <c r="H737" s="604">
        <f>ROUNDDOWN(+C737*G737,2)</f>
        <v>6000</v>
      </c>
      <c r="I737" s="603">
        <f>ROUNDDOWN(+F737+H737,2)</f>
        <v>21750</v>
      </c>
      <c r="J737" s="577"/>
      <c r="K737" s="587" t="s">
        <v>536</v>
      </c>
      <c r="L737" s="588"/>
      <c r="U737" s="588"/>
      <c r="V737" s="588"/>
      <c r="W737" s="588"/>
    </row>
    <row r="738" spans="1:23" s="593" customFormat="1">
      <c r="A738" s="590"/>
      <c r="B738" s="578" t="s">
        <v>797</v>
      </c>
      <c r="C738" s="613">
        <v>8</v>
      </c>
      <c r="D738" s="601" t="s">
        <v>25</v>
      </c>
      <c r="E738" s="602">
        <v>450</v>
      </c>
      <c r="F738" s="603">
        <f>ROUNDDOWN(+C738*E738,2)</f>
        <v>3600</v>
      </c>
      <c r="G738" s="602">
        <v>100</v>
      </c>
      <c r="H738" s="604">
        <f>ROUNDDOWN(+C738*G738,2)</f>
        <v>800</v>
      </c>
      <c r="I738" s="603">
        <f>ROUNDDOWN(+F738+H738,2)</f>
        <v>4400</v>
      </c>
      <c r="J738" s="589"/>
      <c r="K738" s="587">
        <v>107</v>
      </c>
      <c r="L738" s="588"/>
      <c r="U738" s="588"/>
      <c r="V738" s="588"/>
      <c r="W738" s="588"/>
    </row>
    <row r="739" spans="1:23" s="593" customFormat="1">
      <c r="A739" s="581"/>
      <c r="B739" s="582"/>
      <c r="C739" s="614"/>
      <c r="D739" s="606"/>
      <c r="E739" s="607"/>
      <c r="F739" s="608"/>
      <c r="G739" s="607"/>
      <c r="H739" s="609"/>
      <c r="I739" s="608"/>
      <c r="J739" s="583"/>
      <c r="K739" s="587"/>
      <c r="L739" s="588"/>
      <c r="U739" s="588"/>
      <c r="V739" s="588"/>
      <c r="W739" s="588"/>
    </row>
    <row r="740" spans="1:23" s="593" customFormat="1">
      <c r="A740" s="584"/>
      <c r="B740" s="585" t="s">
        <v>561</v>
      </c>
      <c r="C740" s="610"/>
      <c r="D740" s="610"/>
      <c r="E740" s="610"/>
      <c r="F740" s="610"/>
      <c r="G740" s="610"/>
      <c r="H740" s="610"/>
      <c r="I740" s="611">
        <f>SUM(I724:I738)</f>
        <v>148506</v>
      </c>
      <c r="J740" s="586"/>
      <c r="K740" s="587"/>
      <c r="L740" s="588"/>
      <c r="U740" s="588"/>
      <c r="V740" s="588"/>
      <c r="W740" s="588"/>
    </row>
    <row r="741" spans="1:23" s="593" customFormat="1">
      <c r="A741" s="782"/>
      <c r="B741" s="783" t="s">
        <v>105</v>
      </c>
      <c r="C741" s="784"/>
      <c r="D741" s="784"/>
      <c r="E741" s="784"/>
      <c r="F741" s="784"/>
      <c r="G741" s="784"/>
      <c r="H741" s="784"/>
      <c r="I741" s="785">
        <f>I740+I720+I705+I690</f>
        <v>262356</v>
      </c>
      <c r="J741" s="786"/>
      <c r="K741" s="587"/>
      <c r="L741" s="588"/>
      <c r="U741" s="588"/>
      <c r="V741" s="588"/>
      <c r="W741" s="588"/>
    </row>
    <row r="742" spans="1:23" s="593" customFormat="1">
      <c r="A742" s="570">
        <v>14</v>
      </c>
      <c r="B742" s="571" t="s">
        <v>546</v>
      </c>
      <c r="C742" s="616"/>
      <c r="D742" s="596"/>
      <c r="E742" s="597"/>
      <c r="F742" s="598"/>
      <c r="G742" s="597"/>
      <c r="H742" s="599"/>
      <c r="I742" s="598"/>
      <c r="J742" s="572"/>
      <c r="K742" s="587"/>
      <c r="L742" s="588"/>
      <c r="U742" s="588"/>
      <c r="V742" s="588"/>
      <c r="W742" s="588"/>
    </row>
    <row r="743" spans="1:23" s="593" customFormat="1">
      <c r="A743" s="575"/>
      <c r="B743" s="578" t="s">
        <v>547</v>
      </c>
      <c r="C743" s="613"/>
      <c r="D743" s="601"/>
      <c r="E743" s="602"/>
      <c r="F743" s="603"/>
      <c r="G743" s="602"/>
      <c r="H743" s="604"/>
      <c r="I743" s="603"/>
      <c r="J743" s="577"/>
      <c r="K743" s="587"/>
      <c r="L743" s="588"/>
      <c r="U743" s="588"/>
      <c r="V743" s="588"/>
      <c r="W743" s="588"/>
    </row>
    <row r="744" spans="1:23" s="593" customFormat="1">
      <c r="A744" s="575"/>
      <c r="B744" s="578" t="s">
        <v>531</v>
      </c>
      <c r="C744" s="613"/>
      <c r="D744" s="601"/>
      <c r="E744" s="602"/>
      <c r="F744" s="603"/>
      <c r="G744" s="602"/>
      <c r="H744" s="604"/>
      <c r="I744" s="603"/>
      <c r="J744" s="577"/>
      <c r="K744" s="587"/>
      <c r="L744" s="588"/>
      <c r="U744" s="588"/>
      <c r="V744" s="588"/>
      <c r="W744" s="588"/>
    </row>
    <row r="745" spans="1:23" s="593" customFormat="1">
      <c r="A745" s="575"/>
      <c r="B745" s="578" t="s">
        <v>533</v>
      </c>
      <c r="C745" s="613">
        <v>42</v>
      </c>
      <c r="D745" s="601" t="s">
        <v>36</v>
      </c>
      <c r="E745" s="602">
        <v>47</v>
      </c>
      <c r="F745" s="603">
        <f>ROUNDDOWN(+C745*E745,2)</f>
        <v>1974</v>
      </c>
      <c r="G745" s="602">
        <v>77</v>
      </c>
      <c r="H745" s="604">
        <f>ROUNDDOWN(+C745*G745,2)</f>
        <v>3234</v>
      </c>
      <c r="I745" s="603">
        <f>ROUNDDOWN(+F745+H745,2)</f>
        <v>5208</v>
      </c>
      <c r="J745" s="577"/>
      <c r="K745" s="587">
        <v>38</v>
      </c>
      <c r="L745" s="588"/>
      <c r="U745" s="588"/>
      <c r="V745" s="588"/>
      <c r="W745" s="588"/>
    </row>
    <row r="746" spans="1:23" s="593" customFormat="1">
      <c r="A746" s="575"/>
      <c r="B746" s="578" t="s">
        <v>511</v>
      </c>
      <c r="C746" s="613">
        <v>1</v>
      </c>
      <c r="D746" s="601" t="s">
        <v>44</v>
      </c>
      <c r="E746" s="602">
        <f>ROUNDDOWN((0.4*SUM(F745)),0)</f>
        <v>789</v>
      </c>
      <c r="F746" s="603">
        <f>ROUNDDOWN(+C746*E746,2)</f>
        <v>789</v>
      </c>
      <c r="G746" s="605">
        <f>ROUNDDOWN((E746*0.3),0)</f>
        <v>236</v>
      </c>
      <c r="H746" s="604">
        <f>ROUNDDOWN(+C746*G746,2)</f>
        <v>236</v>
      </c>
      <c r="I746" s="603">
        <f>ROUNDDOWN(+F746+H746,2)</f>
        <v>1025</v>
      </c>
      <c r="J746" s="577"/>
      <c r="K746" s="587"/>
      <c r="L746" s="588"/>
      <c r="U746" s="588"/>
      <c r="V746" s="588"/>
      <c r="W746" s="588"/>
    </row>
    <row r="747" spans="1:23" s="593" customFormat="1">
      <c r="A747" s="575"/>
      <c r="B747" s="578" t="s">
        <v>512</v>
      </c>
      <c r="C747" s="613">
        <v>1</v>
      </c>
      <c r="D747" s="601" t="s">
        <v>44</v>
      </c>
      <c r="E747" s="602">
        <f>ROUNDDOWN((0.3*SUM(F745)),0)</f>
        <v>592</v>
      </c>
      <c r="F747" s="603">
        <f>ROUNDDOWN(+C747*E747,2)</f>
        <v>592</v>
      </c>
      <c r="G747" s="605">
        <f>ROUNDDOWN((E747*0.3),0)</f>
        <v>177</v>
      </c>
      <c r="H747" s="604">
        <f>ROUNDDOWN(+C747*G747,2)</f>
        <v>177</v>
      </c>
      <c r="I747" s="603">
        <f>ROUNDDOWN(+F747+H747,2)</f>
        <v>769</v>
      </c>
      <c r="J747" s="577"/>
      <c r="K747" s="587"/>
      <c r="L747" s="588"/>
      <c r="U747" s="588"/>
      <c r="V747" s="588"/>
      <c r="W747" s="588"/>
    </row>
    <row r="748" spans="1:23" s="593" customFormat="1">
      <c r="A748" s="575"/>
      <c r="B748" s="578" t="s">
        <v>513</v>
      </c>
      <c r="C748" s="613">
        <v>1</v>
      </c>
      <c r="D748" s="601" t="s">
        <v>44</v>
      </c>
      <c r="E748" s="602">
        <f>ROUNDDOWN((0.1*SUM(F745)),0)</f>
        <v>197</v>
      </c>
      <c r="F748" s="603">
        <f>ROUNDDOWN(+C748*E748,2)</f>
        <v>197</v>
      </c>
      <c r="G748" s="605">
        <f>ROUNDDOWN((E748*0.3),0)</f>
        <v>59</v>
      </c>
      <c r="H748" s="604">
        <f>ROUNDDOWN(+C748*G748,2)</f>
        <v>59</v>
      </c>
      <c r="I748" s="603">
        <f>ROUNDDOWN(+F748+H748,2)</f>
        <v>256</v>
      </c>
      <c r="J748" s="577"/>
      <c r="K748" s="587"/>
      <c r="L748" s="588"/>
      <c r="U748" s="588"/>
      <c r="V748" s="588"/>
      <c r="W748" s="588"/>
    </row>
    <row r="749" spans="1:23" s="593" customFormat="1">
      <c r="A749" s="575"/>
      <c r="B749" s="578" t="s">
        <v>514</v>
      </c>
      <c r="C749" s="613"/>
      <c r="D749" s="601"/>
      <c r="E749" s="602"/>
      <c r="F749" s="603"/>
      <c r="G749" s="602"/>
      <c r="H749" s="604"/>
      <c r="I749" s="603"/>
      <c r="J749" s="577"/>
      <c r="K749" s="587"/>
      <c r="L749" s="592"/>
      <c r="U749" s="588"/>
      <c r="V749" s="588"/>
      <c r="W749" s="588"/>
    </row>
    <row r="750" spans="1:23" s="593" customFormat="1">
      <c r="A750" s="575"/>
      <c r="B750" s="578" t="s">
        <v>548</v>
      </c>
      <c r="C750" s="613">
        <v>3</v>
      </c>
      <c r="D750" s="601" t="s">
        <v>25</v>
      </c>
      <c r="E750" s="602">
        <v>670</v>
      </c>
      <c r="F750" s="603">
        <f>ROUNDDOWN(+C750*E750,2)</f>
        <v>2010</v>
      </c>
      <c r="G750" s="602">
        <v>400</v>
      </c>
      <c r="H750" s="604">
        <f>ROUNDDOWN(+C750*G750,2)</f>
        <v>1200</v>
      </c>
      <c r="I750" s="603">
        <f>ROUNDDOWN(+F750+H750,2)</f>
        <v>3210</v>
      </c>
      <c r="J750" s="577"/>
      <c r="K750" s="587">
        <v>45</v>
      </c>
      <c r="L750" s="588"/>
      <c r="U750" s="588"/>
      <c r="V750" s="588"/>
      <c r="W750" s="588"/>
    </row>
    <row r="751" spans="1:23" s="593" customFormat="1">
      <c r="A751" s="581"/>
      <c r="B751" s="582"/>
      <c r="C751" s="614"/>
      <c r="D751" s="606"/>
      <c r="E751" s="607"/>
      <c r="F751" s="608"/>
      <c r="G751" s="607"/>
      <c r="H751" s="609"/>
      <c r="I751" s="608"/>
      <c r="J751" s="583"/>
      <c r="K751" s="587"/>
      <c r="L751" s="588"/>
      <c r="U751" s="588"/>
      <c r="V751" s="588"/>
      <c r="W751" s="588"/>
    </row>
    <row r="752" spans="1:23" s="593" customFormat="1">
      <c r="A752" s="782"/>
      <c r="B752" s="783" t="s">
        <v>562</v>
      </c>
      <c r="C752" s="784"/>
      <c r="D752" s="784"/>
      <c r="E752" s="784"/>
      <c r="F752" s="784"/>
      <c r="G752" s="784"/>
      <c r="H752" s="784"/>
      <c r="I752" s="785">
        <f>SUM(I745:I750)</f>
        <v>10468</v>
      </c>
      <c r="J752" s="786"/>
      <c r="K752" s="587"/>
      <c r="L752" s="588"/>
    </row>
    <row r="753" spans="1:12" s="635" customFormat="1">
      <c r="A753" s="583">
        <v>15</v>
      </c>
      <c r="B753" s="635" t="s">
        <v>621</v>
      </c>
      <c r="C753" s="630"/>
      <c r="D753" s="631"/>
      <c r="E753" s="632"/>
      <c r="F753" s="632"/>
      <c r="G753" s="632"/>
      <c r="H753" s="632"/>
      <c r="I753" s="633"/>
      <c r="J753" s="634"/>
      <c r="K753" s="636"/>
      <c r="L753" s="637"/>
    </row>
    <row r="754" spans="1:12" s="694" customFormat="1">
      <c r="A754" s="687">
        <v>15.1</v>
      </c>
      <c r="B754" s="688" t="s">
        <v>571</v>
      </c>
      <c r="C754" s="689"/>
      <c r="D754" s="690"/>
      <c r="E754" s="691"/>
      <c r="F754" s="691"/>
      <c r="G754" s="691"/>
      <c r="H754" s="691"/>
      <c r="I754" s="692"/>
      <c r="J754" s="693"/>
      <c r="K754" s="795"/>
    </row>
    <row r="755" spans="1:12" s="694" customFormat="1">
      <c r="A755" s="687" t="s">
        <v>622</v>
      </c>
      <c r="B755" s="695" t="s">
        <v>572</v>
      </c>
      <c r="C755" s="696"/>
      <c r="D755" s="697"/>
      <c r="E755" s="698"/>
      <c r="F755" s="698"/>
      <c r="G755" s="698"/>
      <c r="H755" s="698"/>
      <c r="I755" s="692"/>
      <c r="J755" s="693"/>
      <c r="K755" s="795"/>
    </row>
    <row r="756" spans="1:12" s="694" customFormat="1">
      <c r="A756" s="687"/>
      <c r="B756" s="695" t="s">
        <v>573</v>
      </c>
      <c r="C756" s="696"/>
      <c r="D756" s="697"/>
      <c r="E756" s="698"/>
      <c r="F756" s="698"/>
      <c r="G756" s="698"/>
      <c r="H756" s="698"/>
      <c r="I756" s="692"/>
      <c r="J756" s="693"/>
      <c r="K756" s="795"/>
    </row>
    <row r="757" spans="1:12" s="694" customFormat="1">
      <c r="A757" s="699"/>
      <c r="B757" s="700" t="s">
        <v>565</v>
      </c>
      <c r="C757" s="701"/>
      <c r="D757" s="702"/>
      <c r="E757" s="692"/>
      <c r="F757" s="692"/>
      <c r="G757" s="692"/>
      <c r="H757" s="692"/>
      <c r="I757" s="703"/>
      <c r="J757" s="704"/>
      <c r="K757" s="795"/>
    </row>
    <row r="758" spans="1:12" s="713" customFormat="1">
      <c r="A758" s="705"/>
      <c r="B758" s="706" t="s">
        <v>574</v>
      </c>
      <c r="C758" s="707">
        <v>1</v>
      </c>
      <c r="D758" s="708" t="s">
        <v>25</v>
      </c>
      <c r="E758" s="709">
        <v>0</v>
      </c>
      <c r="F758" s="709">
        <f t="shared" ref="F758" si="96">E758*C758</f>
        <v>0</v>
      </c>
      <c r="G758" s="710">
        <v>2000</v>
      </c>
      <c r="H758" s="710">
        <f t="shared" ref="H758" si="97">G758*C758</f>
        <v>2000</v>
      </c>
      <c r="I758" s="711">
        <f t="shared" ref="I758" si="98">H758+F758</f>
        <v>2000</v>
      </c>
      <c r="J758" s="712"/>
      <c r="K758" s="796">
        <v>64</v>
      </c>
    </row>
    <row r="759" spans="1:12" s="694" customFormat="1">
      <c r="A759" s="699"/>
      <c r="B759" s="700" t="s">
        <v>567</v>
      </c>
      <c r="C759" s="689"/>
      <c r="D759" s="702"/>
      <c r="E759" s="692"/>
      <c r="F759" s="692"/>
      <c r="G759" s="703"/>
      <c r="H759" s="692"/>
      <c r="I759" s="703"/>
      <c r="J759" s="704"/>
      <c r="K759" s="795"/>
    </row>
    <row r="760" spans="1:12" s="713" customFormat="1">
      <c r="A760" s="705"/>
      <c r="B760" s="706" t="s">
        <v>568</v>
      </c>
      <c r="C760" s="714">
        <v>2</v>
      </c>
      <c r="D760" s="708" t="s">
        <v>25</v>
      </c>
      <c r="E760" s="709">
        <v>0</v>
      </c>
      <c r="F760" s="709">
        <f t="shared" ref="F760:F762" si="99">E760*C760</f>
        <v>0</v>
      </c>
      <c r="G760" s="711">
        <v>2000</v>
      </c>
      <c r="H760" s="710">
        <f t="shared" ref="H760:H762" si="100">G760*C760</f>
        <v>4000</v>
      </c>
      <c r="I760" s="711">
        <f t="shared" ref="I760:I762" si="101">H760+F760</f>
        <v>4000</v>
      </c>
      <c r="J760" s="712"/>
      <c r="K760" s="796">
        <v>64</v>
      </c>
    </row>
    <row r="761" spans="1:12" s="713" customFormat="1">
      <c r="A761" s="705"/>
      <c r="B761" s="715" t="s">
        <v>569</v>
      </c>
      <c r="C761" s="714">
        <v>4</v>
      </c>
      <c r="D761" s="716" t="s">
        <v>25</v>
      </c>
      <c r="E761" s="709">
        <v>0</v>
      </c>
      <c r="F761" s="709">
        <f t="shared" si="99"/>
        <v>0</v>
      </c>
      <c r="G761" s="710">
        <v>2500</v>
      </c>
      <c r="H761" s="710">
        <f t="shared" si="100"/>
        <v>10000</v>
      </c>
      <c r="I761" s="711">
        <f t="shared" si="101"/>
        <v>10000</v>
      </c>
      <c r="J761" s="712"/>
      <c r="K761" s="796">
        <v>64</v>
      </c>
    </row>
    <row r="762" spans="1:12" s="713" customFormat="1">
      <c r="A762" s="705"/>
      <c r="B762" s="715" t="s">
        <v>570</v>
      </c>
      <c r="C762" s="714">
        <v>4</v>
      </c>
      <c r="D762" s="716" t="s">
        <v>25</v>
      </c>
      <c r="E762" s="709">
        <v>0</v>
      </c>
      <c r="F762" s="709">
        <f t="shared" si="99"/>
        <v>0</v>
      </c>
      <c r="G762" s="710">
        <v>3500</v>
      </c>
      <c r="H762" s="710">
        <f t="shared" si="100"/>
        <v>14000</v>
      </c>
      <c r="I762" s="711">
        <f t="shared" si="101"/>
        <v>14000</v>
      </c>
      <c r="J762" s="712"/>
      <c r="K762" s="796">
        <v>64</v>
      </c>
    </row>
    <row r="763" spans="1:12" s="713" customFormat="1">
      <c r="A763" s="705"/>
      <c r="B763" s="715" t="s">
        <v>575</v>
      </c>
      <c r="C763" s="714">
        <v>11</v>
      </c>
      <c r="D763" s="716" t="s">
        <v>25</v>
      </c>
      <c r="E763" s="797">
        <v>1750</v>
      </c>
      <c r="F763" s="798">
        <f>E763*C763</f>
        <v>19250</v>
      </c>
      <c r="G763" s="799">
        <v>350</v>
      </c>
      <c r="H763" s="800">
        <f>G763*C763</f>
        <v>3850</v>
      </c>
      <c r="I763" s="711">
        <f>H763+F763</f>
        <v>23100</v>
      </c>
      <c r="J763" s="712"/>
      <c r="K763" s="796">
        <v>64</v>
      </c>
    </row>
    <row r="764" spans="1:12" s="694" customFormat="1">
      <c r="A764" s="717"/>
      <c r="B764" s="718" t="s">
        <v>576</v>
      </c>
      <c r="C764" s="719"/>
      <c r="D764" s="720"/>
      <c r="E764" s="721"/>
      <c r="F764" s="698"/>
      <c r="G764" s="692"/>
      <c r="H764" s="692"/>
      <c r="I764" s="692"/>
      <c r="J764" s="722"/>
      <c r="K764" s="795"/>
    </row>
    <row r="765" spans="1:12" s="713" customFormat="1">
      <c r="A765" s="705"/>
      <c r="B765" s="706" t="s">
        <v>577</v>
      </c>
      <c r="C765" s="707">
        <v>132</v>
      </c>
      <c r="D765" s="723" t="s">
        <v>36</v>
      </c>
      <c r="E765" s="709">
        <v>85</v>
      </c>
      <c r="F765" s="709">
        <f t="shared" ref="F765:F771" si="102">E765*C765</f>
        <v>11220</v>
      </c>
      <c r="G765" s="709">
        <v>31</v>
      </c>
      <c r="H765" s="709">
        <f t="shared" ref="H765:H771" si="103">G765*C765</f>
        <v>4092</v>
      </c>
      <c r="I765" s="711">
        <f t="shared" ref="I765:I768" si="104">H765+F765</f>
        <v>15312</v>
      </c>
      <c r="J765" s="712"/>
      <c r="K765" s="796">
        <v>58</v>
      </c>
    </row>
    <row r="766" spans="1:12" s="713" customFormat="1">
      <c r="A766" s="705"/>
      <c r="B766" s="706" t="s">
        <v>578</v>
      </c>
      <c r="C766" s="707">
        <v>14</v>
      </c>
      <c r="D766" s="723" t="s">
        <v>36</v>
      </c>
      <c r="E766" s="709">
        <v>130</v>
      </c>
      <c r="F766" s="709">
        <f t="shared" si="102"/>
        <v>1820</v>
      </c>
      <c r="G766" s="709">
        <v>51</v>
      </c>
      <c r="H766" s="709">
        <f t="shared" si="103"/>
        <v>714</v>
      </c>
      <c r="I766" s="711">
        <f t="shared" si="104"/>
        <v>2534</v>
      </c>
      <c r="J766" s="712"/>
      <c r="K766" s="796">
        <v>58</v>
      </c>
    </row>
    <row r="767" spans="1:12" s="713" customFormat="1">
      <c r="A767" s="705"/>
      <c r="B767" s="706" t="s">
        <v>579</v>
      </c>
      <c r="C767" s="707">
        <v>61</v>
      </c>
      <c r="D767" s="723" t="s">
        <v>36</v>
      </c>
      <c r="E767" s="709">
        <v>110</v>
      </c>
      <c r="F767" s="709">
        <f t="shared" si="102"/>
        <v>6710</v>
      </c>
      <c r="G767" s="709">
        <v>67</v>
      </c>
      <c r="H767" s="709">
        <f t="shared" si="103"/>
        <v>4087</v>
      </c>
      <c r="I767" s="711">
        <f t="shared" si="104"/>
        <v>10797</v>
      </c>
      <c r="J767" s="712"/>
      <c r="K767" s="796">
        <v>58</v>
      </c>
    </row>
    <row r="768" spans="1:12" s="713" customFormat="1">
      <c r="A768" s="705"/>
      <c r="B768" s="706" t="s">
        <v>580</v>
      </c>
      <c r="C768" s="707">
        <v>59</v>
      </c>
      <c r="D768" s="723" t="s">
        <v>36</v>
      </c>
      <c r="E768" s="709">
        <v>140</v>
      </c>
      <c r="F768" s="709">
        <f t="shared" si="102"/>
        <v>8260</v>
      </c>
      <c r="G768" s="709">
        <v>82</v>
      </c>
      <c r="H768" s="709">
        <f t="shared" si="103"/>
        <v>4838</v>
      </c>
      <c r="I768" s="711">
        <f t="shared" si="104"/>
        <v>13098</v>
      </c>
      <c r="J768" s="712"/>
      <c r="K768" s="796">
        <v>58</v>
      </c>
    </row>
    <row r="769" spans="1:11" s="713" customFormat="1">
      <c r="A769" s="705"/>
      <c r="B769" s="706" t="s">
        <v>581</v>
      </c>
      <c r="C769" s="707">
        <v>1</v>
      </c>
      <c r="D769" s="723" t="s">
        <v>44</v>
      </c>
      <c r="E769" s="579">
        <f>ROUNDDOWN((0.35*SUM(F765:F768)),0)</f>
        <v>9803</v>
      </c>
      <c r="F769" s="798">
        <f t="shared" si="102"/>
        <v>9803</v>
      </c>
      <c r="G769" s="580">
        <f>ROUNDDOWN((E769*0.3),0)</f>
        <v>2940</v>
      </c>
      <c r="H769" s="798">
        <f t="shared" si="103"/>
        <v>2940</v>
      </c>
      <c r="I769" s="801">
        <f>ROUNDDOWN((H769+F769),0)</f>
        <v>12743</v>
      </c>
      <c r="J769" s="802"/>
      <c r="K769" s="796">
        <v>59</v>
      </c>
    </row>
    <row r="770" spans="1:11" s="713" customFormat="1">
      <c r="A770" s="705"/>
      <c r="B770" s="706" t="s">
        <v>582</v>
      </c>
      <c r="C770" s="707">
        <v>1</v>
      </c>
      <c r="D770" s="723" t="s">
        <v>44</v>
      </c>
      <c r="E770" s="579">
        <f>ROUNDDOWN((0.15*SUM(F765:F768)),0)</f>
        <v>4201</v>
      </c>
      <c r="F770" s="800">
        <f t="shared" si="102"/>
        <v>4201</v>
      </c>
      <c r="G770" s="580">
        <f t="shared" ref="G770:G771" si="105">ROUNDDOWN((E770*0.3),0)</f>
        <v>1260</v>
      </c>
      <c r="H770" s="798">
        <f t="shared" si="103"/>
        <v>1260</v>
      </c>
      <c r="I770" s="801">
        <f>ROUNDDOWN((H770+F770),0)</f>
        <v>5461</v>
      </c>
      <c r="J770" s="802"/>
      <c r="K770" s="796">
        <v>59</v>
      </c>
    </row>
    <row r="771" spans="1:11" s="713" customFormat="1">
      <c r="A771" s="705"/>
      <c r="B771" s="706" t="s">
        <v>583</v>
      </c>
      <c r="C771" s="707">
        <v>1</v>
      </c>
      <c r="D771" s="723" t="s">
        <v>44</v>
      </c>
      <c r="E771" s="579">
        <f>ROUNDDOWN((0.05*SUM(F765:F768)),0)</f>
        <v>1400</v>
      </c>
      <c r="F771" s="798">
        <f t="shared" si="102"/>
        <v>1400</v>
      </c>
      <c r="G771" s="580">
        <f t="shared" si="105"/>
        <v>420</v>
      </c>
      <c r="H771" s="798">
        <f t="shared" si="103"/>
        <v>420</v>
      </c>
      <c r="I771" s="801">
        <f>ROUNDDOWN((H771+F771),0)</f>
        <v>1820</v>
      </c>
      <c r="J771" s="802"/>
      <c r="K771" s="796">
        <v>59</v>
      </c>
    </row>
    <row r="772" spans="1:11" s="694" customFormat="1">
      <c r="A772" s="717"/>
      <c r="B772" s="718" t="s">
        <v>584</v>
      </c>
      <c r="C772" s="719"/>
      <c r="D772" s="720"/>
      <c r="E772" s="721"/>
      <c r="F772" s="698"/>
      <c r="G772" s="692"/>
      <c r="H772" s="692"/>
      <c r="I772" s="692"/>
      <c r="J772" s="722"/>
      <c r="K772" s="795"/>
    </row>
    <row r="773" spans="1:11" s="713" customFormat="1">
      <c r="A773" s="705"/>
      <c r="B773" s="706" t="s">
        <v>585</v>
      </c>
      <c r="C773" s="707">
        <v>3</v>
      </c>
      <c r="D773" s="723" t="s">
        <v>36</v>
      </c>
      <c r="E773" s="709">
        <v>45</v>
      </c>
      <c r="F773" s="709">
        <f>E773*C773</f>
        <v>135</v>
      </c>
      <c r="G773" s="709">
        <v>31</v>
      </c>
      <c r="H773" s="709">
        <f t="shared" ref="H773:H776" si="106">G773*C773</f>
        <v>93</v>
      </c>
      <c r="I773" s="711">
        <f>H773+F773</f>
        <v>228</v>
      </c>
      <c r="J773" s="712"/>
      <c r="K773" s="796">
        <v>58</v>
      </c>
    </row>
    <row r="774" spans="1:11" s="713" customFormat="1">
      <c r="A774" s="705"/>
      <c r="B774" s="706" t="s">
        <v>581</v>
      </c>
      <c r="C774" s="707">
        <v>1</v>
      </c>
      <c r="D774" s="723" t="s">
        <v>44</v>
      </c>
      <c r="E774" s="579">
        <f>ROUNDDOWN((0.2*SUM(F773)),0)</f>
        <v>27</v>
      </c>
      <c r="F774" s="798">
        <f t="shared" ref="F774:F776" si="107">E774*C774</f>
        <v>27</v>
      </c>
      <c r="G774" s="580">
        <f t="shared" ref="G774:G776" si="108">ROUNDDOWN((E774*0.3),0)</f>
        <v>8</v>
      </c>
      <c r="H774" s="798">
        <f t="shared" si="106"/>
        <v>8</v>
      </c>
      <c r="I774" s="801">
        <f>ROUNDDOWN((H774+F774),0)</f>
        <v>35</v>
      </c>
      <c r="J774" s="802"/>
      <c r="K774" s="796">
        <v>59</v>
      </c>
    </row>
    <row r="775" spans="1:11" s="713" customFormat="1">
      <c r="A775" s="705"/>
      <c r="B775" s="706" t="s">
        <v>582</v>
      </c>
      <c r="C775" s="707">
        <v>1</v>
      </c>
      <c r="D775" s="723" t="s">
        <v>44</v>
      </c>
      <c r="E775" s="579">
        <f>ROUNDDOWN((0.15*SUM(F773)),0)</f>
        <v>20</v>
      </c>
      <c r="F775" s="800">
        <f t="shared" si="107"/>
        <v>20</v>
      </c>
      <c r="G775" s="580">
        <f t="shared" si="108"/>
        <v>6</v>
      </c>
      <c r="H775" s="798">
        <f t="shared" si="106"/>
        <v>6</v>
      </c>
      <c r="I775" s="801">
        <f>ROUNDDOWN((H775+F775),0)</f>
        <v>26</v>
      </c>
      <c r="J775" s="802"/>
      <c r="K775" s="796">
        <v>59</v>
      </c>
    </row>
    <row r="776" spans="1:11" s="713" customFormat="1">
      <c r="A776" s="705"/>
      <c r="B776" s="706" t="s">
        <v>583</v>
      </c>
      <c r="C776" s="707">
        <v>1</v>
      </c>
      <c r="D776" s="723" t="s">
        <v>44</v>
      </c>
      <c r="E776" s="579">
        <f>ROUNDDOWN((0.05*SUM(F773)),0)</f>
        <v>6</v>
      </c>
      <c r="F776" s="798">
        <f t="shared" si="107"/>
        <v>6</v>
      </c>
      <c r="G776" s="580">
        <f t="shared" si="108"/>
        <v>1</v>
      </c>
      <c r="H776" s="798">
        <f t="shared" si="106"/>
        <v>1</v>
      </c>
      <c r="I776" s="801">
        <f>ROUNDDOWN((H776+F776),0)</f>
        <v>7</v>
      </c>
      <c r="J776" s="802"/>
      <c r="K776" s="796">
        <v>59</v>
      </c>
    </row>
    <row r="777" spans="1:11" s="694" customFormat="1">
      <c r="A777" s="717"/>
      <c r="B777" s="718" t="s">
        <v>586</v>
      </c>
      <c r="C777" s="719"/>
      <c r="D777" s="720"/>
      <c r="E777" s="698"/>
      <c r="F777" s="698"/>
      <c r="G777" s="698"/>
      <c r="H777" s="698"/>
      <c r="I777" s="692"/>
      <c r="J777" s="722"/>
      <c r="K777" s="795"/>
    </row>
    <row r="778" spans="1:11" s="713" customFormat="1">
      <c r="A778" s="705"/>
      <c r="B778" s="706" t="s">
        <v>585</v>
      </c>
      <c r="C778" s="707">
        <f>C773</f>
        <v>3</v>
      </c>
      <c r="D778" s="723" t="s">
        <v>36</v>
      </c>
      <c r="E778" s="709">
        <v>43</v>
      </c>
      <c r="F778" s="709">
        <f t="shared" ref="F778:F783" si="109">E778*C778</f>
        <v>129</v>
      </c>
      <c r="G778" s="709">
        <v>15</v>
      </c>
      <c r="H778" s="709">
        <f t="shared" ref="H778:H783" si="110">G778*C778</f>
        <v>45</v>
      </c>
      <c r="I778" s="711">
        <f t="shared" ref="I778:I782" si="111">H778+F778</f>
        <v>174</v>
      </c>
      <c r="J778" s="712"/>
      <c r="K778" s="796">
        <v>59</v>
      </c>
    </row>
    <row r="779" spans="1:11" s="713" customFormat="1">
      <c r="A779" s="705"/>
      <c r="B779" s="706" t="s">
        <v>577</v>
      </c>
      <c r="C779" s="707">
        <f t="shared" ref="C779:C782" si="112">C765</f>
        <v>132</v>
      </c>
      <c r="D779" s="723" t="s">
        <v>36</v>
      </c>
      <c r="E779" s="709">
        <v>47</v>
      </c>
      <c r="F779" s="709">
        <f t="shared" si="109"/>
        <v>6204</v>
      </c>
      <c r="G779" s="709">
        <v>15</v>
      </c>
      <c r="H779" s="709">
        <f t="shared" si="110"/>
        <v>1980</v>
      </c>
      <c r="I779" s="711">
        <f t="shared" si="111"/>
        <v>8184</v>
      </c>
      <c r="J779" s="712"/>
      <c r="K779" s="796">
        <v>59</v>
      </c>
    </row>
    <row r="780" spans="1:11" s="713" customFormat="1">
      <c r="A780" s="705"/>
      <c r="B780" s="706" t="s">
        <v>578</v>
      </c>
      <c r="C780" s="707">
        <f t="shared" si="112"/>
        <v>14</v>
      </c>
      <c r="D780" s="723" t="s">
        <v>36</v>
      </c>
      <c r="E780" s="709">
        <v>50</v>
      </c>
      <c r="F780" s="709">
        <f t="shared" si="109"/>
        <v>700</v>
      </c>
      <c r="G780" s="709">
        <v>15</v>
      </c>
      <c r="H780" s="709">
        <f t="shared" si="110"/>
        <v>210</v>
      </c>
      <c r="I780" s="711">
        <f t="shared" si="111"/>
        <v>910</v>
      </c>
      <c r="J780" s="712"/>
      <c r="K780" s="796">
        <v>59</v>
      </c>
    </row>
    <row r="781" spans="1:11" s="713" customFormat="1">
      <c r="A781" s="705"/>
      <c r="B781" s="706" t="s">
        <v>579</v>
      </c>
      <c r="C781" s="707">
        <f t="shared" si="112"/>
        <v>61</v>
      </c>
      <c r="D781" s="723" t="s">
        <v>36</v>
      </c>
      <c r="E781" s="709">
        <v>55</v>
      </c>
      <c r="F781" s="709">
        <f t="shared" si="109"/>
        <v>3355</v>
      </c>
      <c r="G781" s="709">
        <v>16</v>
      </c>
      <c r="H781" s="709">
        <f t="shared" si="110"/>
        <v>976</v>
      </c>
      <c r="I781" s="711">
        <f t="shared" si="111"/>
        <v>4331</v>
      </c>
      <c r="J781" s="712"/>
      <c r="K781" s="796">
        <v>59</v>
      </c>
    </row>
    <row r="782" spans="1:11" s="713" customFormat="1">
      <c r="A782" s="705"/>
      <c r="B782" s="706" t="s">
        <v>580</v>
      </c>
      <c r="C782" s="707">
        <f t="shared" si="112"/>
        <v>59</v>
      </c>
      <c r="D782" s="723" t="s">
        <v>36</v>
      </c>
      <c r="E782" s="709">
        <v>59</v>
      </c>
      <c r="F782" s="709">
        <f t="shared" si="109"/>
        <v>3481</v>
      </c>
      <c r="G782" s="709">
        <v>18</v>
      </c>
      <c r="H782" s="709">
        <f t="shared" si="110"/>
        <v>1062</v>
      </c>
      <c r="I782" s="711">
        <f t="shared" si="111"/>
        <v>4543</v>
      </c>
      <c r="J782" s="712"/>
      <c r="K782" s="796">
        <v>59</v>
      </c>
    </row>
    <row r="783" spans="1:11" s="713" customFormat="1">
      <c r="A783" s="705"/>
      <c r="B783" s="706" t="s">
        <v>587</v>
      </c>
      <c r="C783" s="707">
        <v>1</v>
      </c>
      <c r="D783" s="723" t="s">
        <v>44</v>
      </c>
      <c r="E783" s="579">
        <f>ROUNDDOWN((0.1*SUM(F778:F782)),0)</f>
        <v>1386</v>
      </c>
      <c r="F783" s="800">
        <f t="shared" si="109"/>
        <v>1386</v>
      </c>
      <c r="G783" s="580">
        <f t="shared" ref="G783" si="113">ROUNDDOWN((E783*0.3),0)</f>
        <v>415</v>
      </c>
      <c r="H783" s="800">
        <f t="shared" si="110"/>
        <v>415</v>
      </c>
      <c r="I783" s="801">
        <f>ROUNDDOWN((H783+F783),0)</f>
        <v>1801</v>
      </c>
      <c r="J783" s="802"/>
      <c r="K783" s="796">
        <v>60</v>
      </c>
    </row>
    <row r="784" spans="1:11" s="694" customFormat="1">
      <c r="A784" s="717"/>
      <c r="B784" s="718" t="s">
        <v>588</v>
      </c>
      <c r="C784" s="719"/>
      <c r="D784" s="720"/>
      <c r="E784" s="692"/>
      <c r="F784" s="692"/>
      <c r="G784" s="692"/>
      <c r="H784" s="692"/>
      <c r="I784" s="692"/>
      <c r="J784" s="722"/>
      <c r="K784" s="795"/>
    </row>
    <row r="785" spans="1:11" s="713" customFormat="1">
      <c r="A785" s="705"/>
      <c r="B785" s="706" t="s">
        <v>589</v>
      </c>
      <c r="C785" s="707">
        <v>92</v>
      </c>
      <c r="D785" s="723" t="s">
        <v>36</v>
      </c>
      <c r="E785" s="709">
        <v>21</v>
      </c>
      <c r="F785" s="709">
        <f t="shared" ref="F785:F789" si="114">E785*C785</f>
        <v>1932</v>
      </c>
      <c r="G785" s="709">
        <v>31</v>
      </c>
      <c r="H785" s="709">
        <f t="shared" ref="H785:H789" si="115">G785*C785</f>
        <v>2852</v>
      </c>
      <c r="I785" s="711">
        <f t="shared" ref="I785:I786" si="116">H785+F785</f>
        <v>4784</v>
      </c>
      <c r="J785" s="712"/>
      <c r="K785" s="796" t="s">
        <v>590</v>
      </c>
    </row>
    <row r="786" spans="1:11" s="713" customFormat="1">
      <c r="A786" s="705"/>
      <c r="B786" s="706" t="s">
        <v>591</v>
      </c>
      <c r="C786" s="707">
        <v>43</v>
      </c>
      <c r="D786" s="723" t="s">
        <v>36</v>
      </c>
      <c r="E786" s="709">
        <v>38</v>
      </c>
      <c r="F786" s="709">
        <f t="shared" si="114"/>
        <v>1634</v>
      </c>
      <c r="G786" s="709">
        <v>41</v>
      </c>
      <c r="H786" s="709">
        <f t="shared" si="115"/>
        <v>1763</v>
      </c>
      <c r="I786" s="711">
        <f t="shared" si="116"/>
        <v>3397</v>
      </c>
      <c r="J786" s="712"/>
      <c r="K786" s="796">
        <v>38</v>
      </c>
    </row>
    <row r="787" spans="1:11" s="713" customFormat="1">
      <c r="A787" s="705"/>
      <c r="B787" s="706" t="s">
        <v>592</v>
      </c>
      <c r="C787" s="707">
        <v>1</v>
      </c>
      <c r="D787" s="723" t="s">
        <v>44</v>
      </c>
      <c r="E787" s="579">
        <f>ROUNDDOWN((0.4*SUM(F785:F786)),0)</f>
        <v>1426</v>
      </c>
      <c r="F787" s="800">
        <f t="shared" si="114"/>
        <v>1426</v>
      </c>
      <c r="G787" s="580">
        <f t="shared" ref="G787:G789" si="117">ROUNDDOWN((E787*0.3),0)</f>
        <v>427</v>
      </c>
      <c r="H787" s="800">
        <f t="shared" si="115"/>
        <v>427</v>
      </c>
      <c r="I787" s="801">
        <f>ROUNDDOWN((H787+F787),0)</f>
        <v>1853</v>
      </c>
      <c r="J787" s="802"/>
      <c r="K787" s="796">
        <v>38</v>
      </c>
    </row>
    <row r="788" spans="1:11" s="713" customFormat="1">
      <c r="A788" s="705"/>
      <c r="B788" s="706" t="s">
        <v>593</v>
      </c>
      <c r="C788" s="707">
        <v>1</v>
      </c>
      <c r="D788" s="723" t="s">
        <v>44</v>
      </c>
      <c r="E788" s="579">
        <f>ROUNDDOWN((0.3*SUM(F785:F786)),0)</f>
        <v>1069</v>
      </c>
      <c r="F788" s="798">
        <f t="shared" si="114"/>
        <v>1069</v>
      </c>
      <c r="G788" s="580">
        <f t="shared" si="117"/>
        <v>320</v>
      </c>
      <c r="H788" s="798">
        <f t="shared" si="115"/>
        <v>320</v>
      </c>
      <c r="I788" s="801">
        <f>ROUNDDOWN((H788+F788),0)</f>
        <v>1389</v>
      </c>
      <c r="J788" s="802"/>
      <c r="K788" s="796">
        <v>38</v>
      </c>
    </row>
    <row r="789" spans="1:11" s="713" customFormat="1">
      <c r="A789" s="705"/>
      <c r="B789" s="706" t="s">
        <v>594</v>
      </c>
      <c r="C789" s="707">
        <v>1</v>
      </c>
      <c r="D789" s="723" t="s">
        <v>44</v>
      </c>
      <c r="E789" s="579">
        <f>ROUNDDOWN((0.1*SUM(F785:F786)),0)</f>
        <v>356</v>
      </c>
      <c r="F789" s="798">
        <f t="shared" si="114"/>
        <v>356</v>
      </c>
      <c r="G789" s="580">
        <f t="shared" si="117"/>
        <v>106</v>
      </c>
      <c r="H789" s="798">
        <f t="shared" si="115"/>
        <v>106</v>
      </c>
      <c r="I789" s="801">
        <f>ROUNDDOWN((H789+F789),0)</f>
        <v>462</v>
      </c>
      <c r="J789" s="802"/>
      <c r="K789" s="796">
        <v>38</v>
      </c>
    </row>
    <row r="790" spans="1:11" s="694" customFormat="1">
      <c r="A790" s="717"/>
      <c r="B790" s="718" t="s">
        <v>595</v>
      </c>
      <c r="C790" s="719"/>
      <c r="D790" s="720"/>
      <c r="E790" s="698"/>
      <c r="F790" s="698"/>
      <c r="G790" s="692"/>
      <c r="H790" s="698"/>
      <c r="I790" s="692"/>
      <c r="J790" s="722"/>
      <c r="K790" s="795"/>
    </row>
    <row r="791" spans="1:11" s="713" customFormat="1">
      <c r="A791" s="705"/>
      <c r="B791" s="706" t="s">
        <v>589</v>
      </c>
      <c r="C791" s="707">
        <f>C785</f>
        <v>92</v>
      </c>
      <c r="D791" s="723" t="s">
        <v>36</v>
      </c>
      <c r="E791" s="709">
        <v>60</v>
      </c>
      <c r="F791" s="709">
        <f t="shared" ref="F791:F793" si="118">E791*C791</f>
        <v>5520</v>
      </c>
      <c r="G791" s="709">
        <v>50</v>
      </c>
      <c r="H791" s="709">
        <f t="shared" ref="H791:H793" si="119">G791*C791</f>
        <v>4600</v>
      </c>
      <c r="I791" s="711">
        <f t="shared" ref="I791:I792" si="120">H791+F791</f>
        <v>10120</v>
      </c>
      <c r="J791" s="712"/>
      <c r="K791" s="796" t="s">
        <v>596</v>
      </c>
    </row>
    <row r="792" spans="1:11" s="713" customFormat="1">
      <c r="A792" s="705"/>
      <c r="B792" s="706" t="s">
        <v>591</v>
      </c>
      <c r="C792" s="707">
        <f>C786</f>
        <v>43</v>
      </c>
      <c r="D792" s="723" t="s">
        <v>36</v>
      </c>
      <c r="E792" s="709">
        <v>80</v>
      </c>
      <c r="F792" s="709">
        <f t="shared" si="118"/>
        <v>3440</v>
      </c>
      <c r="G792" s="709">
        <v>50</v>
      </c>
      <c r="H792" s="709">
        <f t="shared" si="119"/>
        <v>2150</v>
      </c>
      <c r="I792" s="711">
        <f t="shared" si="120"/>
        <v>5590</v>
      </c>
      <c r="J792" s="712"/>
      <c r="K792" s="796" t="s">
        <v>596</v>
      </c>
    </row>
    <row r="793" spans="1:11" s="713" customFormat="1">
      <c r="A793" s="705"/>
      <c r="B793" s="706" t="s">
        <v>587</v>
      </c>
      <c r="C793" s="707">
        <v>1</v>
      </c>
      <c r="D793" s="724" t="s">
        <v>44</v>
      </c>
      <c r="E793" s="803">
        <f>SUM(F791:F792)*0.1</f>
        <v>896</v>
      </c>
      <c r="F793" s="800">
        <f t="shared" si="118"/>
        <v>896</v>
      </c>
      <c r="G793" s="803">
        <f>E793*0.3</f>
        <v>268.8</v>
      </c>
      <c r="H793" s="800">
        <f t="shared" si="119"/>
        <v>268.8</v>
      </c>
      <c r="I793" s="801">
        <f>ROUNDDOWN((H793+F793),0)</f>
        <v>1164</v>
      </c>
      <c r="J793" s="802"/>
      <c r="K793" s="796"/>
    </row>
    <row r="794" spans="1:11" s="694" customFormat="1">
      <c r="A794" s="717"/>
      <c r="B794" s="718" t="s">
        <v>597</v>
      </c>
      <c r="C794" s="725"/>
      <c r="D794" s="726"/>
      <c r="E794" s="727"/>
      <c r="F794" s="727"/>
      <c r="G794" s="727"/>
      <c r="H794" s="692"/>
      <c r="I794" s="691"/>
      <c r="J794" s="722"/>
      <c r="K794" s="795"/>
    </row>
    <row r="795" spans="1:11" s="713" customFormat="1">
      <c r="A795" s="705"/>
      <c r="B795" s="706" t="s">
        <v>598</v>
      </c>
      <c r="C795" s="707">
        <v>405</v>
      </c>
      <c r="D795" s="723" t="s">
        <v>36</v>
      </c>
      <c r="E795" s="709">
        <v>12</v>
      </c>
      <c r="F795" s="709">
        <f t="shared" ref="F795:F796" si="121">E795*C795</f>
        <v>4860</v>
      </c>
      <c r="G795" s="709">
        <v>7</v>
      </c>
      <c r="H795" s="709">
        <f t="shared" ref="H795:H796" si="122">G795*C795</f>
        <v>2835</v>
      </c>
      <c r="I795" s="711">
        <f t="shared" ref="I795" si="123">H795+F795</f>
        <v>7695</v>
      </c>
      <c r="J795" s="712"/>
      <c r="K795" s="796">
        <v>71</v>
      </c>
    </row>
    <row r="796" spans="1:11" s="713" customFormat="1">
      <c r="A796" s="705"/>
      <c r="B796" s="706" t="s">
        <v>599</v>
      </c>
      <c r="C796" s="707">
        <v>1</v>
      </c>
      <c r="D796" s="723" t="s">
        <v>44</v>
      </c>
      <c r="E796" s="579">
        <f>ROUNDDOWN((0.1*SUM(F795)),0)</f>
        <v>486</v>
      </c>
      <c r="F796" s="800">
        <f t="shared" si="121"/>
        <v>486</v>
      </c>
      <c r="G796" s="580">
        <f t="shared" ref="G796" si="124">ROUNDDOWN((E796*0.3),0)</f>
        <v>145</v>
      </c>
      <c r="H796" s="798">
        <f t="shared" si="122"/>
        <v>145</v>
      </c>
      <c r="I796" s="801">
        <f>ROUNDDOWN((H796+F796),0)</f>
        <v>631</v>
      </c>
      <c r="J796" s="802"/>
      <c r="K796" s="796">
        <v>78</v>
      </c>
    </row>
    <row r="797" spans="1:11" s="694" customFormat="1">
      <c r="A797" s="717"/>
      <c r="B797" s="718" t="s">
        <v>600</v>
      </c>
      <c r="C797" s="719"/>
      <c r="D797" s="720"/>
      <c r="E797" s="698"/>
      <c r="F797" s="698"/>
      <c r="G797" s="698"/>
      <c r="H797" s="698"/>
      <c r="I797" s="692"/>
      <c r="J797" s="722"/>
      <c r="K797" s="795"/>
    </row>
    <row r="798" spans="1:11" s="713" customFormat="1">
      <c r="A798" s="705"/>
      <c r="B798" s="706" t="s">
        <v>601</v>
      </c>
      <c r="C798" s="707">
        <v>135</v>
      </c>
      <c r="D798" s="723" t="s">
        <v>36</v>
      </c>
      <c r="E798" s="709">
        <v>31</v>
      </c>
      <c r="F798" s="709">
        <f t="shared" ref="F798:F799" si="125">E798*C798</f>
        <v>4185</v>
      </c>
      <c r="G798" s="709">
        <v>23</v>
      </c>
      <c r="H798" s="709">
        <f t="shared" ref="H798:H799" si="126">G798*C798</f>
        <v>3105</v>
      </c>
      <c r="I798" s="711">
        <f t="shared" ref="I798" si="127">H798+F798</f>
        <v>7290</v>
      </c>
      <c r="J798" s="712"/>
      <c r="K798" s="796">
        <v>78</v>
      </c>
    </row>
    <row r="799" spans="1:11" s="713" customFormat="1">
      <c r="A799" s="705"/>
      <c r="B799" s="706" t="s">
        <v>602</v>
      </c>
      <c r="C799" s="707">
        <v>1</v>
      </c>
      <c r="D799" s="723" t="s">
        <v>44</v>
      </c>
      <c r="E799" s="579">
        <f>ROUNDDOWN((0.2*SUM(F798)),0)</f>
        <v>837</v>
      </c>
      <c r="F799" s="800">
        <f t="shared" si="125"/>
        <v>837</v>
      </c>
      <c r="G799" s="580">
        <f t="shared" ref="G799" si="128">ROUNDDOWN((E799*0.3),0)</f>
        <v>251</v>
      </c>
      <c r="H799" s="800">
        <f t="shared" si="126"/>
        <v>251</v>
      </c>
      <c r="I799" s="801">
        <f>ROUNDDOWN((H799+F799),0)</f>
        <v>1088</v>
      </c>
      <c r="J799" s="802"/>
      <c r="K799" s="796">
        <v>80</v>
      </c>
    </row>
    <row r="800" spans="1:11" s="713" customFormat="1">
      <c r="A800" s="728"/>
      <c r="B800" s="729"/>
      <c r="C800" s="730"/>
      <c r="D800" s="731"/>
      <c r="E800" s="804"/>
      <c r="F800" s="805"/>
      <c r="G800" s="804"/>
      <c r="H800" s="805"/>
      <c r="I800" s="806"/>
      <c r="J800" s="807"/>
      <c r="K800" s="796"/>
    </row>
    <row r="801" spans="1:11" s="694" customFormat="1">
      <c r="A801" s="732"/>
      <c r="B801" s="733" t="s">
        <v>623</v>
      </c>
      <c r="C801" s="734"/>
      <c r="D801" s="735"/>
      <c r="E801" s="736"/>
      <c r="F801" s="736">
        <f>SUM(F758:F800)</f>
        <v>104748</v>
      </c>
      <c r="G801" s="736"/>
      <c r="H801" s="736">
        <f>SUM(H758:H800)</f>
        <v>75819.8</v>
      </c>
      <c r="I801" s="736">
        <f>SUM(I758:I800)</f>
        <v>180567</v>
      </c>
      <c r="J801" s="737"/>
      <c r="K801" s="795"/>
    </row>
    <row r="802" spans="1:11" s="694" customFormat="1">
      <c r="A802" s="687" t="s">
        <v>624</v>
      </c>
      <c r="B802" s="695" t="s">
        <v>603</v>
      </c>
      <c r="C802" s="696"/>
      <c r="D802" s="697"/>
      <c r="E802" s="698"/>
      <c r="F802" s="698"/>
      <c r="G802" s="698"/>
      <c r="H802" s="698"/>
      <c r="I802" s="692"/>
      <c r="J802" s="693"/>
      <c r="K802" s="795"/>
    </row>
    <row r="803" spans="1:11" s="713" customFormat="1">
      <c r="A803" s="738"/>
      <c r="B803" s="739" t="s">
        <v>604</v>
      </c>
      <c r="C803" s="714"/>
      <c r="D803" s="708"/>
      <c r="E803" s="710"/>
      <c r="F803" s="710"/>
      <c r="G803" s="710"/>
      <c r="H803" s="710"/>
      <c r="I803" s="710"/>
      <c r="J803" s="712"/>
      <c r="K803" s="796"/>
    </row>
    <row r="804" spans="1:11" s="713" customFormat="1">
      <c r="A804" s="705"/>
      <c r="B804" s="706" t="s">
        <v>605</v>
      </c>
      <c r="C804" s="707">
        <v>4</v>
      </c>
      <c r="D804" s="723" t="s">
        <v>25</v>
      </c>
      <c r="E804" s="709">
        <v>4700</v>
      </c>
      <c r="F804" s="709">
        <f t="shared" ref="F804" si="129">E804*C804</f>
        <v>18800</v>
      </c>
      <c r="G804" s="709">
        <v>666</v>
      </c>
      <c r="H804" s="709">
        <f t="shared" ref="H804" si="130">G804*C804</f>
        <v>2664</v>
      </c>
      <c r="I804" s="711">
        <f t="shared" ref="I804" si="131">H804+F804</f>
        <v>21464</v>
      </c>
      <c r="J804" s="712"/>
      <c r="K804" s="796">
        <v>65</v>
      </c>
    </row>
    <row r="805" spans="1:11" s="713" customFormat="1">
      <c r="A805" s="738"/>
      <c r="B805" s="739" t="s">
        <v>606</v>
      </c>
      <c r="C805" s="714"/>
      <c r="D805" s="708"/>
      <c r="E805" s="710"/>
      <c r="F805" s="710"/>
      <c r="G805" s="710"/>
      <c r="H805" s="710"/>
      <c r="I805" s="710"/>
      <c r="J805" s="712"/>
      <c r="K805" s="796"/>
    </row>
    <row r="806" spans="1:11" s="713" customFormat="1">
      <c r="A806" s="705"/>
      <c r="B806" s="706" t="s">
        <v>607</v>
      </c>
      <c r="C806" s="707">
        <v>1</v>
      </c>
      <c r="D806" s="723" t="s">
        <v>25</v>
      </c>
      <c r="E806" s="709">
        <v>1360</v>
      </c>
      <c r="F806" s="709">
        <f t="shared" ref="F806:F807" si="132">E806*C806</f>
        <v>1360</v>
      </c>
      <c r="G806" s="709">
        <v>345</v>
      </c>
      <c r="H806" s="709">
        <f t="shared" ref="H806:H807" si="133">G806*C806</f>
        <v>345</v>
      </c>
      <c r="I806" s="711">
        <f t="shared" ref="I806" si="134">H806+F806</f>
        <v>1705</v>
      </c>
      <c r="J806" s="712"/>
      <c r="K806" s="796" t="s">
        <v>596</v>
      </c>
    </row>
    <row r="807" spans="1:11" s="713" customFormat="1">
      <c r="A807" s="705"/>
      <c r="B807" s="706" t="s">
        <v>608</v>
      </c>
      <c r="C807" s="707">
        <v>1</v>
      </c>
      <c r="D807" s="723" t="s">
        <v>44</v>
      </c>
      <c r="E807" s="579">
        <f>ROUNDDOWN((0.1*SUM(F804:F806)),0)</f>
        <v>2016</v>
      </c>
      <c r="F807" s="800">
        <f t="shared" si="132"/>
        <v>2016</v>
      </c>
      <c r="G807" s="580">
        <f t="shared" ref="G807" si="135">ROUNDDOWN((E807*0.3),0)</f>
        <v>604</v>
      </c>
      <c r="H807" s="800">
        <f t="shared" si="133"/>
        <v>604</v>
      </c>
      <c r="I807" s="801">
        <f>ROUNDDOWN((H807+F807),0)</f>
        <v>2620</v>
      </c>
      <c r="J807" s="802"/>
      <c r="K807" s="796" t="s">
        <v>609</v>
      </c>
    </row>
    <row r="808" spans="1:11" s="694" customFormat="1">
      <c r="A808" s="717"/>
      <c r="B808" s="718" t="s">
        <v>610</v>
      </c>
      <c r="C808" s="719"/>
      <c r="D808" s="690"/>
      <c r="E808" s="740"/>
      <c r="F808" s="727"/>
      <c r="G808" s="727"/>
      <c r="H808" s="727"/>
      <c r="I808" s="692"/>
      <c r="J808" s="722"/>
      <c r="K808" s="795"/>
    </row>
    <row r="809" spans="1:11" s="713" customFormat="1">
      <c r="A809" s="705"/>
      <c r="B809" s="706" t="s">
        <v>611</v>
      </c>
      <c r="C809" s="707">
        <v>12</v>
      </c>
      <c r="D809" s="723" t="s">
        <v>36</v>
      </c>
      <c r="E809" s="709">
        <v>91</v>
      </c>
      <c r="F809" s="709">
        <f t="shared" ref="F809:F812" si="136">E809*C809</f>
        <v>1092</v>
      </c>
      <c r="G809" s="709">
        <v>100</v>
      </c>
      <c r="H809" s="709">
        <f t="shared" ref="H809:H812" si="137">G809*C809</f>
        <v>1200</v>
      </c>
      <c r="I809" s="711">
        <f t="shared" ref="I809" si="138">H809+F809</f>
        <v>2292</v>
      </c>
      <c r="J809" s="712"/>
      <c r="K809" s="796">
        <v>60</v>
      </c>
    </row>
    <row r="810" spans="1:11" s="713" customFormat="1">
      <c r="A810" s="705"/>
      <c r="B810" s="808" t="s">
        <v>612</v>
      </c>
      <c r="C810" s="707">
        <v>1</v>
      </c>
      <c r="D810" s="723" t="s">
        <v>44</v>
      </c>
      <c r="E810" s="579">
        <f>ROUNDDOWN((0.2*SUM(F809)),0)</f>
        <v>218</v>
      </c>
      <c r="F810" s="800">
        <f t="shared" si="136"/>
        <v>218</v>
      </c>
      <c r="G810" s="580">
        <f t="shared" ref="G810:G812" si="139">ROUNDDOWN((E810*0.3),0)</f>
        <v>65</v>
      </c>
      <c r="H810" s="800">
        <f t="shared" si="137"/>
        <v>65</v>
      </c>
      <c r="I810" s="801">
        <f>ROUNDDOWN((H810+F810),0)</f>
        <v>283</v>
      </c>
      <c r="J810" s="712"/>
      <c r="K810" s="796">
        <v>61</v>
      </c>
    </row>
    <row r="811" spans="1:11" s="713" customFormat="1">
      <c r="A811" s="705"/>
      <c r="B811" s="809" t="s">
        <v>613</v>
      </c>
      <c r="C811" s="707">
        <v>1</v>
      </c>
      <c r="D811" s="723" t="s">
        <v>44</v>
      </c>
      <c r="E811" s="579">
        <f>ROUNDDOWN((0.15*SUM(F809)),0)</f>
        <v>163</v>
      </c>
      <c r="F811" s="800">
        <f t="shared" si="136"/>
        <v>163</v>
      </c>
      <c r="G811" s="580">
        <f t="shared" si="139"/>
        <v>48</v>
      </c>
      <c r="H811" s="800">
        <f t="shared" si="137"/>
        <v>48</v>
      </c>
      <c r="I811" s="801">
        <f>ROUNDDOWN((H811+F811),0)</f>
        <v>211</v>
      </c>
      <c r="J811" s="712"/>
      <c r="K811" s="796">
        <v>61</v>
      </c>
    </row>
    <row r="812" spans="1:11" s="713" customFormat="1">
      <c r="A812" s="728"/>
      <c r="B812" s="809" t="s">
        <v>614</v>
      </c>
      <c r="C812" s="707">
        <v>1</v>
      </c>
      <c r="D812" s="723" t="s">
        <v>44</v>
      </c>
      <c r="E812" s="579">
        <f>ROUNDDOWN((0.1*SUM(F809)),0)</f>
        <v>109</v>
      </c>
      <c r="F812" s="800">
        <f t="shared" si="136"/>
        <v>109</v>
      </c>
      <c r="G812" s="580">
        <f t="shared" si="139"/>
        <v>32</v>
      </c>
      <c r="H812" s="800">
        <f t="shared" si="137"/>
        <v>32</v>
      </c>
      <c r="I812" s="810">
        <f>ROUNDDOWN((H812+F812),0)</f>
        <v>141</v>
      </c>
      <c r="J812" s="741"/>
      <c r="K812" s="796">
        <v>61</v>
      </c>
    </row>
    <row r="813" spans="1:11" s="694" customFormat="1">
      <c r="A813" s="717"/>
      <c r="B813" s="718" t="s">
        <v>615</v>
      </c>
      <c r="C813" s="719"/>
      <c r="D813" s="720"/>
      <c r="E813" s="692"/>
      <c r="F813" s="692"/>
      <c r="G813" s="692"/>
      <c r="H813" s="692"/>
      <c r="I813" s="692"/>
      <c r="J813" s="742"/>
      <c r="K813" s="795"/>
    </row>
    <row r="814" spans="1:11" s="713" customFormat="1">
      <c r="A814" s="705"/>
      <c r="B814" s="706" t="s">
        <v>611</v>
      </c>
      <c r="C814" s="707">
        <v>2</v>
      </c>
      <c r="D814" s="723" t="s">
        <v>36</v>
      </c>
      <c r="E814" s="709">
        <v>50</v>
      </c>
      <c r="F814" s="709">
        <f t="shared" ref="F814" si="140">E814*C814</f>
        <v>100</v>
      </c>
      <c r="G814" s="709">
        <v>26</v>
      </c>
      <c r="H814" s="709">
        <f t="shared" ref="H814" si="141">G814*C814</f>
        <v>52</v>
      </c>
      <c r="I814" s="711">
        <f t="shared" ref="I814" si="142">H814+F814</f>
        <v>152</v>
      </c>
      <c r="J814" s="712"/>
      <c r="K814" s="796">
        <v>60</v>
      </c>
    </row>
    <row r="815" spans="1:11" s="694" customFormat="1">
      <c r="A815" s="717"/>
      <c r="B815" s="718" t="s">
        <v>616</v>
      </c>
      <c r="C815" s="719"/>
      <c r="D815" s="720"/>
      <c r="E815" s="698"/>
      <c r="F815" s="698"/>
      <c r="G815" s="698"/>
      <c r="H815" s="698"/>
      <c r="I815" s="692"/>
      <c r="J815" s="722"/>
      <c r="K815" s="795"/>
    </row>
    <row r="816" spans="1:11" s="713" customFormat="1">
      <c r="A816" s="705"/>
      <c r="B816" s="706" t="s">
        <v>617</v>
      </c>
      <c r="C816" s="707">
        <v>4</v>
      </c>
      <c r="D816" s="723" t="s">
        <v>25</v>
      </c>
      <c r="E816" s="709">
        <v>270</v>
      </c>
      <c r="F816" s="709">
        <f t="shared" ref="F816" si="143">E816*C816</f>
        <v>1080</v>
      </c>
      <c r="G816" s="709">
        <v>128</v>
      </c>
      <c r="H816" s="709">
        <f t="shared" ref="H816" si="144">G816*C816</f>
        <v>512</v>
      </c>
      <c r="I816" s="711">
        <f t="shared" ref="I816" si="145">H816+F816</f>
        <v>1592</v>
      </c>
      <c r="J816" s="712"/>
      <c r="K816" s="796">
        <v>67</v>
      </c>
    </row>
    <row r="817" spans="1:11" s="694" customFormat="1">
      <c r="A817" s="717"/>
      <c r="B817" s="718" t="s">
        <v>618</v>
      </c>
      <c r="C817" s="719"/>
      <c r="D817" s="720"/>
      <c r="E817" s="698"/>
      <c r="F817" s="698"/>
      <c r="G817" s="698"/>
      <c r="H817" s="698"/>
      <c r="I817" s="692"/>
      <c r="J817" s="722"/>
      <c r="K817" s="795"/>
    </row>
    <row r="818" spans="1:11" s="713" customFormat="1">
      <c r="A818" s="705"/>
      <c r="B818" s="706" t="s">
        <v>617</v>
      </c>
      <c r="C818" s="707">
        <v>4</v>
      </c>
      <c r="D818" s="723" t="s">
        <v>25</v>
      </c>
      <c r="E818" s="709">
        <v>550</v>
      </c>
      <c r="F818" s="709">
        <f t="shared" ref="F818:F819" si="146">E818*C818</f>
        <v>2200</v>
      </c>
      <c r="G818" s="709">
        <v>125</v>
      </c>
      <c r="H818" s="709">
        <f t="shared" ref="H818:H819" si="147">G818*C818</f>
        <v>500</v>
      </c>
      <c r="I818" s="711">
        <f t="shared" ref="I818:I819" si="148">H818+F818</f>
        <v>2700</v>
      </c>
      <c r="J818" s="712"/>
      <c r="K818" s="796">
        <v>67</v>
      </c>
    </row>
    <row r="819" spans="1:11" s="713" customFormat="1">
      <c r="A819" s="705"/>
      <c r="B819" s="706" t="s">
        <v>619</v>
      </c>
      <c r="C819" s="707">
        <f>C816</f>
        <v>4</v>
      </c>
      <c r="D819" s="723" t="s">
        <v>25</v>
      </c>
      <c r="E819" s="709">
        <v>350</v>
      </c>
      <c r="F819" s="709">
        <f t="shared" si="146"/>
        <v>1400</v>
      </c>
      <c r="G819" s="709">
        <v>50</v>
      </c>
      <c r="H819" s="709">
        <f t="shared" si="147"/>
        <v>200</v>
      </c>
      <c r="I819" s="711">
        <f t="shared" si="148"/>
        <v>1600</v>
      </c>
      <c r="J819" s="712"/>
      <c r="K819" s="796" t="s">
        <v>620</v>
      </c>
    </row>
    <row r="820" spans="1:11" s="713" customFormat="1">
      <c r="A820" s="728"/>
      <c r="B820" s="729"/>
      <c r="C820" s="730"/>
      <c r="D820" s="731"/>
      <c r="E820" s="743"/>
      <c r="F820" s="743"/>
      <c r="G820" s="743"/>
      <c r="H820" s="743"/>
      <c r="I820" s="743"/>
      <c r="J820" s="741"/>
      <c r="K820" s="796"/>
    </row>
    <row r="821" spans="1:11" s="694" customFormat="1">
      <c r="A821" s="732"/>
      <c r="B821" s="733" t="s">
        <v>625</v>
      </c>
      <c r="C821" s="734"/>
      <c r="D821" s="735"/>
      <c r="E821" s="736"/>
      <c r="F821" s="736">
        <f>SUM(F804:F819)</f>
        <v>28538</v>
      </c>
      <c r="G821" s="736"/>
      <c r="H821" s="736">
        <f>SUM(H804:H819)</f>
        <v>6222</v>
      </c>
      <c r="I821" s="736">
        <f>SUM(I804:I819)</f>
        <v>34760</v>
      </c>
      <c r="J821" s="737"/>
      <c r="K821" s="795"/>
    </row>
    <row r="822" spans="1:11" s="694" customFormat="1">
      <c r="A822" s="764"/>
      <c r="B822" s="765" t="s">
        <v>626</v>
      </c>
      <c r="C822" s="766"/>
      <c r="D822" s="767"/>
      <c r="E822" s="768"/>
      <c r="F822" s="768">
        <f>SUM(F801+F821)</f>
        <v>133286</v>
      </c>
      <c r="G822" s="768"/>
      <c r="H822" s="768">
        <f>SUM(H801+H821)</f>
        <v>82041.8</v>
      </c>
      <c r="I822" s="768">
        <f>SUM(I801+I821)</f>
        <v>215327</v>
      </c>
      <c r="J822" s="769"/>
      <c r="K822" s="795"/>
    </row>
    <row r="823" spans="1:11" s="694" customFormat="1">
      <c r="A823" s="687">
        <v>15.2</v>
      </c>
      <c r="B823" s="739" t="s">
        <v>844</v>
      </c>
      <c r="C823" s="696"/>
      <c r="D823" s="1079"/>
      <c r="E823" s="698"/>
      <c r="F823" s="698"/>
      <c r="G823" s="698"/>
      <c r="H823" s="698"/>
      <c r="I823" s="721"/>
      <c r="J823" s="693"/>
      <c r="K823" s="795"/>
    </row>
    <row r="824" spans="1:11" s="694" customFormat="1">
      <c r="A824" s="687" t="s">
        <v>845</v>
      </c>
      <c r="B824" s="695" t="s">
        <v>572</v>
      </c>
      <c r="C824" s="696"/>
      <c r="D824" s="697"/>
      <c r="E824" s="698"/>
      <c r="F824" s="698"/>
      <c r="G824" s="698"/>
      <c r="H824" s="698"/>
      <c r="I824" s="692"/>
      <c r="J824" s="693"/>
      <c r="K824" s="795"/>
    </row>
    <row r="825" spans="1:11" s="694" customFormat="1">
      <c r="A825" s="687"/>
      <c r="B825" s="695" t="s">
        <v>573</v>
      </c>
      <c r="C825" s="696"/>
      <c r="D825" s="697"/>
      <c r="E825" s="698"/>
      <c r="F825" s="698"/>
      <c r="G825" s="698"/>
      <c r="H825" s="698"/>
      <c r="I825" s="692"/>
      <c r="J825" s="693"/>
      <c r="K825" s="795"/>
    </row>
    <row r="826" spans="1:11" s="694" customFormat="1">
      <c r="A826" s="699"/>
      <c r="B826" s="700" t="s">
        <v>565</v>
      </c>
      <c r="C826" s="701"/>
      <c r="D826" s="702"/>
      <c r="E826" s="692"/>
      <c r="F826" s="692"/>
      <c r="G826" s="692"/>
      <c r="H826" s="692"/>
      <c r="I826" s="703"/>
      <c r="J826" s="704"/>
      <c r="K826" s="795"/>
    </row>
    <row r="827" spans="1:11" s="713" customFormat="1">
      <c r="A827" s="705"/>
      <c r="B827" s="706" t="s">
        <v>574</v>
      </c>
      <c r="C827" s="707">
        <v>1</v>
      </c>
      <c r="D827" s="708" t="s">
        <v>25</v>
      </c>
      <c r="E827" s="709">
        <v>0</v>
      </c>
      <c r="F827" s="709">
        <f t="shared" ref="F827" si="149">E827*C827</f>
        <v>0</v>
      </c>
      <c r="G827" s="711">
        <v>2000</v>
      </c>
      <c r="H827" s="710">
        <f t="shared" ref="H827:H828" si="150">G827*C827</f>
        <v>2000</v>
      </c>
      <c r="I827" s="711">
        <f t="shared" ref="I827:I828" si="151">H827+F827</f>
        <v>2000</v>
      </c>
      <c r="J827" s="712"/>
      <c r="K827" s="796">
        <v>64</v>
      </c>
    </row>
    <row r="828" spans="1:11" s="713" customFormat="1">
      <c r="A828" s="728"/>
      <c r="B828" s="744" t="s">
        <v>846</v>
      </c>
      <c r="C828" s="714">
        <v>1</v>
      </c>
      <c r="D828" s="708" t="s">
        <v>25</v>
      </c>
      <c r="E828" s="710">
        <v>2560</v>
      </c>
      <c r="F828" s="798">
        <f>E828*C828</f>
        <v>2560</v>
      </c>
      <c r="G828" s="1080">
        <f>E828*0.3</f>
        <v>768</v>
      </c>
      <c r="H828" s="710">
        <f t="shared" si="150"/>
        <v>768</v>
      </c>
      <c r="I828" s="711">
        <f t="shared" si="151"/>
        <v>3328</v>
      </c>
      <c r="J828" s="712"/>
      <c r="K828" s="796" t="s">
        <v>596</v>
      </c>
    </row>
    <row r="829" spans="1:11" s="694" customFormat="1">
      <c r="A829" s="699"/>
      <c r="B829" s="1081" t="s">
        <v>567</v>
      </c>
      <c r="C829" s="689"/>
      <c r="D829" s="702"/>
      <c r="E829" s="692"/>
      <c r="F829" s="692"/>
      <c r="G829" s="703"/>
      <c r="H829" s="692"/>
      <c r="I829" s="703"/>
      <c r="J829" s="704"/>
      <c r="K829" s="795"/>
    </row>
    <row r="830" spans="1:11" s="713" customFormat="1">
      <c r="A830" s="705"/>
      <c r="B830" s="706" t="s">
        <v>568</v>
      </c>
      <c r="C830" s="714">
        <v>3</v>
      </c>
      <c r="D830" s="708" t="s">
        <v>25</v>
      </c>
      <c r="E830" s="709">
        <v>0</v>
      </c>
      <c r="F830" s="709">
        <f t="shared" ref="F830:F832" si="152">E830*C830</f>
        <v>0</v>
      </c>
      <c r="G830" s="711">
        <v>2000</v>
      </c>
      <c r="H830" s="710">
        <f t="shared" ref="H830:H832" si="153">G830*C830</f>
        <v>6000</v>
      </c>
      <c r="I830" s="711">
        <f t="shared" ref="I830:I832" si="154">H830+F830</f>
        <v>6000</v>
      </c>
      <c r="J830" s="712"/>
      <c r="K830" s="796">
        <v>64</v>
      </c>
    </row>
    <row r="831" spans="1:11" s="713" customFormat="1">
      <c r="A831" s="705"/>
      <c r="B831" s="715" t="s">
        <v>569</v>
      </c>
      <c r="C831" s="714">
        <v>4</v>
      </c>
      <c r="D831" s="716" t="s">
        <v>25</v>
      </c>
      <c r="E831" s="709">
        <v>0</v>
      </c>
      <c r="F831" s="709">
        <f t="shared" si="152"/>
        <v>0</v>
      </c>
      <c r="G831" s="710">
        <v>2500</v>
      </c>
      <c r="H831" s="710">
        <f t="shared" si="153"/>
        <v>10000</v>
      </c>
      <c r="I831" s="711">
        <f t="shared" si="154"/>
        <v>10000</v>
      </c>
      <c r="J831" s="712"/>
      <c r="K831" s="796">
        <v>64</v>
      </c>
    </row>
    <row r="832" spans="1:11" s="713" customFormat="1">
      <c r="A832" s="705"/>
      <c r="B832" s="715" t="s">
        <v>570</v>
      </c>
      <c r="C832" s="714">
        <v>2</v>
      </c>
      <c r="D832" s="716" t="s">
        <v>25</v>
      </c>
      <c r="E832" s="709">
        <v>0</v>
      </c>
      <c r="F832" s="709">
        <f t="shared" si="152"/>
        <v>0</v>
      </c>
      <c r="G832" s="710">
        <v>3500</v>
      </c>
      <c r="H832" s="710">
        <f t="shared" si="153"/>
        <v>7000</v>
      </c>
      <c r="I832" s="711">
        <f t="shared" si="154"/>
        <v>7000</v>
      </c>
      <c r="J832" s="712"/>
      <c r="K832" s="796">
        <v>64</v>
      </c>
    </row>
    <row r="833" spans="1:11" s="713" customFormat="1">
      <c r="A833" s="705"/>
      <c r="B833" s="715" t="s">
        <v>575</v>
      </c>
      <c r="C833" s="714">
        <v>10</v>
      </c>
      <c r="D833" s="716" t="s">
        <v>25</v>
      </c>
      <c r="E833" s="797">
        <v>1750</v>
      </c>
      <c r="F833" s="798">
        <f>E833*C833</f>
        <v>17500</v>
      </c>
      <c r="G833" s="799">
        <v>350</v>
      </c>
      <c r="H833" s="800">
        <f>G833*C833</f>
        <v>3500</v>
      </c>
      <c r="I833" s="711">
        <f>H833+F833</f>
        <v>21000</v>
      </c>
      <c r="J833" s="712"/>
      <c r="K833" s="796">
        <v>64</v>
      </c>
    </row>
    <row r="834" spans="1:11" s="694" customFormat="1">
      <c r="A834" s="717"/>
      <c r="B834" s="718" t="s">
        <v>576</v>
      </c>
      <c r="C834" s="719"/>
      <c r="D834" s="720"/>
      <c r="E834" s="721"/>
      <c r="F834" s="698"/>
      <c r="G834" s="692"/>
      <c r="H834" s="692"/>
      <c r="I834" s="692"/>
      <c r="J834" s="722"/>
      <c r="K834" s="795"/>
    </row>
    <row r="835" spans="1:11" s="713" customFormat="1">
      <c r="A835" s="705"/>
      <c r="B835" s="706" t="s">
        <v>577</v>
      </c>
      <c r="C835" s="707">
        <v>135</v>
      </c>
      <c r="D835" s="723" t="s">
        <v>36</v>
      </c>
      <c r="E835" s="709">
        <v>85</v>
      </c>
      <c r="F835" s="709">
        <f t="shared" ref="F835:F841" si="155">E835*C835</f>
        <v>11475</v>
      </c>
      <c r="G835" s="709">
        <v>31</v>
      </c>
      <c r="H835" s="709">
        <f t="shared" ref="H835:H841" si="156">G835*C835</f>
        <v>4185</v>
      </c>
      <c r="I835" s="711">
        <f t="shared" ref="I835:I838" si="157">H835+F835</f>
        <v>15660</v>
      </c>
      <c r="J835" s="712"/>
      <c r="K835" s="796">
        <v>58</v>
      </c>
    </row>
    <row r="836" spans="1:11" s="713" customFormat="1">
      <c r="A836" s="705"/>
      <c r="B836" s="706" t="s">
        <v>578</v>
      </c>
      <c r="C836" s="707">
        <v>39</v>
      </c>
      <c r="D836" s="723" t="s">
        <v>36</v>
      </c>
      <c r="E836" s="709">
        <v>130</v>
      </c>
      <c r="F836" s="709">
        <f t="shared" si="155"/>
        <v>5070</v>
      </c>
      <c r="G836" s="709">
        <v>51</v>
      </c>
      <c r="H836" s="709">
        <f t="shared" si="156"/>
        <v>1989</v>
      </c>
      <c r="I836" s="711">
        <f t="shared" si="157"/>
        <v>7059</v>
      </c>
      <c r="J836" s="712"/>
      <c r="K836" s="796">
        <v>58</v>
      </c>
    </row>
    <row r="837" spans="1:11" s="713" customFormat="1">
      <c r="A837" s="705"/>
      <c r="B837" s="706" t="s">
        <v>579</v>
      </c>
      <c r="C837" s="707">
        <v>69</v>
      </c>
      <c r="D837" s="723" t="s">
        <v>36</v>
      </c>
      <c r="E837" s="709">
        <v>110</v>
      </c>
      <c r="F837" s="709">
        <f t="shared" si="155"/>
        <v>7590</v>
      </c>
      <c r="G837" s="709">
        <v>67</v>
      </c>
      <c r="H837" s="709">
        <f t="shared" si="156"/>
        <v>4623</v>
      </c>
      <c r="I837" s="711">
        <f t="shared" si="157"/>
        <v>12213</v>
      </c>
      <c r="J837" s="712"/>
      <c r="K837" s="796">
        <v>58</v>
      </c>
    </row>
    <row r="838" spans="1:11" s="713" customFormat="1">
      <c r="A838" s="705"/>
      <c r="B838" s="706" t="s">
        <v>580</v>
      </c>
      <c r="C838" s="707">
        <v>39</v>
      </c>
      <c r="D838" s="723" t="s">
        <v>36</v>
      </c>
      <c r="E838" s="709">
        <v>140</v>
      </c>
      <c r="F838" s="709">
        <f t="shared" si="155"/>
        <v>5460</v>
      </c>
      <c r="G838" s="709">
        <v>82</v>
      </c>
      <c r="H838" s="709">
        <f t="shared" si="156"/>
        <v>3198</v>
      </c>
      <c r="I838" s="711">
        <f t="shared" si="157"/>
        <v>8658</v>
      </c>
      <c r="J838" s="712"/>
      <c r="K838" s="796">
        <v>58</v>
      </c>
    </row>
    <row r="839" spans="1:11" s="713" customFormat="1">
      <c r="A839" s="705"/>
      <c r="B839" s="706" t="s">
        <v>581</v>
      </c>
      <c r="C839" s="707">
        <v>1</v>
      </c>
      <c r="D839" s="723" t="s">
        <v>44</v>
      </c>
      <c r="E839" s="579">
        <f>ROUNDDOWN((0.35*SUM(F835:F838)),0)</f>
        <v>10358</v>
      </c>
      <c r="F839" s="798">
        <f t="shared" si="155"/>
        <v>10358</v>
      </c>
      <c r="G839" s="580">
        <f>ROUNDDOWN((E839*0.3),0)</f>
        <v>3107</v>
      </c>
      <c r="H839" s="798">
        <f t="shared" si="156"/>
        <v>3107</v>
      </c>
      <c r="I839" s="801">
        <f>ROUNDDOWN((H839+F839),0)</f>
        <v>13465</v>
      </c>
      <c r="J839" s="802"/>
      <c r="K839" s="796">
        <v>59</v>
      </c>
    </row>
    <row r="840" spans="1:11" s="713" customFormat="1">
      <c r="A840" s="705"/>
      <c r="B840" s="706" t="s">
        <v>582</v>
      </c>
      <c r="C840" s="707">
        <v>1</v>
      </c>
      <c r="D840" s="723" t="s">
        <v>44</v>
      </c>
      <c r="E840" s="579">
        <f>ROUNDDOWN((0.15*SUM(F835:F838)),0)</f>
        <v>4439</v>
      </c>
      <c r="F840" s="800">
        <f t="shared" si="155"/>
        <v>4439</v>
      </c>
      <c r="G840" s="580">
        <f t="shared" ref="G840:G841" si="158">ROUNDDOWN((E840*0.3),0)</f>
        <v>1331</v>
      </c>
      <c r="H840" s="798">
        <f t="shared" si="156"/>
        <v>1331</v>
      </c>
      <c r="I840" s="801">
        <f>ROUNDDOWN((H840+F840),0)</f>
        <v>5770</v>
      </c>
      <c r="J840" s="802"/>
      <c r="K840" s="796">
        <v>59</v>
      </c>
    </row>
    <row r="841" spans="1:11" s="713" customFormat="1">
      <c r="A841" s="705"/>
      <c r="B841" s="706" t="s">
        <v>583</v>
      </c>
      <c r="C841" s="707">
        <v>1</v>
      </c>
      <c r="D841" s="723" t="s">
        <v>44</v>
      </c>
      <c r="E841" s="579">
        <f>ROUNDDOWN((0.05*SUM(F835:F838)),0)</f>
        <v>1479</v>
      </c>
      <c r="F841" s="798">
        <f t="shared" si="155"/>
        <v>1479</v>
      </c>
      <c r="G841" s="580">
        <f t="shared" si="158"/>
        <v>443</v>
      </c>
      <c r="H841" s="798">
        <f t="shared" si="156"/>
        <v>443</v>
      </c>
      <c r="I841" s="801">
        <f>ROUNDDOWN((H841+F841),0)</f>
        <v>1922</v>
      </c>
      <c r="J841" s="802"/>
      <c r="K841" s="796">
        <v>59</v>
      </c>
    </row>
    <row r="842" spans="1:11" s="694" customFormat="1">
      <c r="A842" s="717"/>
      <c r="B842" s="718" t="s">
        <v>584</v>
      </c>
      <c r="C842" s="719"/>
      <c r="D842" s="720"/>
      <c r="E842" s="721"/>
      <c r="F842" s="698"/>
      <c r="G842" s="692"/>
      <c r="H842" s="692"/>
      <c r="I842" s="692"/>
      <c r="J842" s="722"/>
      <c r="K842" s="795"/>
    </row>
    <row r="843" spans="1:11" s="713" customFormat="1">
      <c r="A843" s="705"/>
      <c r="B843" s="706" t="s">
        <v>585</v>
      </c>
      <c r="C843" s="707">
        <v>13</v>
      </c>
      <c r="D843" s="723" t="s">
        <v>36</v>
      </c>
      <c r="E843" s="709">
        <v>45</v>
      </c>
      <c r="F843" s="709">
        <f>E843*C843</f>
        <v>585</v>
      </c>
      <c r="G843" s="709">
        <v>31</v>
      </c>
      <c r="H843" s="709">
        <f t="shared" ref="H843:H846" si="159">G843*C843</f>
        <v>403</v>
      </c>
      <c r="I843" s="711">
        <f>H843+F843</f>
        <v>988</v>
      </c>
      <c r="J843" s="712"/>
      <c r="K843" s="796">
        <v>58</v>
      </c>
    </row>
    <row r="844" spans="1:11" s="713" customFormat="1">
      <c r="A844" s="705"/>
      <c r="B844" s="706" t="s">
        <v>581</v>
      </c>
      <c r="C844" s="707">
        <v>1</v>
      </c>
      <c r="D844" s="723" t="s">
        <v>44</v>
      </c>
      <c r="E844" s="579">
        <f>ROUNDDOWN((0.2*SUM(F843)),0)</f>
        <v>117</v>
      </c>
      <c r="F844" s="798">
        <f t="shared" ref="F844:F846" si="160">E844*C844</f>
        <v>117</v>
      </c>
      <c r="G844" s="580">
        <f t="shared" ref="G844:G846" si="161">ROUNDDOWN((E844*0.3),0)</f>
        <v>35</v>
      </c>
      <c r="H844" s="798">
        <f t="shared" si="159"/>
        <v>35</v>
      </c>
      <c r="I844" s="801">
        <f>ROUNDDOWN((H844+F844),0)</f>
        <v>152</v>
      </c>
      <c r="J844" s="802"/>
      <c r="K844" s="796">
        <v>59</v>
      </c>
    </row>
    <row r="845" spans="1:11" s="713" customFormat="1">
      <c r="A845" s="705"/>
      <c r="B845" s="706" t="s">
        <v>582</v>
      </c>
      <c r="C845" s="707">
        <v>1</v>
      </c>
      <c r="D845" s="723" t="s">
        <v>44</v>
      </c>
      <c r="E845" s="579">
        <f>ROUNDDOWN((0.15*SUM(F843)),0)</f>
        <v>87</v>
      </c>
      <c r="F845" s="800">
        <f t="shared" si="160"/>
        <v>87</v>
      </c>
      <c r="G845" s="580">
        <f t="shared" si="161"/>
        <v>26</v>
      </c>
      <c r="H845" s="798">
        <f t="shared" si="159"/>
        <v>26</v>
      </c>
      <c r="I845" s="801">
        <f>ROUNDDOWN((H845+F845),0)</f>
        <v>113</v>
      </c>
      <c r="J845" s="802"/>
      <c r="K845" s="796">
        <v>59</v>
      </c>
    </row>
    <row r="846" spans="1:11" s="713" customFormat="1">
      <c r="A846" s="705"/>
      <c r="B846" s="706" t="s">
        <v>583</v>
      </c>
      <c r="C846" s="707">
        <v>1</v>
      </c>
      <c r="D846" s="723" t="s">
        <v>44</v>
      </c>
      <c r="E846" s="579">
        <f>ROUNDDOWN((0.05*SUM(F843)),0)</f>
        <v>29</v>
      </c>
      <c r="F846" s="798">
        <f t="shared" si="160"/>
        <v>29</v>
      </c>
      <c r="G846" s="580">
        <f t="shared" si="161"/>
        <v>8</v>
      </c>
      <c r="H846" s="798">
        <f t="shared" si="159"/>
        <v>8</v>
      </c>
      <c r="I846" s="801">
        <f>ROUNDDOWN((H846+F846),0)</f>
        <v>37</v>
      </c>
      <c r="J846" s="802"/>
      <c r="K846" s="796">
        <v>59</v>
      </c>
    </row>
    <row r="847" spans="1:11" s="694" customFormat="1">
      <c r="A847" s="717"/>
      <c r="B847" s="718" t="s">
        <v>586</v>
      </c>
      <c r="C847" s="719"/>
      <c r="D847" s="720"/>
      <c r="E847" s="698"/>
      <c r="F847" s="698"/>
      <c r="G847" s="698"/>
      <c r="H847" s="698"/>
      <c r="I847" s="692"/>
      <c r="J847" s="722"/>
      <c r="K847" s="795"/>
    </row>
    <row r="848" spans="1:11" s="713" customFormat="1">
      <c r="A848" s="705"/>
      <c r="B848" s="706" t="s">
        <v>585</v>
      </c>
      <c r="C848" s="707">
        <f>C843</f>
        <v>13</v>
      </c>
      <c r="D848" s="723" t="s">
        <v>36</v>
      </c>
      <c r="E848" s="709">
        <v>43</v>
      </c>
      <c r="F848" s="709">
        <f t="shared" ref="F848:F853" si="162">E848*C848</f>
        <v>559</v>
      </c>
      <c r="G848" s="709">
        <v>15</v>
      </c>
      <c r="H848" s="709">
        <f t="shared" ref="H848:H853" si="163">G848*C848</f>
        <v>195</v>
      </c>
      <c r="I848" s="711">
        <f t="shared" ref="I848:I852" si="164">H848+F848</f>
        <v>754</v>
      </c>
      <c r="J848" s="712"/>
      <c r="K848" s="796">
        <v>59</v>
      </c>
    </row>
    <row r="849" spans="1:11" s="713" customFormat="1">
      <c r="A849" s="705"/>
      <c r="B849" s="706" t="s">
        <v>577</v>
      </c>
      <c r="C849" s="707">
        <f t="shared" ref="C849:C852" si="165">C835</f>
        <v>135</v>
      </c>
      <c r="D849" s="723" t="s">
        <v>36</v>
      </c>
      <c r="E849" s="709">
        <v>47</v>
      </c>
      <c r="F849" s="709">
        <f t="shared" si="162"/>
        <v>6345</v>
      </c>
      <c r="G849" s="709">
        <v>15</v>
      </c>
      <c r="H849" s="709">
        <f t="shared" si="163"/>
        <v>2025</v>
      </c>
      <c r="I849" s="711">
        <f t="shared" si="164"/>
        <v>8370</v>
      </c>
      <c r="J849" s="712"/>
      <c r="K849" s="796">
        <v>59</v>
      </c>
    </row>
    <row r="850" spans="1:11" s="713" customFormat="1">
      <c r="A850" s="705"/>
      <c r="B850" s="706" t="s">
        <v>578</v>
      </c>
      <c r="C850" s="707">
        <f t="shared" si="165"/>
        <v>39</v>
      </c>
      <c r="D850" s="723" t="s">
        <v>36</v>
      </c>
      <c r="E850" s="709">
        <v>50</v>
      </c>
      <c r="F850" s="709">
        <f t="shared" si="162"/>
        <v>1950</v>
      </c>
      <c r="G850" s="709">
        <v>15</v>
      </c>
      <c r="H850" s="709">
        <f t="shared" si="163"/>
        <v>585</v>
      </c>
      <c r="I850" s="711">
        <f t="shared" si="164"/>
        <v>2535</v>
      </c>
      <c r="J850" s="712"/>
      <c r="K850" s="796">
        <v>59</v>
      </c>
    </row>
    <row r="851" spans="1:11" s="713" customFormat="1">
      <c r="A851" s="705"/>
      <c r="B851" s="706" t="s">
        <v>579</v>
      </c>
      <c r="C851" s="707">
        <f t="shared" si="165"/>
        <v>69</v>
      </c>
      <c r="D851" s="723" t="s">
        <v>36</v>
      </c>
      <c r="E851" s="709">
        <v>55</v>
      </c>
      <c r="F851" s="709">
        <f t="shared" si="162"/>
        <v>3795</v>
      </c>
      <c r="G851" s="709">
        <v>16</v>
      </c>
      <c r="H851" s="709">
        <f t="shared" si="163"/>
        <v>1104</v>
      </c>
      <c r="I851" s="711">
        <f t="shared" si="164"/>
        <v>4899</v>
      </c>
      <c r="J851" s="712"/>
      <c r="K851" s="796">
        <v>59</v>
      </c>
    </row>
    <row r="852" spans="1:11" s="713" customFormat="1">
      <c r="A852" s="705"/>
      <c r="B852" s="706" t="s">
        <v>580</v>
      </c>
      <c r="C852" s="707">
        <f t="shared" si="165"/>
        <v>39</v>
      </c>
      <c r="D852" s="723" t="s">
        <v>36</v>
      </c>
      <c r="E852" s="709">
        <v>59</v>
      </c>
      <c r="F852" s="709">
        <f t="shared" si="162"/>
        <v>2301</v>
      </c>
      <c r="G852" s="709">
        <v>18</v>
      </c>
      <c r="H852" s="709">
        <f t="shared" si="163"/>
        <v>702</v>
      </c>
      <c r="I852" s="711">
        <f t="shared" si="164"/>
        <v>3003</v>
      </c>
      <c r="J852" s="712"/>
      <c r="K852" s="796">
        <v>59</v>
      </c>
    </row>
    <row r="853" spans="1:11" s="713" customFormat="1">
      <c r="A853" s="705"/>
      <c r="B853" s="706" t="s">
        <v>587</v>
      </c>
      <c r="C853" s="707">
        <v>1</v>
      </c>
      <c r="D853" s="723" t="s">
        <v>44</v>
      </c>
      <c r="E853" s="579">
        <f>ROUNDDOWN((0.1*SUM(F848:F852)),0)</f>
        <v>1495</v>
      </c>
      <c r="F853" s="800">
        <f t="shared" si="162"/>
        <v>1495</v>
      </c>
      <c r="G853" s="580">
        <f t="shared" ref="G853" si="166">ROUNDDOWN((E853*0.3),0)</f>
        <v>448</v>
      </c>
      <c r="H853" s="800">
        <f t="shared" si="163"/>
        <v>448</v>
      </c>
      <c r="I853" s="801">
        <f>ROUNDDOWN((H853+F853),0)</f>
        <v>1943</v>
      </c>
      <c r="J853" s="802"/>
      <c r="K853" s="796">
        <v>60</v>
      </c>
    </row>
    <row r="854" spans="1:11" s="694" customFormat="1">
      <c r="A854" s="717"/>
      <c r="B854" s="718" t="s">
        <v>588</v>
      </c>
      <c r="C854" s="719"/>
      <c r="D854" s="720"/>
      <c r="E854" s="692"/>
      <c r="F854" s="692"/>
      <c r="G854" s="692"/>
      <c r="H854" s="692"/>
      <c r="I854" s="692"/>
      <c r="J854" s="722"/>
      <c r="K854" s="795"/>
    </row>
    <row r="855" spans="1:11" s="713" customFormat="1">
      <c r="A855" s="705"/>
      <c r="B855" s="706" t="s">
        <v>589</v>
      </c>
      <c r="C855" s="707">
        <v>86</v>
      </c>
      <c r="D855" s="723" t="s">
        <v>36</v>
      </c>
      <c r="E855" s="709">
        <v>21</v>
      </c>
      <c r="F855" s="709">
        <f t="shared" ref="F855:F859" si="167">E855*C855</f>
        <v>1806</v>
      </c>
      <c r="G855" s="709">
        <v>31</v>
      </c>
      <c r="H855" s="709">
        <f t="shared" ref="H855:H859" si="168">G855*C855</f>
        <v>2666</v>
      </c>
      <c r="I855" s="711">
        <f t="shared" ref="I855:I856" si="169">H855+F855</f>
        <v>4472</v>
      </c>
      <c r="J855" s="712"/>
      <c r="K855" s="796" t="s">
        <v>590</v>
      </c>
    </row>
    <row r="856" spans="1:11" s="713" customFormat="1">
      <c r="A856" s="705"/>
      <c r="B856" s="706" t="s">
        <v>591</v>
      </c>
      <c r="C856" s="707">
        <v>23</v>
      </c>
      <c r="D856" s="723" t="s">
        <v>36</v>
      </c>
      <c r="E856" s="709">
        <v>38</v>
      </c>
      <c r="F856" s="709">
        <f t="shared" si="167"/>
        <v>874</v>
      </c>
      <c r="G856" s="709">
        <v>41</v>
      </c>
      <c r="H856" s="709">
        <f t="shared" si="168"/>
        <v>943</v>
      </c>
      <c r="I856" s="711">
        <f t="shared" si="169"/>
        <v>1817</v>
      </c>
      <c r="J856" s="712"/>
      <c r="K856" s="796">
        <v>38</v>
      </c>
    </row>
    <row r="857" spans="1:11" s="713" customFormat="1">
      <c r="A857" s="705"/>
      <c r="B857" s="706" t="s">
        <v>592</v>
      </c>
      <c r="C857" s="707">
        <v>1</v>
      </c>
      <c r="D857" s="723" t="s">
        <v>44</v>
      </c>
      <c r="E857" s="579">
        <f>ROUNDDOWN((0.4*SUM(F855:F856)),0)</f>
        <v>1072</v>
      </c>
      <c r="F857" s="800">
        <f t="shared" si="167"/>
        <v>1072</v>
      </c>
      <c r="G857" s="580">
        <f t="shared" ref="G857:G859" si="170">ROUNDDOWN((E857*0.3),0)</f>
        <v>321</v>
      </c>
      <c r="H857" s="800">
        <f t="shared" si="168"/>
        <v>321</v>
      </c>
      <c r="I857" s="801">
        <f>ROUNDDOWN((H857+F857),0)</f>
        <v>1393</v>
      </c>
      <c r="J857" s="802"/>
      <c r="K857" s="796">
        <v>38</v>
      </c>
    </row>
    <row r="858" spans="1:11" s="713" customFormat="1">
      <c r="A858" s="705"/>
      <c r="B858" s="706" t="s">
        <v>593</v>
      </c>
      <c r="C858" s="707">
        <v>1</v>
      </c>
      <c r="D858" s="723" t="s">
        <v>44</v>
      </c>
      <c r="E858" s="579">
        <f>ROUNDDOWN((0.3*SUM(F855:F856)),0)</f>
        <v>804</v>
      </c>
      <c r="F858" s="798">
        <f t="shared" si="167"/>
        <v>804</v>
      </c>
      <c r="G858" s="580">
        <f t="shared" si="170"/>
        <v>241</v>
      </c>
      <c r="H858" s="798">
        <f t="shared" si="168"/>
        <v>241</v>
      </c>
      <c r="I858" s="801">
        <f>ROUNDDOWN((H858+F858),0)</f>
        <v>1045</v>
      </c>
      <c r="J858" s="802"/>
      <c r="K858" s="796">
        <v>38</v>
      </c>
    </row>
    <row r="859" spans="1:11" s="713" customFormat="1">
      <c r="A859" s="705"/>
      <c r="B859" s="706" t="s">
        <v>594</v>
      </c>
      <c r="C859" s="707">
        <v>1</v>
      </c>
      <c r="D859" s="723" t="s">
        <v>44</v>
      </c>
      <c r="E859" s="579">
        <f>ROUNDDOWN((0.1*SUM(F855:F856)),0)</f>
        <v>268</v>
      </c>
      <c r="F859" s="798">
        <f t="shared" si="167"/>
        <v>268</v>
      </c>
      <c r="G859" s="580">
        <f t="shared" si="170"/>
        <v>80</v>
      </c>
      <c r="H859" s="798">
        <f t="shared" si="168"/>
        <v>80</v>
      </c>
      <c r="I859" s="801">
        <f>ROUNDDOWN((H859+F859),0)</f>
        <v>348</v>
      </c>
      <c r="J859" s="802"/>
      <c r="K859" s="796">
        <v>38</v>
      </c>
    </row>
    <row r="860" spans="1:11" s="694" customFormat="1">
      <c r="A860" s="717"/>
      <c r="B860" s="718" t="s">
        <v>595</v>
      </c>
      <c r="C860" s="719"/>
      <c r="D860" s="720"/>
      <c r="E860" s="698"/>
      <c r="F860" s="698"/>
      <c r="G860" s="692"/>
      <c r="H860" s="698"/>
      <c r="I860" s="692"/>
      <c r="J860" s="722"/>
      <c r="K860" s="795"/>
    </row>
    <row r="861" spans="1:11" s="713" customFormat="1">
      <c r="A861" s="705"/>
      <c r="B861" s="706" t="s">
        <v>589</v>
      </c>
      <c r="C861" s="707">
        <f>C855</f>
        <v>86</v>
      </c>
      <c r="D861" s="723" t="s">
        <v>36</v>
      </c>
      <c r="E861" s="709">
        <v>60</v>
      </c>
      <c r="F861" s="709">
        <f t="shared" ref="F861:F863" si="171">E861*C861</f>
        <v>5160</v>
      </c>
      <c r="G861" s="709">
        <v>50</v>
      </c>
      <c r="H861" s="709">
        <f t="shared" ref="H861:H863" si="172">G861*C861</f>
        <v>4300</v>
      </c>
      <c r="I861" s="711">
        <f t="shared" ref="I861:I862" si="173">H861+F861</f>
        <v>9460</v>
      </c>
      <c r="J861" s="712"/>
      <c r="K861" s="796" t="s">
        <v>596</v>
      </c>
    </row>
    <row r="862" spans="1:11" s="713" customFormat="1">
      <c r="A862" s="705"/>
      <c r="B862" s="706" t="s">
        <v>591</v>
      </c>
      <c r="C862" s="707">
        <f>C856</f>
        <v>23</v>
      </c>
      <c r="D862" s="723" t="s">
        <v>36</v>
      </c>
      <c r="E862" s="709">
        <v>80</v>
      </c>
      <c r="F862" s="709">
        <f t="shared" si="171"/>
        <v>1840</v>
      </c>
      <c r="G862" s="709">
        <v>50</v>
      </c>
      <c r="H862" s="709">
        <f t="shared" si="172"/>
        <v>1150</v>
      </c>
      <c r="I862" s="711">
        <f t="shared" si="173"/>
        <v>2990</v>
      </c>
      <c r="J862" s="712"/>
      <c r="K862" s="796" t="s">
        <v>596</v>
      </c>
    </row>
    <row r="863" spans="1:11" s="713" customFormat="1">
      <c r="A863" s="705"/>
      <c r="B863" s="706" t="s">
        <v>587</v>
      </c>
      <c r="C863" s="707">
        <v>1</v>
      </c>
      <c r="D863" s="724" t="s">
        <v>44</v>
      </c>
      <c r="E863" s="579">
        <f>ROUNDDOWN((0.1*SUM(F861:F862)),0)</f>
        <v>700</v>
      </c>
      <c r="F863" s="800">
        <f t="shared" si="171"/>
        <v>700</v>
      </c>
      <c r="G863" s="580">
        <f t="shared" ref="G863" si="174">ROUNDDOWN((E863*0.3),0)</f>
        <v>210</v>
      </c>
      <c r="H863" s="800">
        <f t="shared" si="172"/>
        <v>210</v>
      </c>
      <c r="I863" s="801">
        <f>ROUNDDOWN((H863+F863),0)</f>
        <v>910</v>
      </c>
      <c r="J863" s="802"/>
      <c r="K863" s="796"/>
    </row>
    <row r="864" spans="1:11" s="694" customFormat="1">
      <c r="A864" s="717"/>
      <c r="B864" s="718" t="s">
        <v>597</v>
      </c>
      <c r="C864" s="725"/>
      <c r="D864" s="726"/>
      <c r="E864" s="727"/>
      <c r="F864" s="727"/>
      <c r="G864" s="727"/>
      <c r="H864" s="692"/>
      <c r="I864" s="691"/>
      <c r="J864" s="722"/>
      <c r="K864" s="795"/>
    </row>
    <row r="865" spans="1:11" s="713" customFormat="1">
      <c r="A865" s="705"/>
      <c r="B865" s="706" t="s">
        <v>598</v>
      </c>
      <c r="C865" s="707">
        <v>444</v>
      </c>
      <c r="D865" s="723" t="s">
        <v>36</v>
      </c>
      <c r="E865" s="709">
        <v>12</v>
      </c>
      <c r="F865" s="709">
        <f t="shared" ref="F865:F866" si="175">E865*C865</f>
        <v>5328</v>
      </c>
      <c r="G865" s="709">
        <v>7</v>
      </c>
      <c r="H865" s="709">
        <f t="shared" ref="H865:H866" si="176">G865*C865</f>
        <v>3108</v>
      </c>
      <c r="I865" s="711">
        <f t="shared" ref="I865" si="177">H865+F865</f>
        <v>8436</v>
      </c>
      <c r="J865" s="712"/>
      <c r="K865" s="796">
        <v>71</v>
      </c>
    </row>
    <row r="866" spans="1:11" s="713" customFormat="1">
      <c r="A866" s="705"/>
      <c r="B866" s="706" t="s">
        <v>599</v>
      </c>
      <c r="C866" s="707">
        <v>1</v>
      </c>
      <c r="D866" s="723" t="s">
        <v>44</v>
      </c>
      <c r="E866" s="579">
        <f>ROUNDDOWN((0.1*SUM(F865)),0)</f>
        <v>532</v>
      </c>
      <c r="F866" s="798">
        <f t="shared" si="175"/>
        <v>532</v>
      </c>
      <c r="G866" s="580">
        <f t="shared" ref="G866" si="178">ROUNDDOWN((E866*0.3),0)</f>
        <v>159</v>
      </c>
      <c r="H866" s="798">
        <f t="shared" si="176"/>
        <v>159</v>
      </c>
      <c r="I866" s="801">
        <f>ROUNDDOWN((H866+F866),0)</f>
        <v>691</v>
      </c>
      <c r="J866" s="802"/>
      <c r="K866" s="796">
        <v>78</v>
      </c>
    </row>
    <row r="867" spans="1:11" s="694" customFormat="1">
      <c r="A867" s="717"/>
      <c r="B867" s="718" t="s">
        <v>600</v>
      </c>
      <c r="C867" s="719"/>
      <c r="D867" s="720"/>
      <c r="E867" s="698"/>
      <c r="F867" s="698"/>
      <c r="G867" s="698"/>
      <c r="H867" s="698"/>
      <c r="I867" s="692"/>
      <c r="J867" s="722"/>
      <c r="K867" s="795"/>
    </row>
    <row r="868" spans="1:11" s="713" customFormat="1">
      <c r="A868" s="705"/>
      <c r="B868" s="706" t="s">
        <v>601</v>
      </c>
      <c r="C868" s="707">
        <v>148</v>
      </c>
      <c r="D868" s="723" t="s">
        <v>36</v>
      </c>
      <c r="E868" s="709">
        <v>31</v>
      </c>
      <c r="F868" s="709">
        <f t="shared" ref="F868:F869" si="179">E868*C868</f>
        <v>4588</v>
      </c>
      <c r="G868" s="709">
        <v>23</v>
      </c>
      <c r="H868" s="709">
        <f t="shared" ref="H868:H869" si="180">G868*C868</f>
        <v>3404</v>
      </c>
      <c r="I868" s="711">
        <f t="shared" ref="I868" si="181">H868+F868</f>
        <v>7992</v>
      </c>
      <c r="J868" s="712"/>
      <c r="K868" s="796">
        <v>78</v>
      </c>
    </row>
    <row r="869" spans="1:11" s="713" customFormat="1">
      <c r="A869" s="705"/>
      <c r="B869" s="706" t="s">
        <v>602</v>
      </c>
      <c r="C869" s="707">
        <v>1</v>
      </c>
      <c r="D869" s="723" t="s">
        <v>44</v>
      </c>
      <c r="E869" s="579">
        <f>ROUNDDOWN((0.2*SUM(F868)),0)</f>
        <v>917</v>
      </c>
      <c r="F869" s="798">
        <f t="shared" si="179"/>
        <v>917</v>
      </c>
      <c r="G869" s="580">
        <f t="shared" ref="G869" si="182">ROUNDDOWN((E869*0.3),0)</f>
        <v>275</v>
      </c>
      <c r="H869" s="800">
        <f t="shared" si="180"/>
        <v>275</v>
      </c>
      <c r="I869" s="801">
        <f>ROUNDDOWN((H869+F869),0)</f>
        <v>1192</v>
      </c>
      <c r="J869" s="802"/>
      <c r="K869" s="796">
        <v>80</v>
      </c>
    </row>
    <row r="870" spans="1:11" s="713" customFormat="1">
      <c r="A870" s="728"/>
      <c r="B870" s="729"/>
      <c r="C870" s="730"/>
      <c r="D870" s="731"/>
      <c r="E870" s="1082"/>
      <c r="F870" s="805"/>
      <c r="G870" s="1083"/>
      <c r="H870" s="805"/>
      <c r="I870" s="806"/>
      <c r="J870" s="807"/>
      <c r="K870" s="796"/>
    </row>
    <row r="871" spans="1:11" s="694" customFormat="1">
      <c r="A871" s="732"/>
      <c r="B871" s="733" t="s">
        <v>847</v>
      </c>
      <c r="C871" s="734"/>
      <c r="D871" s="735"/>
      <c r="E871" s="736"/>
      <c r="F871" s="736">
        <f>SUM(F827:F870)</f>
        <v>107083</v>
      </c>
      <c r="G871" s="736"/>
      <c r="H871" s="736">
        <f>SUM(H827:H870)</f>
        <v>70532</v>
      </c>
      <c r="I871" s="736">
        <f>SUM(I827:I870)</f>
        <v>177615</v>
      </c>
      <c r="J871" s="737"/>
      <c r="K871" s="795"/>
    </row>
    <row r="872" spans="1:11" s="694" customFormat="1">
      <c r="A872" s="687" t="s">
        <v>848</v>
      </c>
      <c r="B872" s="695" t="s">
        <v>603</v>
      </c>
      <c r="C872" s="696"/>
      <c r="D872" s="697"/>
      <c r="E872" s="698"/>
      <c r="F872" s="698"/>
      <c r="G872" s="698"/>
      <c r="H872" s="698"/>
      <c r="I872" s="692"/>
      <c r="J872" s="693"/>
      <c r="K872" s="795"/>
    </row>
    <row r="873" spans="1:11" s="713" customFormat="1">
      <c r="A873" s="738"/>
      <c r="B873" s="739" t="s">
        <v>604</v>
      </c>
      <c r="C873" s="714"/>
      <c r="D873" s="708"/>
      <c r="E873" s="710"/>
      <c r="F873" s="710"/>
      <c r="G873" s="710"/>
      <c r="H873" s="710"/>
      <c r="I873" s="710"/>
      <c r="J873" s="712"/>
      <c r="K873" s="796"/>
    </row>
    <row r="874" spans="1:11" s="713" customFormat="1">
      <c r="A874" s="705"/>
      <c r="B874" s="706" t="s">
        <v>605</v>
      </c>
      <c r="C874" s="707">
        <v>4</v>
      </c>
      <c r="D874" s="723" t="s">
        <v>25</v>
      </c>
      <c r="E874" s="709">
        <v>4700</v>
      </c>
      <c r="F874" s="709">
        <f t="shared" ref="F874" si="183">E874*C874</f>
        <v>18800</v>
      </c>
      <c r="G874" s="709">
        <v>666</v>
      </c>
      <c r="H874" s="709">
        <f t="shared" ref="H874" si="184">G874*C874</f>
        <v>2664</v>
      </c>
      <c r="I874" s="711">
        <f t="shared" ref="I874" si="185">H874+F874</f>
        <v>21464</v>
      </c>
      <c r="J874" s="712"/>
      <c r="K874" s="796">
        <v>65</v>
      </c>
    </row>
    <row r="875" spans="1:11" s="713" customFormat="1">
      <c r="A875" s="738"/>
      <c r="B875" s="739" t="s">
        <v>606</v>
      </c>
      <c r="C875" s="714"/>
      <c r="D875" s="708"/>
      <c r="E875" s="710"/>
      <c r="F875" s="710"/>
      <c r="G875" s="710"/>
      <c r="H875" s="710"/>
      <c r="I875" s="710"/>
      <c r="J875" s="712"/>
      <c r="K875" s="796"/>
    </row>
    <row r="876" spans="1:11" s="713" customFormat="1">
      <c r="A876" s="705"/>
      <c r="B876" s="706" t="s">
        <v>607</v>
      </c>
      <c r="C876" s="707">
        <v>1</v>
      </c>
      <c r="D876" s="723" t="s">
        <v>25</v>
      </c>
      <c r="E876" s="709">
        <v>1360</v>
      </c>
      <c r="F876" s="709">
        <f t="shared" ref="F876:F877" si="186">E876*C876</f>
        <v>1360</v>
      </c>
      <c r="G876" s="709">
        <v>345</v>
      </c>
      <c r="H876" s="709">
        <f t="shared" ref="H876:H877" si="187">G876*C876</f>
        <v>345</v>
      </c>
      <c r="I876" s="711">
        <f t="shared" ref="I876" si="188">H876+F876</f>
        <v>1705</v>
      </c>
      <c r="J876" s="712"/>
      <c r="K876" s="796" t="s">
        <v>596</v>
      </c>
    </row>
    <row r="877" spans="1:11" s="713" customFormat="1">
      <c r="A877" s="705"/>
      <c r="B877" s="706" t="s">
        <v>608</v>
      </c>
      <c r="C877" s="707">
        <v>1</v>
      </c>
      <c r="D877" s="723" t="s">
        <v>44</v>
      </c>
      <c r="E877" s="579">
        <f>ROUNDDOWN((0.1*SUM(F874:F876)),0)</f>
        <v>2016</v>
      </c>
      <c r="F877" s="798">
        <f t="shared" si="186"/>
        <v>2016</v>
      </c>
      <c r="G877" s="580">
        <f t="shared" ref="G877" si="189">ROUNDDOWN((E877*0.3),0)</f>
        <v>604</v>
      </c>
      <c r="H877" s="800">
        <f t="shared" si="187"/>
        <v>604</v>
      </c>
      <c r="I877" s="801">
        <f>ROUNDDOWN((H877+F877),0)</f>
        <v>2620</v>
      </c>
      <c r="J877" s="802"/>
      <c r="K877" s="796" t="s">
        <v>609</v>
      </c>
    </row>
    <row r="878" spans="1:11" s="694" customFormat="1">
      <c r="A878" s="717"/>
      <c r="B878" s="718" t="s">
        <v>610</v>
      </c>
      <c r="C878" s="719"/>
      <c r="D878" s="690"/>
      <c r="E878" s="740"/>
      <c r="F878" s="727"/>
      <c r="G878" s="727"/>
      <c r="H878" s="727"/>
      <c r="I878" s="692"/>
      <c r="J878" s="722"/>
      <c r="K878" s="795"/>
    </row>
    <row r="879" spans="1:11" s="713" customFormat="1">
      <c r="A879" s="705"/>
      <c r="B879" s="706" t="s">
        <v>611</v>
      </c>
      <c r="C879" s="707">
        <v>12</v>
      </c>
      <c r="D879" s="723" t="s">
        <v>36</v>
      </c>
      <c r="E879" s="709">
        <v>91</v>
      </c>
      <c r="F879" s="709">
        <f t="shared" ref="F879:F882" si="190">E879*C879</f>
        <v>1092</v>
      </c>
      <c r="G879" s="709">
        <v>100</v>
      </c>
      <c r="H879" s="709">
        <f t="shared" ref="H879:H882" si="191">G879*C879</f>
        <v>1200</v>
      </c>
      <c r="I879" s="711">
        <f t="shared" ref="I879" si="192">H879+F879</f>
        <v>2292</v>
      </c>
      <c r="J879" s="712"/>
      <c r="K879" s="796">
        <v>60</v>
      </c>
    </row>
    <row r="880" spans="1:11" s="713" customFormat="1">
      <c r="A880" s="705"/>
      <c r="B880" s="808" t="s">
        <v>612</v>
      </c>
      <c r="C880" s="707">
        <v>1</v>
      </c>
      <c r="D880" s="723" t="s">
        <v>44</v>
      </c>
      <c r="E880" s="579">
        <f>ROUNDDOWN((0.2*SUM(F879)),0)</f>
        <v>218</v>
      </c>
      <c r="F880" s="800">
        <f t="shared" si="190"/>
        <v>218</v>
      </c>
      <c r="G880" s="580">
        <f t="shared" ref="G880:G882" si="193">ROUNDDOWN((E880*0.3),0)</f>
        <v>65</v>
      </c>
      <c r="H880" s="800">
        <f t="shared" si="191"/>
        <v>65</v>
      </c>
      <c r="I880" s="801">
        <f>ROUNDDOWN((H880+F880),0)</f>
        <v>283</v>
      </c>
      <c r="J880" s="712"/>
      <c r="K880" s="796">
        <v>61</v>
      </c>
    </row>
    <row r="881" spans="1:11" s="713" customFormat="1">
      <c r="A881" s="705"/>
      <c r="B881" s="809" t="s">
        <v>613</v>
      </c>
      <c r="C881" s="707">
        <v>1</v>
      </c>
      <c r="D881" s="723" t="s">
        <v>44</v>
      </c>
      <c r="E881" s="579">
        <f>ROUNDDOWN((0.15*SUM(F879)),0)</f>
        <v>163</v>
      </c>
      <c r="F881" s="800">
        <f t="shared" si="190"/>
        <v>163</v>
      </c>
      <c r="G881" s="580">
        <f t="shared" si="193"/>
        <v>48</v>
      </c>
      <c r="H881" s="800">
        <f t="shared" si="191"/>
        <v>48</v>
      </c>
      <c r="I881" s="801">
        <f>ROUNDDOWN((H881+F881),0)</f>
        <v>211</v>
      </c>
      <c r="J881" s="712"/>
      <c r="K881" s="796">
        <v>61</v>
      </c>
    </row>
    <row r="882" spans="1:11" s="713" customFormat="1">
      <c r="A882" s="728"/>
      <c r="B882" s="809" t="s">
        <v>614</v>
      </c>
      <c r="C882" s="707">
        <v>1</v>
      </c>
      <c r="D882" s="723" t="s">
        <v>44</v>
      </c>
      <c r="E882" s="579">
        <f>ROUNDDOWN((0.1*SUM(F879)),0)</f>
        <v>109</v>
      </c>
      <c r="F882" s="800">
        <f t="shared" si="190"/>
        <v>109</v>
      </c>
      <c r="G882" s="580">
        <f t="shared" si="193"/>
        <v>32</v>
      </c>
      <c r="H882" s="800">
        <f t="shared" si="191"/>
        <v>32</v>
      </c>
      <c r="I882" s="810">
        <f>ROUNDDOWN((H882+F882),0)</f>
        <v>141</v>
      </c>
      <c r="J882" s="741"/>
      <c r="K882" s="796">
        <v>61</v>
      </c>
    </row>
    <row r="883" spans="1:11" s="694" customFormat="1">
      <c r="A883" s="717"/>
      <c r="B883" s="718" t="s">
        <v>615</v>
      </c>
      <c r="C883" s="719"/>
      <c r="D883" s="720"/>
      <c r="E883" s="692"/>
      <c r="F883" s="692"/>
      <c r="G883" s="692"/>
      <c r="H883" s="692"/>
      <c r="I883" s="692"/>
      <c r="J883" s="693"/>
      <c r="K883" s="795"/>
    </row>
    <row r="884" spans="1:11" s="713" customFormat="1">
      <c r="A884" s="705"/>
      <c r="B884" s="706" t="s">
        <v>611</v>
      </c>
      <c r="C884" s="707">
        <v>2</v>
      </c>
      <c r="D884" s="723" t="s">
        <v>36</v>
      </c>
      <c r="E884" s="709">
        <v>50</v>
      </c>
      <c r="F884" s="709">
        <f t="shared" ref="F884" si="194">E884*C884</f>
        <v>100</v>
      </c>
      <c r="G884" s="709">
        <v>26</v>
      </c>
      <c r="H884" s="709">
        <f t="shared" ref="H884" si="195">G884*C884</f>
        <v>52</v>
      </c>
      <c r="I884" s="711">
        <f t="shared" ref="I884" si="196">H884+F884</f>
        <v>152</v>
      </c>
      <c r="J884" s="712"/>
      <c r="K884" s="796">
        <v>60</v>
      </c>
    </row>
    <row r="885" spans="1:11" s="694" customFormat="1">
      <c r="A885" s="717"/>
      <c r="B885" s="718" t="s">
        <v>616</v>
      </c>
      <c r="C885" s="719"/>
      <c r="D885" s="720"/>
      <c r="E885" s="698"/>
      <c r="F885" s="698"/>
      <c r="G885" s="698"/>
      <c r="H885" s="698"/>
      <c r="I885" s="692"/>
      <c r="J885" s="722"/>
      <c r="K885" s="795"/>
    </row>
    <row r="886" spans="1:11" s="713" customFormat="1">
      <c r="A886" s="705"/>
      <c r="B886" s="706" t="s">
        <v>617</v>
      </c>
      <c r="C886" s="707">
        <v>4</v>
      </c>
      <c r="D886" s="723" t="s">
        <v>25</v>
      </c>
      <c r="E886" s="709">
        <v>270</v>
      </c>
      <c r="F886" s="709">
        <f t="shared" ref="F886" si="197">E886*C886</f>
        <v>1080</v>
      </c>
      <c r="G886" s="709">
        <v>128</v>
      </c>
      <c r="H886" s="709">
        <f t="shared" ref="H886" si="198">G886*C886</f>
        <v>512</v>
      </c>
      <c r="I886" s="711">
        <f t="shared" ref="I886" si="199">H886+F886</f>
        <v>1592</v>
      </c>
      <c r="J886" s="712"/>
      <c r="K886" s="796">
        <v>67</v>
      </c>
    </row>
    <row r="887" spans="1:11" s="694" customFormat="1">
      <c r="A887" s="717"/>
      <c r="B887" s="718" t="s">
        <v>618</v>
      </c>
      <c r="C887" s="719"/>
      <c r="D887" s="720"/>
      <c r="E887" s="698"/>
      <c r="F887" s="698"/>
      <c r="G887" s="698"/>
      <c r="H887" s="698"/>
      <c r="I887" s="692"/>
      <c r="J887" s="722"/>
      <c r="K887" s="795"/>
    </row>
    <row r="888" spans="1:11" s="713" customFormat="1">
      <c r="A888" s="705"/>
      <c r="B888" s="706" t="s">
        <v>617</v>
      </c>
      <c r="C888" s="707">
        <v>4</v>
      </c>
      <c r="D888" s="723" t="s">
        <v>25</v>
      </c>
      <c r="E888" s="709">
        <v>550</v>
      </c>
      <c r="F888" s="709">
        <f t="shared" ref="F888:F889" si="200">E888*C888</f>
        <v>2200</v>
      </c>
      <c r="G888" s="709">
        <v>125</v>
      </c>
      <c r="H888" s="709">
        <f t="shared" ref="H888:H889" si="201">G888*C888</f>
        <v>500</v>
      </c>
      <c r="I888" s="711">
        <f t="shared" ref="I888:I889" si="202">H888+F888</f>
        <v>2700</v>
      </c>
      <c r="J888" s="712"/>
      <c r="K888" s="796">
        <v>67</v>
      </c>
    </row>
    <row r="889" spans="1:11" s="713" customFormat="1">
      <c r="A889" s="705"/>
      <c r="B889" s="706" t="s">
        <v>619</v>
      </c>
      <c r="C889" s="707">
        <f>C886</f>
        <v>4</v>
      </c>
      <c r="D889" s="723" t="s">
        <v>25</v>
      </c>
      <c r="E889" s="709">
        <v>350</v>
      </c>
      <c r="F889" s="709">
        <f t="shared" si="200"/>
        <v>1400</v>
      </c>
      <c r="G889" s="709">
        <v>50</v>
      </c>
      <c r="H889" s="709">
        <f t="shared" si="201"/>
        <v>200</v>
      </c>
      <c r="I889" s="711">
        <f t="shared" si="202"/>
        <v>1600</v>
      </c>
      <c r="J889" s="712"/>
      <c r="K889" s="796" t="s">
        <v>620</v>
      </c>
    </row>
    <row r="890" spans="1:11" s="713" customFormat="1">
      <c r="A890" s="728"/>
      <c r="B890" s="729"/>
      <c r="C890" s="730"/>
      <c r="D890" s="731"/>
      <c r="E890" s="743"/>
      <c r="F890" s="743"/>
      <c r="G890" s="743"/>
      <c r="H890" s="743"/>
      <c r="I890" s="743"/>
      <c r="J890" s="741"/>
      <c r="K890" s="796"/>
    </row>
    <row r="891" spans="1:11" s="694" customFormat="1">
      <c r="A891" s="732"/>
      <c r="B891" s="733" t="s">
        <v>849</v>
      </c>
      <c r="C891" s="734"/>
      <c r="D891" s="735"/>
      <c r="E891" s="736"/>
      <c r="F891" s="736">
        <f>SUM(F874:F890)</f>
        <v>28538</v>
      </c>
      <c r="G891" s="736"/>
      <c r="H891" s="736">
        <f>SUM(H874:H890)</f>
        <v>6222</v>
      </c>
      <c r="I891" s="736">
        <f>SUM(I874:I890)</f>
        <v>34760</v>
      </c>
      <c r="J891" s="737"/>
      <c r="K891" s="795"/>
    </row>
    <row r="892" spans="1:11" s="694" customFormat="1">
      <c r="A892" s="764"/>
      <c r="B892" s="765" t="s">
        <v>850</v>
      </c>
      <c r="C892" s="766"/>
      <c r="D892" s="767"/>
      <c r="E892" s="768"/>
      <c r="F892" s="768">
        <f>SUM(F871+F891)</f>
        <v>135621</v>
      </c>
      <c r="G892" s="768"/>
      <c r="H892" s="768">
        <f>SUM(H871+H891)</f>
        <v>76754</v>
      </c>
      <c r="I892" s="768">
        <f>SUM(I871+I891)</f>
        <v>212375</v>
      </c>
      <c r="J892" s="769"/>
      <c r="K892" s="795"/>
    </row>
    <row r="893" spans="1:11" s="694" customFormat="1">
      <c r="A893" s="687">
        <v>15.3</v>
      </c>
      <c r="B893" s="739" t="s">
        <v>851</v>
      </c>
      <c r="C893" s="696"/>
      <c r="D893" s="1079"/>
      <c r="E893" s="698"/>
      <c r="F893" s="698"/>
      <c r="G893" s="698"/>
      <c r="H893" s="698"/>
      <c r="I893" s="721"/>
      <c r="J893" s="693"/>
      <c r="K893" s="795"/>
    </row>
    <row r="894" spans="1:11" s="694" customFormat="1">
      <c r="A894" s="687" t="s">
        <v>852</v>
      </c>
      <c r="B894" s="695" t="s">
        <v>572</v>
      </c>
      <c r="C894" s="696"/>
      <c r="D894" s="697"/>
      <c r="E894" s="698"/>
      <c r="F894" s="698"/>
      <c r="G894" s="698"/>
      <c r="H894" s="698"/>
      <c r="I894" s="692"/>
      <c r="J894" s="693"/>
      <c r="K894" s="795"/>
    </row>
    <row r="895" spans="1:11" s="694" customFormat="1">
      <c r="A895" s="687"/>
      <c r="B895" s="695" t="s">
        <v>573</v>
      </c>
      <c r="C895" s="696"/>
      <c r="D895" s="697"/>
      <c r="E895" s="698"/>
      <c r="F895" s="698"/>
      <c r="G895" s="698"/>
      <c r="H895" s="698"/>
      <c r="I895" s="692"/>
      <c r="J895" s="693"/>
      <c r="K895" s="795"/>
    </row>
    <row r="896" spans="1:11" s="694" customFormat="1">
      <c r="A896" s="699"/>
      <c r="B896" s="700" t="s">
        <v>567</v>
      </c>
      <c r="C896" s="689"/>
      <c r="D896" s="690"/>
      <c r="E896" s="692"/>
      <c r="F896" s="692"/>
      <c r="G896" s="703"/>
      <c r="H896" s="692"/>
      <c r="I896" s="703"/>
      <c r="J896" s="704"/>
      <c r="K896" s="795"/>
    </row>
    <row r="897" spans="1:11" s="713" customFormat="1">
      <c r="A897" s="705"/>
      <c r="B897" s="706" t="s">
        <v>569</v>
      </c>
      <c r="C897" s="714">
        <v>4</v>
      </c>
      <c r="D897" s="716" t="s">
        <v>25</v>
      </c>
      <c r="E897" s="709">
        <v>0</v>
      </c>
      <c r="F897" s="709">
        <f t="shared" ref="F897:F898" si="203">E897*C897</f>
        <v>0</v>
      </c>
      <c r="G897" s="710">
        <v>2500</v>
      </c>
      <c r="H897" s="710">
        <f t="shared" ref="H897:H898" si="204">G897*C897</f>
        <v>10000</v>
      </c>
      <c r="I897" s="711">
        <f t="shared" ref="I897:I898" si="205">H897+F897</f>
        <v>10000</v>
      </c>
      <c r="J897" s="712"/>
      <c r="K897" s="796">
        <v>64</v>
      </c>
    </row>
    <row r="898" spans="1:11" s="713" customFormat="1">
      <c r="A898" s="705"/>
      <c r="B898" s="715" t="s">
        <v>570</v>
      </c>
      <c r="C898" s="714">
        <v>2</v>
      </c>
      <c r="D898" s="716" t="s">
        <v>25</v>
      </c>
      <c r="E898" s="709">
        <v>0</v>
      </c>
      <c r="F898" s="709">
        <f t="shared" si="203"/>
        <v>0</v>
      </c>
      <c r="G898" s="710">
        <v>3500</v>
      </c>
      <c r="H898" s="710">
        <f t="shared" si="204"/>
        <v>7000</v>
      </c>
      <c r="I898" s="711">
        <f t="shared" si="205"/>
        <v>7000</v>
      </c>
      <c r="J898" s="712"/>
      <c r="K898" s="796">
        <v>64</v>
      </c>
    </row>
    <row r="899" spans="1:11" s="713" customFormat="1">
      <c r="A899" s="705"/>
      <c r="B899" s="715" t="s">
        <v>575</v>
      </c>
      <c r="C899" s="714">
        <v>6</v>
      </c>
      <c r="D899" s="716" t="s">
        <v>25</v>
      </c>
      <c r="E899" s="797">
        <v>1750</v>
      </c>
      <c r="F899" s="798">
        <f>E899*C899</f>
        <v>10500</v>
      </c>
      <c r="G899" s="799">
        <v>350</v>
      </c>
      <c r="H899" s="800">
        <f>G899*C899</f>
        <v>2100</v>
      </c>
      <c r="I899" s="711">
        <f>H899+F899</f>
        <v>12600</v>
      </c>
      <c r="J899" s="712"/>
      <c r="K899" s="796">
        <v>64</v>
      </c>
    </row>
    <row r="900" spans="1:11" s="694" customFormat="1">
      <c r="A900" s="717"/>
      <c r="B900" s="718" t="s">
        <v>576</v>
      </c>
      <c r="C900" s="719"/>
      <c r="D900" s="720"/>
      <c r="E900" s="721"/>
      <c r="F900" s="698"/>
      <c r="G900" s="692"/>
      <c r="H900" s="692"/>
      <c r="I900" s="692"/>
      <c r="J900" s="722"/>
      <c r="K900" s="795"/>
    </row>
    <row r="901" spans="1:11" s="713" customFormat="1">
      <c r="A901" s="705"/>
      <c r="B901" s="706" t="s">
        <v>577</v>
      </c>
      <c r="C901" s="707">
        <v>95</v>
      </c>
      <c r="D901" s="723" t="s">
        <v>36</v>
      </c>
      <c r="E901" s="709">
        <v>85</v>
      </c>
      <c r="F901" s="709">
        <f t="shared" ref="F901:F906" si="206">E901*C901</f>
        <v>8075</v>
      </c>
      <c r="G901" s="709">
        <v>31</v>
      </c>
      <c r="H901" s="709">
        <f t="shared" ref="H901:H906" si="207">G901*C901</f>
        <v>2945</v>
      </c>
      <c r="I901" s="711">
        <f t="shared" ref="I901:I903" si="208">H901+F901</f>
        <v>11020</v>
      </c>
      <c r="J901" s="712"/>
      <c r="K901" s="796">
        <v>58</v>
      </c>
    </row>
    <row r="902" spans="1:11" s="713" customFormat="1">
      <c r="A902" s="705"/>
      <c r="B902" s="706" t="s">
        <v>579</v>
      </c>
      <c r="C902" s="707">
        <v>76</v>
      </c>
      <c r="D902" s="723" t="s">
        <v>36</v>
      </c>
      <c r="E902" s="709">
        <v>110</v>
      </c>
      <c r="F902" s="709">
        <f t="shared" si="206"/>
        <v>8360</v>
      </c>
      <c r="G902" s="709">
        <v>67</v>
      </c>
      <c r="H902" s="709">
        <f t="shared" si="207"/>
        <v>5092</v>
      </c>
      <c r="I902" s="711">
        <f t="shared" si="208"/>
        <v>13452</v>
      </c>
      <c r="J902" s="712"/>
      <c r="K902" s="796">
        <v>58</v>
      </c>
    </row>
    <row r="903" spans="1:11" s="713" customFormat="1">
      <c r="A903" s="705"/>
      <c r="B903" s="706" t="s">
        <v>580</v>
      </c>
      <c r="C903" s="707">
        <v>19</v>
      </c>
      <c r="D903" s="723" t="s">
        <v>36</v>
      </c>
      <c r="E903" s="709">
        <v>140</v>
      </c>
      <c r="F903" s="709">
        <f t="shared" si="206"/>
        <v>2660</v>
      </c>
      <c r="G903" s="709">
        <v>82</v>
      </c>
      <c r="H903" s="709">
        <f t="shared" si="207"/>
        <v>1558</v>
      </c>
      <c r="I903" s="711">
        <f t="shared" si="208"/>
        <v>4218</v>
      </c>
      <c r="J903" s="712"/>
      <c r="K903" s="796">
        <v>58</v>
      </c>
    </row>
    <row r="904" spans="1:11" s="713" customFormat="1">
      <c r="A904" s="705"/>
      <c r="B904" s="706" t="s">
        <v>581</v>
      </c>
      <c r="C904" s="707">
        <v>1</v>
      </c>
      <c r="D904" s="723" t="s">
        <v>44</v>
      </c>
      <c r="E904" s="579">
        <f>ROUNDDOWN((0.35*SUM(F902:G903)),0)</f>
        <v>3909</v>
      </c>
      <c r="F904" s="798">
        <f t="shared" si="206"/>
        <v>3909</v>
      </c>
      <c r="G904" s="580">
        <f>ROUNDDOWN((E904*0.3),0)</f>
        <v>1172</v>
      </c>
      <c r="H904" s="798">
        <f t="shared" si="207"/>
        <v>1172</v>
      </c>
      <c r="I904" s="801">
        <f>ROUNDDOWN((H904+F904),0)</f>
        <v>5081</v>
      </c>
      <c r="J904" s="802"/>
      <c r="K904" s="796">
        <v>59</v>
      </c>
    </row>
    <row r="905" spans="1:11" s="713" customFormat="1">
      <c r="A905" s="705"/>
      <c r="B905" s="706" t="s">
        <v>582</v>
      </c>
      <c r="C905" s="707">
        <v>1</v>
      </c>
      <c r="D905" s="723" t="s">
        <v>44</v>
      </c>
      <c r="E905" s="579">
        <f>ROUNDDOWN((0.15*SUM(F901:F903)),0)</f>
        <v>2864</v>
      </c>
      <c r="F905" s="800">
        <f t="shared" si="206"/>
        <v>2864</v>
      </c>
      <c r="G905" s="580">
        <f t="shared" ref="G905:G906" si="209">ROUNDDOWN((E905*0.3),0)</f>
        <v>859</v>
      </c>
      <c r="H905" s="798">
        <f t="shared" si="207"/>
        <v>859</v>
      </c>
      <c r="I905" s="801">
        <f>ROUNDDOWN((H905+F905),0)</f>
        <v>3723</v>
      </c>
      <c r="J905" s="802"/>
      <c r="K905" s="796">
        <v>59</v>
      </c>
    </row>
    <row r="906" spans="1:11" s="713" customFormat="1">
      <c r="A906" s="705"/>
      <c r="B906" s="706" t="s">
        <v>583</v>
      </c>
      <c r="C906" s="707">
        <v>1</v>
      </c>
      <c r="D906" s="723" t="s">
        <v>44</v>
      </c>
      <c r="E906" s="579">
        <f>ROUNDDOWN((0.05*SUM(F901:F903)),0)</f>
        <v>954</v>
      </c>
      <c r="F906" s="798">
        <f t="shared" si="206"/>
        <v>954</v>
      </c>
      <c r="G906" s="580">
        <f t="shared" si="209"/>
        <v>286</v>
      </c>
      <c r="H906" s="798">
        <f t="shared" si="207"/>
        <v>286</v>
      </c>
      <c r="I906" s="801">
        <f>ROUNDDOWN((H906+F906),0)</f>
        <v>1240</v>
      </c>
      <c r="J906" s="802"/>
      <c r="K906" s="796">
        <v>59</v>
      </c>
    </row>
    <row r="907" spans="1:11" s="694" customFormat="1">
      <c r="A907" s="717"/>
      <c r="B907" s="718" t="s">
        <v>586</v>
      </c>
      <c r="C907" s="719"/>
      <c r="D907" s="720"/>
      <c r="E907" s="698"/>
      <c r="F907" s="698"/>
      <c r="G907" s="698"/>
      <c r="H907" s="698"/>
      <c r="I907" s="692"/>
      <c r="J907" s="722"/>
      <c r="K907" s="795"/>
    </row>
    <row r="908" spans="1:11" s="713" customFormat="1">
      <c r="A908" s="705"/>
      <c r="B908" s="706" t="s">
        <v>577</v>
      </c>
      <c r="C908" s="707">
        <f>C901</f>
        <v>95</v>
      </c>
      <c r="D908" s="723" t="s">
        <v>36</v>
      </c>
      <c r="E908" s="709">
        <v>47</v>
      </c>
      <c r="F908" s="709">
        <f t="shared" ref="F908:F911" si="210">E908*C908</f>
        <v>4465</v>
      </c>
      <c r="G908" s="709">
        <v>15</v>
      </c>
      <c r="H908" s="709">
        <f t="shared" ref="H908:H911" si="211">G908*C908</f>
        <v>1425</v>
      </c>
      <c r="I908" s="711">
        <f t="shared" ref="I908:I910" si="212">H908+F908</f>
        <v>5890</v>
      </c>
      <c r="J908" s="712"/>
      <c r="K908" s="796">
        <v>59</v>
      </c>
    </row>
    <row r="909" spans="1:11" s="713" customFormat="1">
      <c r="A909" s="705"/>
      <c r="B909" s="706" t="s">
        <v>579</v>
      </c>
      <c r="C909" s="707">
        <f t="shared" ref="C909:C910" si="213">C902</f>
        <v>76</v>
      </c>
      <c r="D909" s="723" t="s">
        <v>36</v>
      </c>
      <c r="E909" s="709">
        <v>55</v>
      </c>
      <c r="F909" s="709">
        <f t="shared" si="210"/>
        <v>4180</v>
      </c>
      <c r="G909" s="709">
        <v>16</v>
      </c>
      <c r="H909" s="709">
        <f t="shared" si="211"/>
        <v>1216</v>
      </c>
      <c r="I909" s="711">
        <f t="shared" si="212"/>
        <v>5396</v>
      </c>
      <c r="J909" s="712"/>
      <c r="K909" s="796">
        <v>59</v>
      </c>
    </row>
    <row r="910" spans="1:11" s="713" customFormat="1">
      <c r="A910" s="705"/>
      <c r="B910" s="706" t="s">
        <v>580</v>
      </c>
      <c r="C910" s="707">
        <f t="shared" si="213"/>
        <v>19</v>
      </c>
      <c r="D910" s="723" t="s">
        <v>36</v>
      </c>
      <c r="E910" s="709">
        <v>59</v>
      </c>
      <c r="F910" s="709">
        <f t="shared" si="210"/>
        <v>1121</v>
      </c>
      <c r="G910" s="709">
        <v>18</v>
      </c>
      <c r="H910" s="709">
        <f t="shared" si="211"/>
        <v>342</v>
      </c>
      <c r="I910" s="711">
        <f t="shared" si="212"/>
        <v>1463</v>
      </c>
      <c r="J910" s="712"/>
      <c r="K910" s="796">
        <v>59</v>
      </c>
    </row>
    <row r="911" spans="1:11" s="713" customFormat="1">
      <c r="A911" s="705"/>
      <c r="B911" s="706" t="s">
        <v>587</v>
      </c>
      <c r="C911" s="707">
        <v>1</v>
      </c>
      <c r="D911" s="723" t="s">
        <v>44</v>
      </c>
      <c r="E911" s="579">
        <f>ROUNDDOWN((0.1*SUM(F908:F910)),0)</f>
        <v>976</v>
      </c>
      <c r="F911" s="800">
        <f t="shared" si="210"/>
        <v>976</v>
      </c>
      <c r="G911" s="580">
        <f t="shared" ref="G911" si="214">ROUNDDOWN((E911*0.3),0)</f>
        <v>292</v>
      </c>
      <c r="H911" s="800">
        <f t="shared" si="211"/>
        <v>292</v>
      </c>
      <c r="I911" s="801">
        <f>ROUNDDOWN((H911+F911),0)</f>
        <v>1268</v>
      </c>
      <c r="J911" s="802"/>
      <c r="K911" s="796">
        <v>60</v>
      </c>
    </row>
    <row r="912" spans="1:11" s="694" customFormat="1">
      <c r="A912" s="717"/>
      <c r="B912" s="718" t="s">
        <v>588</v>
      </c>
      <c r="C912" s="719"/>
      <c r="D912" s="720"/>
      <c r="E912" s="692"/>
      <c r="F912" s="692"/>
      <c r="G912" s="692"/>
      <c r="H912" s="692"/>
      <c r="I912" s="692"/>
      <c r="J912" s="722"/>
      <c r="K912" s="795"/>
    </row>
    <row r="913" spans="1:11" s="713" customFormat="1">
      <c r="A913" s="705"/>
      <c r="B913" s="706" t="s">
        <v>589</v>
      </c>
      <c r="C913" s="707">
        <v>31</v>
      </c>
      <c r="D913" s="723" t="s">
        <v>36</v>
      </c>
      <c r="E913" s="709">
        <v>21</v>
      </c>
      <c r="F913" s="709">
        <f t="shared" ref="F913:F917" si="215">E913*C913</f>
        <v>651</v>
      </c>
      <c r="G913" s="709">
        <v>31</v>
      </c>
      <c r="H913" s="709">
        <f t="shared" ref="H913:H917" si="216">G913*C913</f>
        <v>961</v>
      </c>
      <c r="I913" s="711">
        <f t="shared" ref="I913:I914" si="217">H913+F913</f>
        <v>1612</v>
      </c>
      <c r="J913" s="712"/>
      <c r="K913" s="796" t="s">
        <v>590</v>
      </c>
    </row>
    <row r="914" spans="1:11" s="713" customFormat="1">
      <c r="A914" s="705"/>
      <c r="B914" s="706" t="s">
        <v>591</v>
      </c>
      <c r="C914" s="707">
        <v>15</v>
      </c>
      <c r="D914" s="723" t="s">
        <v>36</v>
      </c>
      <c r="E914" s="709">
        <v>38</v>
      </c>
      <c r="F914" s="709">
        <f t="shared" si="215"/>
        <v>570</v>
      </c>
      <c r="G914" s="709">
        <v>41</v>
      </c>
      <c r="H914" s="709">
        <f t="shared" si="216"/>
        <v>615</v>
      </c>
      <c r="I914" s="711">
        <f t="shared" si="217"/>
        <v>1185</v>
      </c>
      <c r="J914" s="712"/>
      <c r="K914" s="796">
        <v>38</v>
      </c>
    </row>
    <row r="915" spans="1:11" s="713" customFormat="1">
      <c r="A915" s="705"/>
      <c r="B915" s="706" t="s">
        <v>592</v>
      </c>
      <c r="C915" s="707">
        <v>1</v>
      </c>
      <c r="D915" s="723" t="s">
        <v>44</v>
      </c>
      <c r="E915" s="579">
        <f>ROUNDDOWN((0.4*SUM(F913:F914)),0)</f>
        <v>488</v>
      </c>
      <c r="F915" s="800">
        <f t="shared" si="215"/>
        <v>488</v>
      </c>
      <c r="G915" s="580">
        <f t="shared" ref="G915:G917" si="218">ROUNDDOWN((E915*0.3),0)</f>
        <v>146</v>
      </c>
      <c r="H915" s="800">
        <f t="shared" si="216"/>
        <v>146</v>
      </c>
      <c r="I915" s="801">
        <f>ROUNDDOWN((H915+F915),0)</f>
        <v>634</v>
      </c>
      <c r="J915" s="802"/>
      <c r="K915" s="796">
        <v>38</v>
      </c>
    </row>
    <row r="916" spans="1:11" s="713" customFormat="1">
      <c r="A916" s="705"/>
      <c r="B916" s="706" t="s">
        <v>593</v>
      </c>
      <c r="C916" s="707">
        <v>1</v>
      </c>
      <c r="D916" s="723" t="s">
        <v>44</v>
      </c>
      <c r="E916" s="579">
        <f>ROUNDDOWN((0.3*SUM(F913:F914)),0)</f>
        <v>366</v>
      </c>
      <c r="F916" s="798">
        <f t="shared" si="215"/>
        <v>366</v>
      </c>
      <c r="G916" s="580">
        <f t="shared" si="218"/>
        <v>109</v>
      </c>
      <c r="H916" s="798">
        <f t="shared" si="216"/>
        <v>109</v>
      </c>
      <c r="I916" s="801">
        <f>ROUNDDOWN((H916+F916),0)</f>
        <v>475</v>
      </c>
      <c r="J916" s="802"/>
      <c r="K916" s="796">
        <v>38</v>
      </c>
    </row>
    <row r="917" spans="1:11" s="713" customFormat="1">
      <c r="A917" s="705"/>
      <c r="B917" s="706" t="s">
        <v>594</v>
      </c>
      <c r="C917" s="707">
        <v>1</v>
      </c>
      <c r="D917" s="723" t="s">
        <v>44</v>
      </c>
      <c r="E917" s="579">
        <f>ROUNDDOWN((0.1*SUM(F913:F914)),0)</f>
        <v>122</v>
      </c>
      <c r="F917" s="798">
        <f t="shared" si="215"/>
        <v>122</v>
      </c>
      <c r="G917" s="580">
        <f t="shared" si="218"/>
        <v>36</v>
      </c>
      <c r="H917" s="798">
        <f t="shared" si="216"/>
        <v>36</v>
      </c>
      <c r="I917" s="801">
        <f>ROUNDDOWN((H917+F917),0)</f>
        <v>158</v>
      </c>
      <c r="J917" s="802"/>
      <c r="K917" s="796">
        <v>38</v>
      </c>
    </row>
    <row r="918" spans="1:11" s="694" customFormat="1">
      <c r="A918" s="717"/>
      <c r="B918" s="718" t="s">
        <v>595</v>
      </c>
      <c r="C918" s="719"/>
      <c r="D918" s="720"/>
      <c r="E918" s="698"/>
      <c r="F918" s="698"/>
      <c r="G918" s="692"/>
      <c r="H918" s="698"/>
      <c r="I918" s="692"/>
      <c r="J918" s="722"/>
      <c r="K918" s="795"/>
    </row>
    <row r="919" spans="1:11" s="713" customFormat="1">
      <c r="A919" s="705"/>
      <c r="B919" s="706" t="s">
        <v>589</v>
      </c>
      <c r="C919" s="707">
        <f>C913</f>
        <v>31</v>
      </c>
      <c r="D919" s="723" t="s">
        <v>36</v>
      </c>
      <c r="E919" s="709">
        <v>60</v>
      </c>
      <c r="F919" s="709">
        <f t="shared" ref="F919:F921" si="219">E919*C919</f>
        <v>1860</v>
      </c>
      <c r="G919" s="709">
        <v>50</v>
      </c>
      <c r="H919" s="709">
        <f t="shared" ref="H919:H921" si="220">G919*C919</f>
        <v>1550</v>
      </c>
      <c r="I919" s="711">
        <f t="shared" ref="I919:I920" si="221">H919+F919</f>
        <v>3410</v>
      </c>
      <c r="J919" s="712"/>
      <c r="K919" s="796" t="s">
        <v>596</v>
      </c>
    </row>
    <row r="920" spans="1:11" s="713" customFormat="1">
      <c r="A920" s="705"/>
      <c r="B920" s="706" t="s">
        <v>591</v>
      </c>
      <c r="C920" s="707">
        <f>C914</f>
        <v>15</v>
      </c>
      <c r="D920" s="723" t="s">
        <v>36</v>
      </c>
      <c r="E920" s="709">
        <v>80</v>
      </c>
      <c r="F920" s="709">
        <f t="shared" si="219"/>
        <v>1200</v>
      </c>
      <c r="G920" s="709">
        <v>50</v>
      </c>
      <c r="H920" s="709">
        <f t="shared" si="220"/>
        <v>750</v>
      </c>
      <c r="I920" s="711">
        <f t="shared" si="221"/>
        <v>1950</v>
      </c>
      <c r="J920" s="712"/>
      <c r="K920" s="796" t="s">
        <v>596</v>
      </c>
    </row>
    <row r="921" spans="1:11" s="713" customFormat="1">
      <c r="A921" s="705"/>
      <c r="B921" s="706" t="s">
        <v>587</v>
      </c>
      <c r="C921" s="707">
        <v>1</v>
      </c>
      <c r="D921" s="724" t="s">
        <v>44</v>
      </c>
      <c r="E921" s="579">
        <f>ROUNDDOWN((0.1*SUM(F919:F920)),0)</f>
        <v>306</v>
      </c>
      <c r="F921" s="800">
        <f t="shared" si="219"/>
        <v>306</v>
      </c>
      <c r="G921" s="580">
        <f t="shared" ref="G921" si="222">ROUNDDOWN((E921*0.3),0)</f>
        <v>91</v>
      </c>
      <c r="H921" s="800">
        <f t="shared" si="220"/>
        <v>91</v>
      </c>
      <c r="I921" s="801">
        <f>ROUNDDOWN((H921+F921),0)</f>
        <v>397</v>
      </c>
      <c r="J921" s="802"/>
      <c r="K921" s="796"/>
    </row>
    <row r="922" spans="1:11" s="694" customFormat="1">
      <c r="A922" s="717"/>
      <c r="B922" s="718" t="s">
        <v>597</v>
      </c>
      <c r="C922" s="725"/>
      <c r="D922" s="726"/>
      <c r="E922" s="727"/>
      <c r="F922" s="727"/>
      <c r="G922" s="727"/>
      <c r="H922" s="692"/>
      <c r="I922" s="691"/>
      <c r="J922" s="722"/>
      <c r="K922" s="795"/>
    </row>
    <row r="923" spans="1:11" s="713" customFormat="1">
      <c r="A923" s="705"/>
      <c r="B923" s="706" t="s">
        <v>598</v>
      </c>
      <c r="C923" s="707">
        <v>285</v>
      </c>
      <c r="D923" s="723" t="s">
        <v>36</v>
      </c>
      <c r="E923" s="709">
        <v>8</v>
      </c>
      <c r="F923" s="709">
        <f t="shared" ref="F923:F924" si="223">E923*C923</f>
        <v>2280</v>
      </c>
      <c r="G923" s="709">
        <v>7</v>
      </c>
      <c r="H923" s="709">
        <f t="shared" ref="H923:H924" si="224">G923*C923</f>
        <v>1995</v>
      </c>
      <c r="I923" s="711">
        <f t="shared" ref="I923" si="225">H923+F923</f>
        <v>4275</v>
      </c>
      <c r="J923" s="712"/>
      <c r="K923" s="796">
        <v>71</v>
      </c>
    </row>
    <row r="924" spans="1:11" s="713" customFormat="1">
      <c r="A924" s="705"/>
      <c r="B924" s="706" t="s">
        <v>599</v>
      </c>
      <c r="C924" s="707">
        <v>1</v>
      </c>
      <c r="D924" s="723" t="s">
        <v>44</v>
      </c>
      <c r="E924" s="579">
        <f>ROUNDDOWN((0.1*SUM(F923)),0)</f>
        <v>228</v>
      </c>
      <c r="F924" s="798">
        <f t="shared" si="223"/>
        <v>228</v>
      </c>
      <c r="G924" s="580">
        <f t="shared" ref="G924" si="226">ROUNDDOWN((E924*0.3),0)</f>
        <v>68</v>
      </c>
      <c r="H924" s="798">
        <f t="shared" si="224"/>
        <v>68</v>
      </c>
      <c r="I924" s="801">
        <f>ROUNDDOWN((H924+F924),0)</f>
        <v>296</v>
      </c>
      <c r="J924" s="802"/>
      <c r="K924" s="796">
        <v>78</v>
      </c>
    </row>
    <row r="925" spans="1:11" s="694" customFormat="1">
      <c r="A925" s="717"/>
      <c r="B925" s="718" t="s">
        <v>600</v>
      </c>
      <c r="C925" s="719"/>
      <c r="D925" s="720"/>
      <c r="E925" s="698"/>
      <c r="F925" s="698"/>
      <c r="G925" s="698"/>
      <c r="H925" s="698"/>
      <c r="I925" s="692"/>
      <c r="J925" s="722"/>
      <c r="K925" s="795"/>
    </row>
    <row r="926" spans="1:11" s="713" customFormat="1">
      <c r="A926" s="705"/>
      <c r="B926" s="706" t="s">
        <v>601</v>
      </c>
      <c r="C926" s="707">
        <v>95</v>
      </c>
      <c r="D926" s="723" t="s">
        <v>36</v>
      </c>
      <c r="E926" s="709">
        <v>31</v>
      </c>
      <c r="F926" s="709">
        <f t="shared" ref="F926:F927" si="227">E926*C926</f>
        <v>2945</v>
      </c>
      <c r="G926" s="709">
        <v>23</v>
      </c>
      <c r="H926" s="709">
        <f t="shared" ref="H926:H927" si="228">G926*C926</f>
        <v>2185</v>
      </c>
      <c r="I926" s="711">
        <f t="shared" ref="I926" si="229">H926+F926</f>
        <v>5130</v>
      </c>
      <c r="J926" s="712"/>
      <c r="K926" s="796">
        <v>78</v>
      </c>
    </row>
    <row r="927" spans="1:11" s="713" customFormat="1">
      <c r="A927" s="705"/>
      <c r="B927" s="706" t="s">
        <v>602</v>
      </c>
      <c r="C927" s="707">
        <v>1</v>
      </c>
      <c r="D927" s="723" t="s">
        <v>44</v>
      </c>
      <c r="E927" s="579">
        <f>ROUNDDOWN((0.2*SUM(F926)),0)</f>
        <v>589</v>
      </c>
      <c r="F927" s="798">
        <f t="shared" si="227"/>
        <v>589</v>
      </c>
      <c r="G927" s="580">
        <f t="shared" ref="G927" si="230">ROUNDDOWN((E927*0.3),0)</f>
        <v>176</v>
      </c>
      <c r="H927" s="800">
        <f t="shared" si="228"/>
        <v>176</v>
      </c>
      <c r="I927" s="801">
        <f>ROUNDDOWN((H927+F927),0)</f>
        <v>765</v>
      </c>
      <c r="J927" s="802"/>
      <c r="K927" s="796">
        <v>80</v>
      </c>
    </row>
    <row r="928" spans="1:11" s="713" customFormat="1">
      <c r="A928" s="728"/>
      <c r="B928" s="729"/>
      <c r="C928" s="730"/>
      <c r="D928" s="731"/>
      <c r="E928" s="1082"/>
      <c r="F928" s="805"/>
      <c r="G928" s="1083"/>
      <c r="H928" s="805"/>
      <c r="I928" s="806"/>
      <c r="J928" s="807"/>
      <c r="K928" s="796"/>
    </row>
    <row r="929" spans="1:11" s="694" customFormat="1">
      <c r="A929" s="732"/>
      <c r="B929" s="733" t="s">
        <v>853</v>
      </c>
      <c r="C929" s="734"/>
      <c r="D929" s="735"/>
      <c r="E929" s="736"/>
      <c r="F929" s="736">
        <f>SUM(F896:F928)</f>
        <v>59669</v>
      </c>
      <c r="G929" s="736"/>
      <c r="H929" s="736">
        <f>SUM(H896:H928)</f>
        <v>42969</v>
      </c>
      <c r="I929" s="736">
        <f>SUM(I896:I928)</f>
        <v>102638</v>
      </c>
      <c r="J929" s="737"/>
      <c r="K929" s="795"/>
    </row>
    <row r="930" spans="1:11" s="694" customFormat="1">
      <c r="A930" s="687" t="s">
        <v>854</v>
      </c>
      <c r="B930" s="695" t="s">
        <v>603</v>
      </c>
      <c r="C930" s="696"/>
      <c r="D930" s="697"/>
      <c r="E930" s="698"/>
      <c r="F930" s="698"/>
      <c r="G930" s="698"/>
      <c r="H930" s="698"/>
      <c r="I930" s="692"/>
      <c r="J930" s="693"/>
      <c r="K930" s="795"/>
    </row>
    <row r="931" spans="1:11" s="713" customFormat="1">
      <c r="A931" s="738"/>
      <c r="B931" s="739" t="s">
        <v>604</v>
      </c>
      <c r="C931" s="714"/>
      <c r="D931" s="708"/>
      <c r="E931" s="710"/>
      <c r="F931" s="710"/>
      <c r="G931" s="710"/>
      <c r="H931" s="710"/>
      <c r="I931" s="710"/>
      <c r="J931" s="712"/>
      <c r="K931" s="796"/>
    </row>
    <row r="932" spans="1:11" s="713" customFormat="1">
      <c r="A932" s="705"/>
      <c r="B932" s="706" t="s">
        <v>605</v>
      </c>
      <c r="C932" s="707">
        <v>5</v>
      </c>
      <c r="D932" s="723" t="s">
        <v>25</v>
      </c>
      <c r="E932" s="709">
        <v>4700</v>
      </c>
      <c r="F932" s="709">
        <f t="shared" ref="F932" si="231">E932*C932</f>
        <v>23500</v>
      </c>
      <c r="G932" s="709">
        <v>666</v>
      </c>
      <c r="H932" s="709">
        <f t="shared" ref="H932" si="232">G932*C932</f>
        <v>3330</v>
      </c>
      <c r="I932" s="711">
        <f t="shared" ref="I932" si="233">H932+F932</f>
        <v>26830</v>
      </c>
      <c r="J932" s="712"/>
      <c r="K932" s="796">
        <v>65</v>
      </c>
    </row>
    <row r="933" spans="1:11" s="713" customFormat="1">
      <c r="A933" s="738"/>
      <c r="B933" s="739" t="s">
        <v>606</v>
      </c>
      <c r="C933" s="714"/>
      <c r="D933" s="708"/>
      <c r="E933" s="710"/>
      <c r="F933" s="710"/>
      <c r="G933" s="710"/>
      <c r="H933" s="710"/>
      <c r="I933" s="710"/>
      <c r="J933" s="712"/>
      <c r="K933" s="796"/>
    </row>
    <row r="934" spans="1:11" s="713" customFormat="1">
      <c r="A934" s="705"/>
      <c r="B934" s="706" t="s">
        <v>607</v>
      </c>
      <c r="C934" s="707">
        <v>1</v>
      </c>
      <c r="D934" s="723" t="s">
        <v>25</v>
      </c>
      <c r="E934" s="709">
        <v>1360</v>
      </c>
      <c r="F934" s="709">
        <f t="shared" ref="F934:F935" si="234">E934*C934</f>
        <v>1360</v>
      </c>
      <c r="G934" s="709">
        <v>345</v>
      </c>
      <c r="H934" s="709">
        <f t="shared" ref="H934:H935" si="235">G934*C934</f>
        <v>345</v>
      </c>
      <c r="I934" s="711">
        <f t="shared" ref="I934" si="236">H934+F934</f>
        <v>1705</v>
      </c>
      <c r="J934" s="712"/>
      <c r="K934" s="796" t="s">
        <v>596</v>
      </c>
    </row>
    <row r="935" spans="1:11" s="713" customFormat="1">
      <c r="A935" s="705"/>
      <c r="B935" s="706" t="s">
        <v>608</v>
      </c>
      <c r="C935" s="707">
        <v>1</v>
      </c>
      <c r="D935" s="723" t="s">
        <v>44</v>
      </c>
      <c r="E935" s="579">
        <f>ROUNDDOWN((0.1*SUM(F932:F934)),0)</f>
        <v>2486</v>
      </c>
      <c r="F935" s="798">
        <f t="shared" si="234"/>
        <v>2486</v>
      </c>
      <c r="G935" s="580">
        <f t="shared" ref="G935" si="237">ROUNDDOWN((E935*0.3),0)</f>
        <v>745</v>
      </c>
      <c r="H935" s="800">
        <f t="shared" si="235"/>
        <v>745</v>
      </c>
      <c r="I935" s="801">
        <f>ROUNDDOWN((H935+F935),0)</f>
        <v>3231</v>
      </c>
      <c r="J935" s="802"/>
      <c r="K935" s="796" t="s">
        <v>609</v>
      </c>
    </row>
    <row r="936" spans="1:11" s="694" customFormat="1">
      <c r="A936" s="717"/>
      <c r="B936" s="718" t="s">
        <v>610</v>
      </c>
      <c r="C936" s="719"/>
      <c r="D936" s="690"/>
      <c r="E936" s="740"/>
      <c r="F936" s="727"/>
      <c r="G936" s="727"/>
      <c r="H936" s="727"/>
      <c r="I936" s="692"/>
      <c r="J936" s="722"/>
      <c r="K936" s="795"/>
    </row>
    <row r="937" spans="1:11" s="713" customFormat="1">
      <c r="A937" s="705"/>
      <c r="B937" s="706" t="s">
        <v>611</v>
      </c>
      <c r="C937" s="707">
        <v>15</v>
      </c>
      <c r="D937" s="723" t="s">
        <v>36</v>
      </c>
      <c r="E937" s="709">
        <v>91</v>
      </c>
      <c r="F937" s="709">
        <f t="shared" ref="F937:F940" si="238">E937*C937</f>
        <v>1365</v>
      </c>
      <c r="G937" s="709">
        <v>100</v>
      </c>
      <c r="H937" s="709">
        <f t="shared" ref="H937:H940" si="239">G937*C937</f>
        <v>1500</v>
      </c>
      <c r="I937" s="711">
        <f t="shared" ref="I937" si="240">H937+F937</f>
        <v>2865</v>
      </c>
      <c r="J937" s="712"/>
      <c r="K937" s="796">
        <v>60</v>
      </c>
    </row>
    <row r="938" spans="1:11" s="713" customFormat="1">
      <c r="A938" s="705"/>
      <c r="B938" s="808" t="s">
        <v>612</v>
      </c>
      <c r="C938" s="707">
        <v>1</v>
      </c>
      <c r="D938" s="723" t="s">
        <v>44</v>
      </c>
      <c r="E938" s="579">
        <f>ROUNDDOWN((0.2*SUM(F937)),0)</f>
        <v>273</v>
      </c>
      <c r="F938" s="800">
        <f t="shared" si="238"/>
        <v>273</v>
      </c>
      <c r="G938" s="580">
        <f t="shared" ref="G938:G940" si="241">ROUNDDOWN((E938*0.3),0)</f>
        <v>81</v>
      </c>
      <c r="H938" s="800">
        <f t="shared" si="239"/>
        <v>81</v>
      </c>
      <c r="I938" s="801">
        <f>ROUNDDOWN((H938+F938),0)</f>
        <v>354</v>
      </c>
      <c r="J938" s="712"/>
      <c r="K938" s="796">
        <v>61</v>
      </c>
    </row>
    <row r="939" spans="1:11" s="713" customFormat="1">
      <c r="A939" s="705"/>
      <c r="B939" s="809" t="s">
        <v>613</v>
      </c>
      <c r="C939" s="707">
        <v>1</v>
      </c>
      <c r="D939" s="723" t="s">
        <v>44</v>
      </c>
      <c r="E939" s="579">
        <f>ROUNDDOWN((0.15*SUM(F937)),0)</f>
        <v>204</v>
      </c>
      <c r="F939" s="800">
        <f t="shared" si="238"/>
        <v>204</v>
      </c>
      <c r="G939" s="580">
        <f t="shared" si="241"/>
        <v>61</v>
      </c>
      <c r="H939" s="800">
        <f t="shared" si="239"/>
        <v>61</v>
      </c>
      <c r="I939" s="801">
        <f>ROUNDDOWN((H939+F939),0)</f>
        <v>265</v>
      </c>
      <c r="J939" s="712"/>
      <c r="K939" s="796">
        <v>61</v>
      </c>
    </row>
    <row r="940" spans="1:11" s="713" customFormat="1">
      <c r="A940" s="728"/>
      <c r="B940" s="809" t="s">
        <v>614</v>
      </c>
      <c r="C940" s="707">
        <v>1</v>
      </c>
      <c r="D940" s="723" t="s">
        <v>44</v>
      </c>
      <c r="E940" s="579">
        <f>ROUNDDOWN((0.1*SUM(F937)),0)</f>
        <v>136</v>
      </c>
      <c r="F940" s="800">
        <f t="shared" si="238"/>
        <v>136</v>
      </c>
      <c r="G940" s="580">
        <f t="shared" si="241"/>
        <v>40</v>
      </c>
      <c r="H940" s="800">
        <f t="shared" si="239"/>
        <v>40</v>
      </c>
      <c r="I940" s="810">
        <f>ROUNDDOWN((H940+F940),0)</f>
        <v>176</v>
      </c>
      <c r="J940" s="741"/>
      <c r="K940" s="796">
        <v>61</v>
      </c>
    </row>
    <row r="941" spans="1:11" s="694" customFormat="1">
      <c r="A941" s="717"/>
      <c r="B941" s="718" t="s">
        <v>615</v>
      </c>
      <c r="C941" s="719"/>
      <c r="D941" s="720"/>
      <c r="E941" s="692"/>
      <c r="F941" s="692"/>
      <c r="G941" s="692"/>
      <c r="H941" s="692"/>
      <c r="I941" s="692"/>
      <c r="J941" s="693"/>
      <c r="K941" s="795"/>
    </row>
    <row r="942" spans="1:11" s="713" customFormat="1">
      <c r="A942" s="705"/>
      <c r="B942" s="706" t="s">
        <v>611</v>
      </c>
      <c r="C942" s="707">
        <v>2</v>
      </c>
      <c r="D942" s="723" t="s">
        <v>36</v>
      </c>
      <c r="E942" s="709">
        <v>50</v>
      </c>
      <c r="F942" s="709">
        <f t="shared" ref="F942" si="242">E942*C942</f>
        <v>100</v>
      </c>
      <c r="G942" s="709">
        <v>26</v>
      </c>
      <c r="H942" s="709">
        <f t="shared" ref="H942" si="243">G942*C942</f>
        <v>52</v>
      </c>
      <c r="I942" s="711">
        <f t="shared" ref="I942" si="244">H942+F942</f>
        <v>152</v>
      </c>
      <c r="J942" s="712"/>
      <c r="K942" s="796">
        <v>60</v>
      </c>
    </row>
    <row r="943" spans="1:11" s="694" customFormat="1">
      <c r="A943" s="717"/>
      <c r="B943" s="718" t="s">
        <v>616</v>
      </c>
      <c r="C943" s="719"/>
      <c r="D943" s="720"/>
      <c r="E943" s="698"/>
      <c r="F943" s="698"/>
      <c r="G943" s="698"/>
      <c r="H943" s="698"/>
      <c r="I943" s="692"/>
      <c r="J943" s="722"/>
      <c r="K943" s="795"/>
    </row>
    <row r="944" spans="1:11" s="713" customFormat="1">
      <c r="A944" s="705"/>
      <c r="B944" s="706" t="s">
        <v>617</v>
      </c>
      <c r="C944" s="707">
        <v>5</v>
      </c>
      <c r="D944" s="723" t="s">
        <v>25</v>
      </c>
      <c r="E944" s="709">
        <v>270</v>
      </c>
      <c r="F944" s="709">
        <f t="shared" ref="F944" si="245">E944*C944</f>
        <v>1350</v>
      </c>
      <c r="G944" s="709">
        <v>128</v>
      </c>
      <c r="H944" s="709">
        <f t="shared" ref="H944" si="246">G944*C944</f>
        <v>640</v>
      </c>
      <c r="I944" s="711">
        <f t="shared" ref="I944" si="247">H944+F944</f>
        <v>1990</v>
      </c>
      <c r="J944" s="712"/>
      <c r="K944" s="796">
        <v>67</v>
      </c>
    </row>
    <row r="945" spans="1:11" s="694" customFormat="1">
      <c r="A945" s="717"/>
      <c r="B945" s="718" t="s">
        <v>618</v>
      </c>
      <c r="C945" s="719"/>
      <c r="D945" s="720"/>
      <c r="E945" s="698"/>
      <c r="F945" s="698"/>
      <c r="G945" s="698"/>
      <c r="H945" s="698"/>
      <c r="I945" s="692"/>
      <c r="J945" s="722"/>
      <c r="K945" s="795"/>
    </row>
    <row r="946" spans="1:11" s="713" customFormat="1">
      <c r="A946" s="705"/>
      <c r="B946" s="706" t="s">
        <v>617</v>
      </c>
      <c r="C946" s="707">
        <f>C944</f>
        <v>5</v>
      </c>
      <c r="D946" s="723" t="s">
        <v>25</v>
      </c>
      <c r="E946" s="709">
        <v>550</v>
      </c>
      <c r="F946" s="709">
        <f t="shared" ref="F946:F947" si="248">E946*C946</f>
        <v>2750</v>
      </c>
      <c r="G946" s="709">
        <v>125</v>
      </c>
      <c r="H946" s="709">
        <f t="shared" ref="H946:H947" si="249">G946*C946</f>
        <v>625</v>
      </c>
      <c r="I946" s="711">
        <f t="shared" ref="I946:I947" si="250">H946+F946</f>
        <v>3375</v>
      </c>
      <c r="J946" s="712"/>
      <c r="K946" s="796">
        <v>67</v>
      </c>
    </row>
    <row r="947" spans="1:11" s="713" customFormat="1">
      <c r="A947" s="705"/>
      <c r="B947" s="706" t="s">
        <v>619</v>
      </c>
      <c r="C947" s="707">
        <f>C944</f>
        <v>5</v>
      </c>
      <c r="D947" s="723" t="s">
        <v>25</v>
      </c>
      <c r="E947" s="709">
        <v>350</v>
      </c>
      <c r="F947" s="709">
        <f t="shared" si="248"/>
        <v>1750</v>
      </c>
      <c r="G947" s="709">
        <v>50</v>
      </c>
      <c r="H947" s="709">
        <f t="shared" si="249"/>
        <v>250</v>
      </c>
      <c r="I947" s="711">
        <f t="shared" si="250"/>
        <v>2000</v>
      </c>
      <c r="J947" s="712"/>
      <c r="K947" s="796" t="s">
        <v>620</v>
      </c>
    </row>
    <row r="948" spans="1:11" s="713" customFormat="1">
      <c r="A948" s="728"/>
      <c r="B948" s="729"/>
      <c r="C948" s="730"/>
      <c r="D948" s="731"/>
      <c r="E948" s="743"/>
      <c r="F948" s="743"/>
      <c r="G948" s="743"/>
      <c r="H948" s="743"/>
      <c r="I948" s="743"/>
      <c r="J948" s="741"/>
      <c r="K948" s="796"/>
    </row>
    <row r="949" spans="1:11" s="694" customFormat="1">
      <c r="A949" s="732"/>
      <c r="B949" s="733" t="s">
        <v>855</v>
      </c>
      <c r="C949" s="734"/>
      <c r="D949" s="735"/>
      <c r="E949" s="736"/>
      <c r="F949" s="736">
        <f>SUM(F932:F948)</f>
        <v>35274</v>
      </c>
      <c r="G949" s="736"/>
      <c r="H949" s="736">
        <f>SUM(H932:H948)</f>
        <v>7669</v>
      </c>
      <c r="I949" s="736">
        <f>SUM(I932:I948)</f>
        <v>42943</v>
      </c>
      <c r="J949" s="737"/>
      <c r="K949" s="795"/>
    </row>
    <row r="950" spans="1:11" s="694" customFormat="1">
      <c r="A950" s="764"/>
      <c r="B950" s="765" t="s">
        <v>856</v>
      </c>
      <c r="C950" s="766"/>
      <c r="D950" s="767"/>
      <c r="E950" s="768"/>
      <c r="F950" s="768"/>
      <c r="G950" s="768"/>
      <c r="H950" s="768"/>
      <c r="I950" s="768">
        <f>SUM(I929+I949)</f>
        <v>145581</v>
      </c>
      <c r="J950" s="769"/>
      <c r="K950" s="795"/>
    </row>
    <row r="951" spans="1:11" s="694" customFormat="1">
      <c r="A951" s="776"/>
      <c r="B951" s="777" t="s">
        <v>627</v>
      </c>
      <c r="C951" s="778"/>
      <c r="D951" s="779"/>
      <c r="E951" s="780"/>
      <c r="F951" s="780"/>
      <c r="G951" s="780"/>
      <c r="H951" s="780"/>
      <c r="I951" s="780">
        <f>SUM(I822+I892+I950)</f>
        <v>573283</v>
      </c>
      <c r="J951" s="781"/>
      <c r="K951" s="795"/>
    </row>
    <row r="952" spans="1:11" s="694" customFormat="1">
      <c r="A952" s="699">
        <v>16</v>
      </c>
      <c r="B952" s="763" t="s">
        <v>717</v>
      </c>
      <c r="C952" s="701"/>
      <c r="D952" s="762"/>
      <c r="E952" s="703"/>
      <c r="F952" s="703"/>
      <c r="G952" s="703"/>
      <c r="H952" s="703"/>
      <c r="I952" s="703"/>
      <c r="J952" s="704"/>
      <c r="K952" s="795"/>
    </row>
    <row r="953" spans="1:11" s="713" customFormat="1">
      <c r="A953" s="705">
        <v>16.100000000000001</v>
      </c>
      <c r="B953" s="706" t="s">
        <v>631</v>
      </c>
      <c r="C953" s="707"/>
      <c r="D953" s="708"/>
      <c r="E953" s="711"/>
      <c r="F953" s="711"/>
      <c r="G953" s="711"/>
      <c r="H953" s="711"/>
      <c r="I953" s="711"/>
      <c r="J953" s="712"/>
    </row>
    <row r="954" spans="1:11" s="713" customFormat="1">
      <c r="A954" s="705" t="s">
        <v>718</v>
      </c>
      <c r="B954" s="715" t="s">
        <v>632</v>
      </c>
      <c r="C954" s="714"/>
      <c r="D954" s="716"/>
      <c r="E954" s="710"/>
      <c r="F954" s="710"/>
      <c r="G954" s="710"/>
      <c r="H954" s="710"/>
      <c r="I954" s="711"/>
      <c r="J954" s="712"/>
    </row>
    <row r="955" spans="1:11" s="713" customFormat="1">
      <c r="A955" s="705"/>
      <c r="B955" s="715" t="s">
        <v>633</v>
      </c>
      <c r="C955" s="714">
        <v>1</v>
      </c>
      <c r="D955" s="716" t="s">
        <v>25</v>
      </c>
      <c r="E955" s="710">
        <v>48415</v>
      </c>
      <c r="F955" s="710">
        <f t="shared" ref="F955:F960" si="251">E955*C955</f>
        <v>48415</v>
      </c>
      <c r="G955" s="710">
        <v>5000</v>
      </c>
      <c r="H955" s="710">
        <f t="shared" ref="H955:H960" si="252">G955*C955</f>
        <v>5000</v>
      </c>
      <c r="I955" s="711">
        <f t="shared" ref="I955:I960" si="253">H955+F955</f>
        <v>53415</v>
      </c>
      <c r="J955" s="712"/>
    </row>
    <row r="956" spans="1:11" s="713" customFormat="1">
      <c r="A956" s="705"/>
      <c r="B956" s="715" t="s">
        <v>634</v>
      </c>
      <c r="C956" s="714">
        <v>1</v>
      </c>
      <c r="D956" s="716" t="s">
        <v>25</v>
      </c>
      <c r="E956" s="710">
        <v>27000</v>
      </c>
      <c r="F956" s="710">
        <f t="shared" si="251"/>
        <v>27000</v>
      </c>
      <c r="G956" s="710">
        <v>0</v>
      </c>
      <c r="H956" s="710">
        <f t="shared" si="252"/>
        <v>0</v>
      </c>
      <c r="I956" s="711">
        <f t="shared" si="253"/>
        <v>27000</v>
      </c>
      <c r="J956" s="712"/>
    </row>
    <row r="957" spans="1:11" s="713" customFormat="1">
      <c r="A957" s="705"/>
      <c r="B957" s="715" t="s">
        <v>635</v>
      </c>
      <c r="C957" s="714">
        <v>1</v>
      </c>
      <c r="D957" s="716" t="s">
        <v>25</v>
      </c>
      <c r="E957" s="709">
        <v>7420</v>
      </c>
      <c r="F957" s="710">
        <f t="shared" si="251"/>
        <v>7420</v>
      </c>
      <c r="G957" s="710">
        <v>0</v>
      </c>
      <c r="H957" s="710">
        <f t="shared" si="252"/>
        <v>0</v>
      </c>
      <c r="I957" s="711">
        <f t="shared" si="253"/>
        <v>7420</v>
      </c>
      <c r="J957" s="712"/>
    </row>
    <row r="958" spans="1:11" s="713" customFormat="1">
      <c r="A958" s="705"/>
      <c r="B958" s="715" t="s">
        <v>636</v>
      </c>
      <c r="C958" s="714">
        <v>1</v>
      </c>
      <c r="D958" s="716" t="s">
        <v>25</v>
      </c>
      <c r="E958" s="710">
        <v>4030</v>
      </c>
      <c r="F958" s="710">
        <f t="shared" si="251"/>
        <v>4030</v>
      </c>
      <c r="G958" s="710">
        <v>0</v>
      </c>
      <c r="H958" s="710">
        <f t="shared" si="252"/>
        <v>0</v>
      </c>
      <c r="I958" s="711">
        <f t="shared" si="253"/>
        <v>4030</v>
      </c>
      <c r="J958" s="712"/>
    </row>
    <row r="959" spans="1:11" s="713" customFormat="1">
      <c r="A959" s="705"/>
      <c r="B959" s="706" t="s">
        <v>637</v>
      </c>
      <c r="C959" s="707">
        <v>2</v>
      </c>
      <c r="D959" s="708" t="s">
        <v>25</v>
      </c>
      <c r="E959" s="711">
        <v>3960</v>
      </c>
      <c r="F959" s="711">
        <f t="shared" si="251"/>
        <v>7920</v>
      </c>
      <c r="G959" s="711">
        <v>0</v>
      </c>
      <c r="H959" s="711">
        <f t="shared" si="252"/>
        <v>0</v>
      </c>
      <c r="I959" s="711">
        <f t="shared" si="253"/>
        <v>7920</v>
      </c>
      <c r="J959" s="712"/>
    </row>
    <row r="960" spans="1:11" s="713" customFormat="1">
      <c r="A960" s="705"/>
      <c r="B960" s="706" t="s">
        <v>637</v>
      </c>
      <c r="C960" s="707">
        <v>1</v>
      </c>
      <c r="D960" s="708" t="s">
        <v>25</v>
      </c>
      <c r="E960" s="711">
        <v>3960</v>
      </c>
      <c r="F960" s="711">
        <f t="shared" si="251"/>
        <v>3960</v>
      </c>
      <c r="G960" s="711">
        <v>0</v>
      </c>
      <c r="H960" s="711">
        <f t="shared" si="252"/>
        <v>0</v>
      </c>
      <c r="I960" s="711">
        <f t="shared" si="253"/>
        <v>3960</v>
      </c>
      <c r="J960" s="712"/>
    </row>
    <row r="961" spans="1:10" s="713" customFormat="1">
      <c r="A961" s="705"/>
      <c r="B961" s="706"/>
      <c r="C961" s="707"/>
      <c r="D961" s="708"/>
      <c r="E961" s="711"/>
      <c r="F961" s="711"/>
      <c r="G961" s="711"/>
      <c r="H961" s="711"/>
      <c r="I961" s="711"/>
      <c r="J961" s="712"/>
    </row>
    <row r="962" spans="1:10" s="713" customFormat="1">
      <c r="A962" s="705" t="s">
        <v>719</v>
      </c>
      <c r="B962" s="706" t="s">
        <v>638</v>
      </c>
      <c r="C962" s="707"/>
      <c r="D962" s="708"/>
      <c r="E962" s="711"/>
      <c r="F962" s="711"/>
      <c r="G962" s="711"/>
      <c r="H962" s="711"/>
      <c r="I962" s="711"/>
      <c r="J962" s="712"/>
    </row>
    <row r="963" spans="1:10" s="713" customFormat="1">
      <c r="A963" s="705"/>
      <c r="B963" s="706" t="s">
        <v>639</v>
      </c>
      <c r="C963" s="707">
        <v>1</v>
      </c>
      <c r="D963" s="708" t="s">
        <v>25</v>
      </c>
      <c r="E963" s="711">
        <v>6720</v>
      </c>
      <c r="F963" s="711">
        <f t="shared" ref="F963:F968" si="254">E963*C963</f>
        <v>6720</v>
      </c>
      <c r="G963" s="711">
        <v>300</v>
      </c>
      <c r="H963" s="711">
        <f t="shared" ref="H963:H968" si="255">G963*C963</f>
        <v>300</v>
      </c>
      <c r="I963" s="711">
        <f t="shared" ref="I963:I968" si="256">H963+F963</f>
        <v>7020</v>
      </c>
      <c r="J963" s="712"/>
    </row>
    <row r="964" spans="1:10" s="713" customFormat="1">
      <c r="A964" s="705"/>
      <c r="B964" s="715" t="s">
        <v>640</v>
      </c>
      <c r="C964" s="714">
        <v>1</v>
      </c>
      <c r="D964" s="716" t="s">
        <v>25</v>
      </c>
      <c r="E964" s="710">
        <v>4030</v>
      </c>
      <c r="F964" s="710">
        <f t="shared" si="254"/>
        <v>4030</v>
      </c>
      <c r="G964" s="710">
        <v>0</v>
      </c>
      <c r="H964" s="710">
        <f t="shared" si="255"/>
        <v>0</v>
      </c>
      <c r="I964" s="711">
        <f t="shared" si="256"/>
        <v>4030</v>
      </c>
      <c r="J964" s="712"/>
    </row>
    <row r="965" spans="1:10" s="713" customFormat="1">
      <c r="A965" s="705"/>
      <c r="B965" s="715" t="s">
        <v>641</v>
      </c>
      <c r="C965" s="714">
        <v>20</v>
      </c>
      <c r="D965" s="716" t="s">
        <v>25</v>
      </c>
      <c r="E965" s="710">
        <v>130</v>
      </c>
      <c r="F965" s="710">
        <f t="shared" si="254"/>
        <v>2600</v>
      </c>
      <c r="G965" s="710">
        <v>0</v>
      </c>
      <c r="H965" s="710">
        <f t="shared" si="255"/>
        <v>0</v>
      </c>
      <c r="I965" s="711">
        <f t="shared" si="256"/>
        <v>2600</v>
      </c>
      <c r="J965" s="712"/>
    </row>
    <row r="966" spans="1:10" s="713" customFormat="1">
      <c r="A966" s="747"/>
      <c r="B966" s="744" t="s">
        <v>642</v>
      </c>
      <c r="C966" s="748">
        <v>10</v>
      </c>
      <c r="D966" s="724" t="s">
        <v>25</v>
      </c>
      <c r="E966" s="710">
        <v>130</v>
      </c>
      <c r="F966" s="710">
        <f t="shared" si="254"/>
        <v>1300</v>
      </c>
      <c r="G966" s="710">
        <v>0</v>
      </c>
      <c r="H966" s="710">
        <f t="shared" si="255"/>
        <v>0</v>
      </c>
      <c r="I966" s="711">
        <f t="shared" si="256"/>
        <v>1300</v>
      </c>
      <c r="J966" s="749"/>
    </row>
    <row r="967" spans="1:10" s="713" customFormat="1">
      <c r="A967" s="705"/>
      <c r="B967" s="706" t="s">
        <v>643</v>
      </c>
      <c r="C967" s="707">
        <v>4</v>
      </c>
      <c r="D967" s="723" t="s">
        <v>25</v>
      </c>
      <c r="E967" s="709">
        <v>130</v>
      </c>
      <c r="F967" s="709">
        <f t="shared" si="254"/>
        <v>520</v>
      </c>
      <c r="G967" s="709">
        <v>0</v>
      </c>
      <c r="H967" s="709">
        <f t="shared" si="255"/>
        <v>0</v>
      </c>
      <c r="I967" s="711">
        <f t="shared" si="256"/>
        <v>520</v>
      </c>
      <c r="J967" s="712"/>
    </row>
    <row r="968" spans="1:10" s="713" customFormat="1">
      <c r="A968" s="705"/>
      <c r="B968" s="706" t="s">
        <v>644</v>
      </c>
      <c r="C968" s="707">
        <v>2</v>
      </c>
      <c r="D968" s="723" t="s">
        <v>25</v>
      </c>
      <c r="E968" s="709">
        <v>1365</v>
      </c>
      <c r="F968" s="709">
        <f t="shared" si="254"/>
        <v>2730</v>
      </c>
      <c r="G968" s="709">
        <v>0</v>
      </c>
      <c r="H968" s="709">
        <f t="shared" si="255"/>
        <v>0</v>
      </c>
      <c r="I968" s="711">
        <f t="shared" si="256"/>
        <v>2730</v>
      </c>
      <c r="J968" s="712"/>
    </row>
    <row r="969" spans="1:10" s="713" customFormat="1">
      <c r="A969" s="738"/>
      <c r="B969" s="715"/>
      <c r="C969" s="714"/>
      <c r="D969" s="716"/>
      <c r="E969" s="710"/>
      <c r="F969" s="710"/>
      <c r="G969" s="710"/>
      <c r="H969" s="710"/>
      <c r="I969" s="711"/>
      <c r="J969" s="750"/>
    </row>
    <row r="970" spans="1:10" s="713" customFormat="1">
      <c r="A970" s="705" t="s">
        <v>720</v>
      </c>
      <c r="B970" s="745" t="s">
        <v>645</v>
      </c>
      <c r="C970" s="714"/>
      <c r="D970" s="708"/>
      <c r="E970" s="710"/>
      <c r="F970" s="710"/>
      <c r="G970" s="710"/>
      <c r="H970" s="710"/>
      <c r="I970" s="746"/>
      <c r="J970" s="712"/>
    </row>
    <row r="971" spans="1:10" s="713" customFormat="1">
      <c r="A971" s="705"/>
      <c r="B971" s="715" t="s">
        <v>646</v>
      </c>
      <c r="C971" s="714">
        <v>1</v>
      </c>
      <c r="D971" s="716" t="s">
        <v>25</v>
      </c>
      <c r="E971" s="710">
        <v>6195</v>
      </c>
      <c r="F971" s="710">
        <f t="shared" ref="F971:F976" si="257">E971*C971</f>
        <v>6195</v>
      </c>
      <c r="G971" s="710">
        <v>300</v>
      </c>
      <c r="H971" s="710">
        <f t="shared" ref="H971:H976" si="258">G971*C971</f>
        <v>300</v>
      </c>
      <c r="I971" s="711">
        <f t="shared" ref="I971:I976" si="259">H971+F971</f>
        <v>6495</v>
      </c>
      <c r="J971" s="712"/>
    </row>
    <row r="972" spans="1:10" s="713" customFormat="1">
      <c r="A972" s="705"/>
      <c r="B972" s="715" t="s">
        <v>647</v>
      </c>
      <c r="C972" s="714">
        <v>1</v>
      </c>
      <c r="D972" s="716" t="s">
        <v>25</v>
      </c>
      <c r="E972" s="710">
        <v>3960</v>
      </c>
      <c r="F972" s="710">
        <f t="shared" si="257"/>
        <v>3960</v>
      </c>
      <c r="G972" s="710">
        <v>0</v>
      </c>
      <c r="H972" s="710">
        <f t="shared" si="258"/>
        <v>0</v>
      </c>
      <c r="I972" s="711">
        <f t="shared" si="259"/>
        <v>3960</v>
      </c>
      <c r="J972" s="712"/>
    </row>
    <row r="973" spans="1:10" s="713" customFormat="1">
      <c r="A973" s="705"/>
      <c r="B973" s="715" t="s">
        <v>641</v>
      </c>
      <c r="C973" s="714">
        <v>17</v>
      </c>
      <c r="D973" s="716" t="s">
        <v>25</v>
      </c>
      <c r="E973" s="710">
        <v>130</v>
      </c>
      <c r="F973" s="710">
        <f t="shared" si="257"/>
        <v>2210</v>
      </c>
      <c r="G973" s="710">
        <v>0</v>
      </c>
      <c r="H973" s="710">
        <f t="shared" si="258"/>
        <v>0</v>
      </c>
      <c r="I973" s="711">
        <f t="shared" si="259"/>
        <v>2210</v>
      </c>
      <c r="J973" s="712"/>
    </row>
    <row r="974" spans="1:10" s="713" customFormat="1">
      <c r="A974" s="747"/>
      <c r="B974" s="744" t="s">
        <v>642</v>
      </c>
      <c r="C974" s="748">
        <v>6</v>
      </c>
      <c r="D974" s="724" t="s">
        <v>25</v>
      </c>
      <c r="E974" s="710">
        <v>130</v>
      </c>
      <c r="F974" s="710">
        <f t="shared" si="257"/>
        <v>780</v>
      </c>
      <c r="G974" s="710">
        <v>0</v>
      </c>
      <c r="H974" s="710">
        <f t="shared" si="258"/>
        <v>0</v>
      </c>
      <c r="I974" s="711">
        <f t="shared" si="259"/>
        <v>780</v>
      </c>
      <c r="J974" s="749"/>
    </row>
    <row r="975" spans="1:10" s="713" customFormat="1">
      <c r="A975" s="705"/>
      <c r="B975" s="706" t="s">
        <v>643</v>
      </c>
      <c r="C975" s="707">
        <v>2</v>
      </c>
      <c r="D975" s="708" t="s">
        <v>25</v>
      </c>
      <c r="E975" s="711">
        <v>130</v>
      </c>
      <c r="F975" s="711">
        <f t="shared" si="257"/>
        <v>260</v>
      </c>
      <c r="G975" s="711">
        <v>0</v>
      </c>
      <c r="H975" s="711">
        <f t="shared" si="258"/>
        <v>0</v>
      </c>
      <c r="I975" s="711">
        <f t="shared" si="259"/>
        <v>260</v>
      </c>
      <c r="J975" s="712"/>
    </row>
    <row r="976" spans="1:10" s="713" customFormat="1">
      <c r="A976" s="705"/>
      <c r="B976" s="706" t="s">
        <v>644</v>
      </c>
      <c r="C976" s="707">
        <v>2</v>
      </c>
      <c r="D976" s="708" t="s">
        <v>25</v>
      </c>
      <c r="E976" s="711">
        <v>1365</v>
      </c>
      <c r="F976" s="711">
        <f t="shared" si="257"/>
        <v>2730</v>
      </c>
      <c r="G976" s="711">
        <v>0</v>
      </c>
      <c r="H976" s="711">
        <f t="shared" si="258"/>
        <v>0</v>
      </c>
      <c r="I976" s="711">
        <f t="shared" si="259"/>
        <v>2730</v>
      </c>
      <c r="J976" s="712"/>
    </row>
    <row r="977" spans="1:10" s="713" customFormat="1">
      <c r="A977" s="705"/>
      <c r="B977" s="715"/>
      <c r="C977" s="714"/>
      <c r="D977" s="716"/>
      <c r="E977" s="710"/>
      <c r="F977" s="710"/>
      <c r="G977" s="710"/>
      <c r="H977" s="710"/>
      <c r="I977" s="711"/>
      <c r="J977" s="712"/>
    </row>
    <row r="978" spans="1:10" s="713" customFormat="1">
      <c r="A978" s="705" t="s">
        <v>721</v>
      </c>
      <c r="B978" s="745" t="s">
        <v>648</v>
      </c>
      <c r="C978" s="714"/>
      <c r="D978" s="708"/>
      <c r="E978" s="710"/>
      <c r="F978" s="710"/>
      <c r="G978" s="710"/>
      <c r="H978" s="710"/>
      <c r="I978" s="746"/>
      <c r="J978" s="712"/>
    </row>
    <row r="979" spans="1:10" s="713" customFormat="1">
      <c r="A979" s="705"/>
      <c r="B979" s="715" t="s">
        <v>649</v>
      </c>
      <c r="C979" s="714">
        <v>1</v>
      </c>
      <c r="D979" s="716" t="s">
        <v>25</v>
      </c>
      <c r="E979" s="710">
        <v>5460</v>
      </c>
      <c r="F979" s="710">
        <f t="shared" ref="F979:F984" si="260">E979*C979</f>
        <v>5460</v>
      </c>
      <c r="G979" s="710">
        <v>300</v>
      </c>
      <c r="H979" s="710">
        <f t="shared" ref="H979:H984" si="261">G979*C979</f>
        <v>300</v>
      </c>
      <c r="I979" s="711">
        <f t="shared" ref="I979:I984" si="262">H979+F979</f>
        <v>5760</v>
      </c>
      <c r="J979" s="712"/>
    </row>
    <row r="980" spans="1:10" s="713" customFormat="1">
      <c r="A980" s="705"/>
      <c r="B980" s="715" t="s">
        <v>647</v>
      </c>
      <c r="C980" s="714">
        <v>1</v>
      </c>
      <c r="D980" s="716" t="s">
        <v>25</v>
      </c>
      <c r="E980" s="710">
        <v>3960</v>
      </c>
      <c r="F980" s="710">
        <f t="shared" si="260"/>
        <v>3960</v>
      </c>
      <c r="G980" s="710">
        <v>0</v>
      </c>
      <c r="H980" s="710">
        <f t="shared" si="261"/>
        <v>0</v>
      </c>
      <c r="I980" s="711">
        <f t="shared" si="262"/>
        <v>3960</v>
      </c>
      <c r="J980" s="712"/>
    </row>
    <row r="981" spans="1:10" s="713" customFormat="1">
      <c r="A981" s="705"/>
      <c r="B981" s="715" t="s">
        <v>641</v>
      </c>
      <c r="C981" s="714">
        <v>15</v>
      </c>
      <c r="D981" s="716" t="s">
        <v>25</v>
      </c>
      <c r="E981" s="710">
        <v>130</v>
      </c>
      <c r="F981" s="710">
        <f t="shared" si="260"/>
        <v>1950</v>
      </c>
      <c r="G981" s="710">
        <v>0</v>
      </c>
      <c r="H981" s="710">
        <f t="shared" si="261"/>
        <v>0</v>
      </c>
      <c r="I981" s="711">
        <f t="shared" si="262"/>
        <v>1950</v>
      </c>
      <c r="J981" s="712"/>
    </row>
    <row r="982" spans="1:10" s="713" customFormat="1">
      <c r="A982" s="747"/>
      <c r="B982" s="744" t="s">
        <v>642</v>
      </c>
      <c r="C982" s="748">
        <v>6</v>
      </c>
      <c r="D982" s="724" t="s">
        <v>25</v>
      </c>
      <c r="E982" s="710">
        <v>130</v>
      </c>
      <c r="F982" s="710">
        <f t="shared" si="260"/>
        <v>780</v>
      </c>
      <c r="G982" s="710">
        <v>0</v>
      </c>
      <c r="H982" s="710">
        <f t="shared" si="261"/>
        <v>0</v>
      </c>
      <c r="I982" s="711">
        <f t="shared" si="262"/>
        <v>780</v>
      </c>
      <c r="J982" s="749"/>
    </row>
    <row r="983" spans="1:10" s="713" customFormat="1">
      <c r="A983" s="705"/>
      <c r="B983" s="706" t="s">
        <v>643</v>
      </c>
      <c r="C983" s="707">
        <v>2</v>
      </c>
      <c r="D983" s="723" t="s">
        <v>25</v>
      </c>
      <c r="E983" s="709">
        <v>130</v>
      </c>
      <c r="F983" s="709">
        <f t="shared" si="260"/>
        <v>260</v>
      </c>
      <c r="G983" s="709">
        <v>0</v>
      </c>
      <c r="H983" s="709">
        <f t="shared" si="261"/>
        <v>0</v>
      </c>
      <c r="I983" s="711">
        <f t="shared" si="262"/>
        <v>260</v>
      </c>
      <c r="J983" s="712"/>
    </row>
    <row r="984" spans="1:10" s="713" customFormat="1">
      <c r="A984" s="705"/>
      <c r="B984" s="706" t="s">
        <v>644</v>
      </c>
      <c r="C984" s="707">
        <v>1</v>
      </c>
      <c r="D984" s="723" t="s">
        <v>25</v>
      </c>
      <c r="E984" s="709">
        <v>1365</v>
      </c>
      <c r="F984" s="709">
        <f t="shared" si="260"/>
        <v>1365</v>
      </c>
      <c r="G984" s="709">
        <v>0</v>
      </c>
      <c r="H984" s="709">
        <f t="shared" si="261"/>
        <v>0</v>
      </c>
      <c r="I984" s="711">
        <f t="shared" si="262"/>
        <v>1365</v>
      </c>
      <c r="J984" s="712"/>
    </row>
    <row r="985" spans="1:10" s="713" customFormat="1">
      <c r="A985" s="728"/>
      <c r="B985" s="729"/>
      <c r="C985" s="730"/>
      <c r="D985" s="731"/>
      <c r="E985" s="743"/>
      <c r="F985" s="743"/>
      <c r="G985" s="743"/>
      <c r="H985" s="743"/>
      <c r="I985" s="743"/>
      <c r="J985" s="741"/>
    </row>
    <row r="986" spans="1:10" s="694" customFormat="1">
      <c r="A986" s="764"/>
      <c r="B986" s="765" t="s">
        <v>722</v>
      </c>
      <c r="C986" s="766"/>
      <c r="D986" s="767"/>
      <c r="E986" s="768"/>
      <c r="F986" s="768">
        <f>SUM(F955:F985)</f>
        <v>146555</v>
      </c>
      <c r="G986" s="768"/>
      <c r="H986" s="768">
        <f>SUM(H955:H985)</f>
        <v>5900</v>
      </c>
      <c r="I986" s="768">
        <f>SUM(I955:I985)</f>
        <v>152455</v>
      </c>
      <c r="J986" s="769"/>
    </row>
    <row r="987" spans="1:10" s="713" customFormat="1">
      <c r="A987" s="705">
        <v>16.2</v>
      </c>
      <c r="B987" s="715" t="s">
        <v>650</v>
      </c>
      <c r="C987" s="714"/>
      <c r="D987" s="751"/>
      <c r="E987" s="710"/>
      <c r="F987" s="710"/>
      <c r="G987" s="710"/>
      <c r="H987" s="710"/>
      <c r="I987" s="711"/>
      <c r="J987" s="712"/>
    </row>
    <row r="988" spans="1:10" s="713" customFormat="1">
      <c r="A988" s="738" t="s">
        <v>723</v>
      </c>
      <c r="B988" s="745" t="s">
        <v>651</v>
      </c>
      <c r="C988" s="714"/>
      <c r="D988" s="752"/>
      <c r="E988" s="710"/>
      <c r="F988" s="710"/>
      <c r="G988" s="710"/>
      <c r="H988" s="710"/>
      <c r="I988" s="746"/>
      <c r="J988" s="712"/>
    </row>
    <row r="989" spans="1:10" s="713" customFormat="1">
      <c r="A989" s="738"/>
      <c r="B989" s="745" t="s">
        <v>652</v>
      </c>
      <c r="C989" s="714"/>
      <c r="D989" s="708"/>
      <c r="E989" s="710"/>
      <c r="F989" s="710"/>
      <c r="G989" s="710"/>
      <c r="H989" s="710"/>
      <c r="I989" s="710"/>
      <c r="J989" s="712"/>
    </row>
    <row r="990" spans="1:10" s="713" customFormat="1">
      <c r="A990" s="705"/>
      <c r="B990" s="715" t="s">
        <v>653</v>
      </c>
      <c r="C990" s="714"/>
      <c r="D990" s="716"/>
      <c r="E990" s="710"/>
      <c r="F990" s="710"/>
      <c r="G990" s="710"/>
      <c r="H990" s="710"/>
      <c r="I990" s="710"/>
      <c r="J990" s="712"/>
    </row>
    <row r="991" spans="1:10" s="713" customFormat="1">
      <c r="A991" s="747"/>
      <c r="B991" s="744" t="s">
        <v>654</v>
      </c>
      <c r="C991" s="748">
        <v>112</v>
      </c>
      <c r="D991" s="724" t="s">
        <v>655</v>
      </c>
      <c r="E991" s="710">
        <v>681</v>
      </c>
      <c r="F991" s="1084">
        <f>E991*C991</f>
        <v>76272</v>
      </c>
      <c r="G991" s="1084">
        <v>85</v>
      </c>
      <c r="H991" s="1084">
        <f>G991*C991</f>
        <v>9520</v>
      </c>
      <c r="I991" s="1085">
        <f>H991+F991</f>
        <v>85792</v>
      </c>
      <c r="J991" s="749"/>
    </row>
    <row r="992" spans="1:10" s="713" customFormat="1">
      <c r="A992" s="705"/>
      <c r="B992" s="715" t="s">
        <v>656</v>
      </c>
      <c r="C992" s="714">
        <v>1</v>
      </c>
      <c r="D992" s="716" t="s">
        <v>44</v>
      </c>
      <c r="E992" s="710">
        <f>ROUNDDOWN(SUM(F991)*0.1,0)</f>
        <v>7627</v>
      </c>
      <c r="F992" s="710">
        <f>E992*C992</f>
        <v>7627</v>
      </c>
      <c r="G992" s="710">
        <v>0</v>
      </c>
      <c r="H992" s="710">
        <v>0</v>
      </c>
      <c r="I992" s="710">
        <f>H992+F992</f>
        <v>7627</v>
      </c>
      <c r="J992" s="712"/>
    </row>
    <row r="993" spans="1:10" s="713" customFormat="1">
      <c r="A993" s="705"/>
      <c r="B993" s="715" t="s">
        <v>657</v>
      </c>
      <c r="C993" s="714"/>
      <c r="D993" s="716"/>
      <c r="E993" s="710"/>
      <c r="F993" s="710"/>
      <c r="G993" s="710"/>
      <c r="H993" s="710"/>
      <c r="I993" s="710"/>
      <c r="J993" s="712"/>
    </row>
    <row r="994" spans="1:10" s="713" customFormat="1">
      <c r="A994" s="705"/>
      <c r="B994" s="715" t="s">
        <v>658</v>
      </c>
      <c r="C994" s="714">
        <v>1</v>
      </c>
      <c r="D994" s="716" t="s">
        <v>25</v>
      </c>
      <c r="E994" s="710">
        <v>402</v>
      </c>
      <c r="F994" s="710">
        <f>E994*C994</f>
        <v>402</v>
      </c>
      <c r="G994" s="710">
        <v>120</v>
      </c>
      <c r="H994" s="710">
        <f>G994*C994</f>
        <v>120</v>
      </c>
      <c r="I994" s="710">
        <f>H994+F994</f>
        <v>522</v>
      </c>
      <c r="J994" s="712"/>
    </row>
    <row r="995" spans="1:10" s="713" customFormat="1">
      <c r="A995" s="705"/>
      <c r="B995" s="715" t="s">
        <v>659</v>
      </c>
      <c r="C995" s="714">
        <v>16</v>
      </c>
      <c r="D995" s="716" t="s">
        <v>655</v>
      </c>
      <c r="E995" s="710">
        <v>148</v>
      </c>
      <c r="F995" s="710">
        <f>E995*C995</f>
        <v>2368</v>
      </c>
      <c r="G995" s="710">
        <v>34</v>
      </c>
      <c r="H995" s="710">
        <f>G995*C995</f>
        <v>544</v>
      </c>
      <c r="I995" s="710">
        <f>H995+F995</f>
        <v>2912</v>
      </c>
      <c r="J995" s="712"/>
    </row>
    <row r="996" spans="1:10" s="713" customFormat="1">
      <c r="A996" s="705"/>
      <c r="B996" s="715" t="s">
        <v>660</v>
      </c>
      <c r="C996" s="714">
        <v>9</v>
      </c>
      <c r="D996" s="716" t="s">
        <v>655</v>
      </c>
      <c r="E996" s="710">
        <v>569</v>
      </c>
      <c r="F996" s="710">
        <f>E996*C996</f>
        <v>5121</v>
      </c>
      <c r="G996" s="710">
        <v>75</v>
      </c>
      <c r="H996" s="710">
        <f>G996*C996</f>
        <v>675</v>
      </c>
      <c r="I996" s="710">
        <f>H996+F996</f>
        <v>5796</v>
      </c>
      <c r="J996" s="712"/>
    </row>
    <row r="997" spans="1:10" s="713" customFormat="1">
      <c r="A997" s="705"/>
      <c r="B997" s="706" t="s">
        <v>661</v>
      </c>
      <c r="C997" s="707">
        <v>1</v>
      </c>
      <c r="D997" s="708" t="s">
        <v>44</v>
      </c>
      <c r="E997" s="711">
        <f>ROUNDDOWN(SUM(F995:F996)*0.2,0)</f>
        <v>1497</v>
      </c>
      <c r="F997" s="711">
        <f>E997*C997</f>
        <v>1497</v>
      </c>
      <c r="G997" s="711">
        <v>0</v>
      </c>
      <c r="H997" s="711">
        <v>0</v>
      </c>
      <c r="I997" s="711">
        <f>H997+F997</f>
        <v>1497</v>
      </c>
      <c r="J997" s="712"/>
    </row>
    <row r="998" spans="1:10" s="713" customFormat="1">
      <c r="A998" s="705"/>
      <c r="B998" s="706"/>
      <c r="C998" s="707"/>
      <c r="D998" s="708"/>
      <c r="E998" s="711"/>
      <c r="F998" s="711"/>
      <c r="G998" s="711"/>
      <c r="H998" s="711"/>
      <c r="I998" s="711"/>
      <c r="J998" s="712"/>
    </row>
    <row r="999" spans="1:10" s="713" customFormat="1">
      <c r="A999" s="705" t="s">
        <v>724</v>
      </c>
      <c r="B999" s="706" t="s">
        <v>662</v>
      </c>
      <c r="C999" s="707"/>
      <c r="D999" s="708"/>
      <c r="E999" s="711"/>
      <c r="F999" s="711"/>
      <c r="G999" s="711"/>
      <c r="H999" s="711"/>
      <c r="I999" s="711"/>
      <c r="J999" s="712"/>
    </row>
    <row r="1000" spans="1:10" s="713" customFormat="1">
      <c r="A1000" s="705"/>
      <c r="B1000" s="706" t="s">
        <v>663</v>
      </c>
      <c r="C1000" s="707"/>
      <c r="D1000" s="708"/>
      <c r="E1000" s="711"/>
      <c r="F1000" s="711"/>
      <c r="G1000" s="711"/>
      <c r="H1000" s="711"/>
      <c r="I1000" s="711"/>
      <c r="J1000" s="712"/>
    </row>
    <row r="1001" spans="1:10" s="713" customFormat="1">
      <c r="A1001" s="705"/>
      <c r="B1001" s="715" t="s">
        <v>664</v>
      </c>
      <c r="C1001" s="714">
        <v>45</v>
      </c>
      <c r="D1001" s="716" t="s">
        <v>655</v>
      </c>
      <c r="E1001" s="710">
        <v>52</v>
      </c>
      <c r="F1001" s="710">
        <f t="shared" ref="F1001:F1004" si="263">E1001*C1001</f>
        <v>2340</v>
      </c>
      <c r="G1001" s="710">
        <v>16</v>
      </c>
      <c r="H1001" s="710">
        <f t="shared" ref="H1001:H1004" si="264">G1001*C1001</f>
        <v>720</v>
      </c>
      <c r="I1001" s="710">
        <f t="shared" ref="I1001:I1004" si="265">H1001+F1001</f>
        <v>3060</v>
      </c>
      <c r="J1001" s="712"/>
    </row>
    <row r="1002" spans="1:10" s="713" customFormat="1">
      <c r="A1002" s="705"/>
      <c r="B1002" s="715" t="s">
        <v>665</v>
      </c>
      <c r="C1002" s="714">
        <v>180</v>
      </c>
      <c r="D1002" s="716" t="s">
        <v>655</v>
      </c>
      <c r="E1002" s="710">
        <v>179</v>
      </c>
      <c r="F1002" s="710">
        <f t="shared" si="263"/>
        <v>32220</v>
      </c>
      <c r="G1002" s="710">
        <v>30</v>
      </c>
      <c r="H1002" s="710">
        <f t="shared" si="264"/>
        <v>5400</v>
      </c>
      <c r="I1002" s="710">
        <f t="shared" si="265"/>
        <v>37620</v>
      </c>
      <c r="J1002" s="712"/>
    </row>
    <row r="1003" spans="1:10" s="713" customFormat="1">
      <c r="A1003" s="705"/>
      <c r="B1003" s="715" t="s">
        <v>666</v>
      </c>
      <c r="C1003" s="714">
        <v>32</v>
      </c>
      <c r="D1003" s="716" t="s">
        <v>655</v>
      </c>
      <c r="E1003" s="710">
        <v>250</v>
      </c>
      <c r="F1003" s="710">
        <f t="shared" si="263"/>
        <v>8000</v>
      </c>
      <c r="G1003" s="710">
        <v>40</v>
      </c>
      <c r="H1003" s="710">
        <f t="shared" si="264"/>
        <v>1280</v>
      </c>
      <c r="I1003" s="710">
        <f t="shared" si="265"/>
        <v>9280</v>
      </c>
      <c r="J1003" s="712"/>
    </row>
    <row r="1004" spans="1:10" s="713" customFormat="1">
      <c r="A1004" s="738"/>
      <c r="B1004" s="715" t="s">
        <v>667</v>
      </c>
      <c r="C1004" s="714">
        <v>1</v>
      </c>
      <c r="D1004" s="716" t="s">
        <v>44</v>
      </c>
      <c r="E1004" s="710">
        <f>ROUNDDOWN(SUM(F1001:F1003)*0.1,0)</f>
        <v>4256</v>
      </c>
      <c r="F1004" s="710">
        <f t="shared" si="263"/>
        <v>4256</v>
      </c>
      <c r="G1004" s="710">
        <v>0</v>
      </c>
      <c r="H1004" s="710">
        <f t="shared" si="264"/>
        <v>0</v>
      </c>
      <c r="I1004" s="746">
        <f t="shared" si="265"/>
        <v>4256</v>
      </c>
      <c r="J1004" s="750"/>
    </row>
    <row r="1005" spans="1:10" s="713" customFormat="1">
      <c r="A1005" s="705"/>
      <c r="B1005" s="706" t="s">
        <v>668</v>
      </c>
      <c r="C1005" s="707"/>
      <c r="D1005" s="708"/>
      <c r="E1005" s="711"/>
      <c r="F1005" s="711"/>
      <c r="G1005" s="711"/>
      <c r="H1005" s="711"/>
      <c r="I1005" s="711"/>
      <c r="J1005" s="712"/>
    </row>
    <row r="1006" spans="1:10" s="713" customFormat="1">
      <c r="A1006" s="705"/>
      <c r="B1006" s="759" t="s">
        <v>669</v>
      </c>
      <c r="C1006" s="707">
        <v>45</v>
      </c>
      <c r="D1006" s="708" t="s">
        <v>655</v>
      </c>
      <c r="E1006" s="711">
        <v>187</v>
      </c>
      <c r="F1006" s="711">
        <f>E1006*C1006</f>
        <v>8415</v>
      </c>
      <c r="G1006" s="711">
        <v>42</v>
      </c>
      <c r="H1006" s="711">
        <f>G1006*C1006</f>
        <v>1890</v>
      </c>
      <c r="I1006" s="711">
        <f>H1006+F1006</f>
        <v>10305</v>
      </c>
      <c r="J1006" s="712"/>
    </row>
    <row r="1007" spans="1:10" s="713" customFormat="1">
      <c r="A1007" s="705"/>
      <c r="B1007" s="759" t="s">
        <v>670</v>
      </c>
      <c r="C1007" s="707">
        <v>8</v>
      </c>
      <c r="D1007" s="708" t="s">
        <v>655</v>
      </c>
      <c r="E1007" s="711">
        <v>255</v>
      </c>
      <c r="F1007" s="711">
        <f>E1007*C1007</f>
        <v>2040</v>
      </c>
      <c r="G1007" s="711">
        <v>48</v>
      </c>
      <c r="H1007" s="711">
        <f>G1007*C1007</f>
        <v>384</v>
      </c>
      <c r="I1007" s="711">
        <f>H1007+F1007</f>
        <v>2424</v>
      </c>
      <c r="J1007" s="712"/>
    </row>
    <row r="1008" spans="1:10" s="713" customFormat="1">
      <c r="A1008" s="705"/>
      <c r="B1008" s="706" t="s">
        <v>671</v>
      </c>
      <c r="C1008" s="707">
        <v>1</v>
      </c>
      <c r="D1008" s="708" t="s">
        <v>44</v>
      </c>
      <c r="E1008" s="711">
        <f>ROUNDDOWN(SUM(F1006:F1007)*0.2,0)</f>
        <v>2091</v>
      </c>
      <c r="F1008" s="711">
        <f>E1008*C1008</f>
        <v>2091</v>
      </c>
      <c r="G1008" s="711">
        <v>0</v>
      </c>
      <c r="H1008" s="711">
        <f>G1008*C1008</f>
        <v>0</v>
      </c>
      <c r="I1008" s="711">
        <f>H1008+F1008</f>
        <v>2091</v>
      </c>
      <c r="J1008" s="712"/>
    </row>
    <row r="1009" spans="1:10" s="713" customFormat="1">
      <c r="A1009" s="705"/>
      <c r="B1009" s="706"/>
      <c r="C1009" s="707"/>
      <c r="D1009" s="708"/>
      <c r="E1009" s="711"/>
      <c r="F1009" s="711"/>
      <c r="G1009" s="711"/>
      <c r="H1009" s="711"/>
      <c r="I1009" s="711"/>
      <c r="J1009" s="712"/>
    </row>
    <row r="1010" spans="1:10" s="713" customFormat="1">
      <c r="A1010" s="705" t="s">
        <v>725</v>
      </c>
      <c r="B1010" s="706" t="s">
        <v>672</v>
      </c>
      <c r="C1010" s="707"/>
      <c r="D1010" s="708"/>
      <c r="E1010" s="711"/>
      <c r="F1010" s="711"/>
      <c r="G1010" s="711"/>
      <c r="H1010" s="711"/>
      <c r="I1010" s="711"/>
      <c r="J1010" s="712"/>
    </row>
    <row r="1011" spans="1:10" s="713" customFormat="1">
      <c r="A1011" s="705"/>
      <c r="B1011" s="706" t="s">
        <v>663</v>
      </c>
      <c r="C1011" s="707"/>
      <c r="D1011" s="708"/>
      <c r="E1011" s="711"/>
      <c r="F1011" s="711"/>
      <c r="G1011" s="711"/>
      <c r="H1011" s="711"/>
      <c r="I1011" s="711"/>
      <c r="J1011" s="712"/>
    </row>
    <row r="1012" spans="1:10" s="713" customFormat="1">
      <c r="A1012" s="705"/>
      <c r="B1012" s="706" t="s">
        <v>673</v>
      </c>
      <c r="C1012" s="707">
        <v>2238</v>
      </c>
      <c r="D1012" s="708" t="s">
        <v>655</v>
      </c>
      <c r="E1012" s="711">
        <v>12</v>
      </c>
      <c r="F1012" s="711">
        <f>E1012*C1012</f>
        <v>26856</v>
      </c>
      <c r="G1012" s="711">
        <v>7</v>
      </c>
      <c r="H1012" s="711">
        <f t="shared" ref="H1012:H1015" si="266">G1012*C1012</f>
        <v>15666</v>
      </c>
      <c r="I1012" s="711">
        <f t="shared" ref="I1012:I1015" si="267">H1012+F1012</f>
        <v>42522</v>
      </c>
      <c r="J1012" s="712"/>
    </row>
    <row r="1013" spans="1:10" s="713" customFormat="1">
      <c r="A1013" s="705"/>
      <c r="B1013" s="706" t="s">
        <v>674</v>
      </c>
      <c r="C1013" s="707">
        <v>1070</v>
      </c>
      <c r="D1013" s="708" t="s">
        <v>655</v>
      </c>
      <c r="E1013" s="711">
        <v>20</v>
      </c>
      <c r="F1013" s="711">
        <f>E1013*C1013</f>
        <v>21400</v>
      </c>
      <c r="G1013" s="711">
        <v>10</v>
      </c>
      <c r="H1013" s="711">
        <f t="shared" si="266"/>
        <v>10700</v>
      </c>
      <c r="I1013" s="711">
        <f t="shared" si="267"/>
        <v>32100</v>
      </c>
      <c r="J1013" s="712"/>
    </row>
    <row r="1014" spans="1:10" s="713" customFormat="1">
      <c r="A1014" s="705"/>
      <c r="B1014" s="706" t="s">
        <v>675</v>
      </c>
      <c r="C1014" s="707">
        <v>124</v>
      </c>
      <c r="D1014" s="708" t="s">
        <v>655</v>
      </c>
      <c r="E1014" s="711">
        <v>31</v>
      </c>
      <c r="F1014" s="711">
        <f t="shared" ref="F1014:F1015" si="268">E1014*C1014</f>
        <v>3844</v>
      </c>
      <c r="G1014" s="711">
        <v>12</v>
      </c>
      <c r="H1014" s="711">
        <f t="shared" si="266"/>
        <v>1488</v>
      </c>
      <c r="I1014" s="711">
        <f t="shared" si="267"/>
        <v>5332</v>
      </c>
      <c r="J1014" s="712"/>
    </row>
    <row r="1015" spans="1:10" s="713" customFormat="1">
      <c r="A1015" s="705"/>
      <c r="B1015" s="706" t="s">
        <v>676</v>
      </c>
      <c r="C1015" s="707">
        <v>1</v>
      </c>
      <c r="D1015" s="708" t="s">
        <v>44</v>
      </c>
      <c r="E1015" s="711">
        <f>ROUNDDOWN(SUM(F1012:F1014)*0.1,0)</f>
        <v>5210</v>
      </c>
      <c r="F1015" s="711">
        <f t="shared" si="268"/>
        <v>5210</v>
      </c>
      <c r="G1015" s="711">
        <v>0</v>
      </c>
      <c r="H1015" s="711">
        <f t="shared" si="266"/>
        <v>0</v>
      </c>
      <c r="I1015" s="711">
        <f t="shared" si="267"/>
        <v>5210</v>
      </c>
      <c r="J1015" s="712"/>
    </row>
    <row r="1016" spans="1:10" s="713" customFormat="1">
      <c r="A1016" s="705"/>
      <c r="B1016" s="706" t="s">
        <v>677</v>
      </c>
      <c r="C1016" s="707"/>
      <c r="D1016" s="708"/>
      <c r="E1016" s="711"/>
      <c r="F1016" s="711"/>
      <c r="G1016" s="711"/>
      <c r="H1016" s="711"/>
      <c r="I1016" s="711"/>
      <c r="J1016" s="712"/>
    </row>
    <row r="1017" spans="1:10" s="713" customFormat="1">
      <c r="A1017" s="705"/>
      <c r="B1017" s="759" t="s">
        <v>678</v>
      </c>
      <c r="C1017" s="707">
        <v>1321</v>
      </c>
      <c r="D1017" s="708" t="s">
        <v>655</v>
      </c>
      <c r="E1017" s="711">
        <v>31</v>
      </c>
      <c r="F1017" s="711">
        <f>E1017*C1017</f>
        <v>40951</v>
      </c>
      <c r="G1017" s="711">
        <v>22</v>
      </c>
      <c r="H1017" s="711">
        <f>G1017*C1017</f>
        <v>29062</v>
      </c>
      <c r="I1017" s="711">
        <f>H1017+F1017</f>
        <v>70013</v>
      </c>
      <c r="J1017" s="712"/>
    </row>
    <row r="1018" spans="1:10" s="713" customFormat="1">
      <c r="A1018" s="705"/>
      <c r="B1018" s="706" t="s">
        <v>671</v>
      </c>
      <c r="C1018" s="707">
        <v>1</v>
      </c>
      <c r="D1018" s="708" t="s">
        <v>44</v>
      </c>
      <c r="E1018" s="711">
        <f>ROUNDDOWN(SUM(F1017:F1017)*0.2,0)</f>
        <v>8190</v>
      </c>
      <c r="F1018" s="711">
        <f>E1018*C1018</f>
        <v>8190</v>
      </c>
      <c r="G1018" s="711">
        <v>0</v>
      </c>
      <c r="H1018" s="711">
        <f>G1018*C1018</f>
        <v>0</v>
      </c>
      <c r="I1018" s="711">
        <f>H1018+F1018</f>
        <v>8190</v>
      </c>
      <c r="J1018" s="712"/>
    </row>
    <row r="1019" spans="1:10" s="713" customFormat="1">
      <c r="A1019" s="705"/>
      <c r="B1019" s="706"/>
      <c r="C1019" s="707"/>
      <c r="D1019" s="708"/>
      <c r="E1019" s="711"/>
      <c r="F1019" s="711"/>
      <c r="G1019" s="711"/>
      <c r="H1019" s="711"/>
      <c r="I1019" s="711"/>
      <c r="J1019" s="712"/>
    </row>
    <row r="1020" spans="1:10" s="713" customFormat="1">
      <c r="A1020" s="705" t="s">
        <v>726</v>
      </c>
      <c r="B1020" s="706" t="s">
        <v>679</v>
      </c>
      <c r="C1020" s="707"/>
      <c r="D1020" s="708"/>
      <c r="E1020" s="711"/>
      <c r="F1020" s="711"/>
      <c r="G1020" s="711"/>
      <c r="H1020" s="711"/>
      <c r="I1020" s="711"/>
      <c r="J1020" s="712"/>
    </row>
    <row r="1021" spans="1:10" s="713" customFormat="1">
      <c r="A1021" s="705"/>
      <c r="B1021" s="706" t="s">
        <v>663</v>
      </c>
      <c r="C1021" s="707"/>
      <c r="D1021" s="708"/>
      <c r="E1021" s="711"/>
      <c r="F1021" s="711"/>
      <c r="G1021" s="711"/>
      <c r="H1021" s="711"/>
      <c r="I1021" s="711"/>
      <c r="J1021" s="712"/>
    </row>
    <row r="1022" spans="1:10" s="713" customFormat="1">
      <c r="A1022" s="705"/>
      <c r="B1022" s="715" t="s">
        <v>673</v>
      </c>
      <c r="C1022" s="714">
        <v>1410</v>
      </c>
      <c r="D1022" s="716" t="s">
        <v>655</v>
      </c>
      <c r="E1022" s="709">
        <v>12</v>
      </c>
      <c r="F1022" s="709">
        <f>E1022*C1022</f>
        <v>16920</v>
      </c>
      <c r="G1022" s="709">
        <v>7</v>
      </c>
      <c r="H1022" s="710">
        <f t="shared" ref="H1022:H1025" si="269">G1022*C1022</f>
        <v>9870</v>
      </c>
      <c r="I1022" s="710">
        <f t="shared" ref="I1022:I1025" si="270">H1022+F1022</f>
        <v>26790</v>
      </c>
      <c r="J1022" s="712"/>
    </row>
    <row r="1023" spans="1:10" s="713" customFormat="1">
      <c r="A1023" s="705"/>
      <c r="B1023" s="715" t="s">
        <v>674</v>
      </c>
      <c r="C1023" s="714">
        <v>894</v>
      </c>
      <c r="D1023" s="716" t="s">
        <v>655</v>
      </c>
      <c r="E1023" s="709">
        <v>20</v>
      </c>
      <c r="F1023" s="709">
        <f>E1023*C1023</f>
        <v>17880</v>
      </c>
      <c r="G1023" s="709">
        <v>10</v>
      </c>
      <c r="H1023" s="710">
        <f t="shared" si="269"/>
        <v>8940</v>
      </c>
      <c r="I1023" s="710">
        <f t="shared" si="270"/>
        <v>26820</v>
      </c>
      <c r="J1023" s="712"/>
    </row>
    <row r="1024" spans="1:10" s="713" customFormat="1">
      <c r="A1024" s="705"/>
      <c r="B1024" s="715" t="s">
        <v>675</v>
      </c>
      <c r="C1024" s="714">
        <v>117</v>
      </c>
      <c r="D1024" s="716" t="s">
        <v>655</v>
      </c>
      <c r="E1024" s="710">
        <v>31</v>
      </c>
      <c r="F1024" s="710">
        <f t="shared" ref="F1024:F1025" si="271">E1024*C1024</f>
        <v>3627</v>
      </c>
      <c r="G1024" s="710">
        <v>12</v>
      </c>
      <c r="H1024" s="710">
        <f t="shared" si="269"/>
        <v>1404</v>
      </c>
      <c r="I1024" s="710">
        <f t="shared" si="270"/>
        <v>5031</v>
      </c>
      <c r="J1024" s="712"/>
    </row>
    <row r="1025" spans="1:10" s="713" customFormat="1">
      <c r="A1025" s="738"/>
      <c r="B1025" s="715" t="s">
        <v>676</v>
      </c>
      <c r="C1025" s="714">
        <v>1</v>
      </c>
      <c r="D1025" s="716" t="s">
        <v>44</v>
      </c>
      <c r="E1025" s="710">
        <f>ROUNDDOWN(SUM(F1022:F1024)*0.1,0)</f>
        <v>3842</v>
      </c>
      <c r="F1025" s="710">
        <f t="shared" si="271"/>
        <v>3842</v>
      </c>
      <c r="G1025" s="710">
        <v>0</v>
      </c>
      <c r="H1025" s="710">
        <f t="shared" si="269"/>
        <v>0</v>
      </c>
      <c r="I1025" s="746">
        <f t="shared" si="270"/>
        <v>3842</v>
      </c>
      <c r="J1025" s="750"/>
    </row>
    <row r="1026" spans="1:10" s="713" customFormat="1">
      <c r="A1026" s="705"/>
      <c r="B1026" s="715" t="s">
        <v>677</v>
      </c>
      <c r="C1026" s="714"/>
      <c r="D1026" s="716"/>
      <c r="E1026" s="710"/>
      <c r="F1026" s="710"/>
      <c r="G1026" s="710"/>
      <c r="H1026" s="710"/>
      <c r="I1026" s="711"/>
      <c r="J1026" s="712"/>
    </row>
    <row r="1027" spans="1:10" s="713" customFormat="1">
      <c r="A1027" s="705"/>
      <c r="B1027" s="753" t="s">
        <v>678</v>
      </c>
      <c r="C1027" s="714">
        <v>920</v>
      </c>
      <c r="D1027" s="716" t="s">
        <v>655</v>
      </c>
      <c r="E1027" s="710">
        <v>31</v>
      </c>
      <c r="F1027" s="710">
        <f>E1027*C1027</f>
        <v>28520</v>
      </c>
      <c r="G1027" s="710">
        <v>22</v>
      </c>
      <c r="H1027" s="710">
        <f>G1027*C1027</f>
        <v>20240</v>
      </c>
      <c r="I1027" s="711">
        <f>H1027+F1027</f>
        <v>48760</v>
      </c>
      <c r="J1027" s="712"/>
    </row>
    <row r="1028" spans="1:10" s="713" customFormat="1">
      <c r="A1028" s="705"/>
      <c r="B1028" s="715" t="s">
        <v>671</v>
      </c>
      <c r="C1028" s="714">
        <v>1</v>
      </c>
      <c r="D1028" s="716" t="s">
        <v>44</v>
      </c>
      <c r="E1028" s="710">
        <f>ROUNDDOWN(SUM(F1027:F1027)*0.2,0)</f>
        <v>5704</v>
      </c>
      <c r="F1028" s="710">
        <f>E1028*C1028</f>
        <v>5704</v>
      </c>
      <c r="G1028" s="710">
        <v>0</v>
      </c>
      <c r="H1028" s="710">
        <f>G1028*C1028</f>
        <v>0</v>
      </c>
      <c r="I1028" s="711">
        <f>H1028+F1028</f>
        <v>5704</v>
      </c>
      <c r="J1028" s="712"/>
    </row>
    <row r="1029" spans="1:10" s="713" customFormat="1">
      <c r="A1029" s="705"/>
      <c r="B1029" s="706"/>
      <c r="C1029" s="707"/>
      <c r="D1029" s="708"/>
      <c r="E1029" s="711"/>
      <c r="F1029" s="711"/>
      <c r="G1029" s="711"/>
      <c r="H1029" s="711"/>
      <c r="I1029" s="711"/>
      <c r="J1029" s="712"/>
    </row>
    <row r="1030" spans="1:10" s="713" customFormat="1">
      <c r="A1030" s="705" t="s">
        <v>727</v>
      </c>
      <c r="B1030" s="706" t="s">
        <v>680</v>
      </c>
      <c r="C1030" s="707"/>
      <c r="D1030" s="708"/>
      <c r="E1030" s="711"/>
      <c r="F1030" s="711"/>
      <c r="G1030" s="711"/>
      <c r="H1030" s="711"/>
      <c r="I1030" s="711"/>
      <c r="J1030" s="712"/>
    </row>
    <row r="1031" spans="1:10" s="713" customFormat="1">
      <c r="A1031" s="705"/>
      <c r="B1031" s="706" t="s">
        <v>663</v>
      </c>
      <c r="C1031" s="707"/>
      <c r="D1031" s="708"/>
      <c r="E1031" s="711"/>
      <c r="F1031" s="711"/>
      <c r="G1031" s="711"/>
      <c r="H1031" s="711"/>
      <c r="I1031" s="711"/>
      <c r="J1031" s="712"/>
    </row>
    <row r="1032" spans="1:10" s="713" customFormat="1">
      <c r="A1032" s="705"/>
      <c r="B1032" s="715" t="s">
        <v>673</v>
      </c>
      <c r="C1032" s="714">
        <v>982</v>
      </c>
      <c r="D1032" s="716" t="s">
        <v>655</v>
      </c>
      <c r="E1032" s="709">
        <v>12</v>
      </c>
      <c r="F1032" s="709">
        <f>E1032*C1032</f>
        <v>11784</v>
      </c>
      <c r="G1032" s="709">
        <v>7</v>
      </c>
      <c r="H1032" s="710">
        <f t="shared" ref="H1032:H1035" si="272">G1032*C1032</f>
        <v>6874</v>
      </c>
      <c r="I1032" s="710">
        <f t="shared" ref="I1032:I1035" si="273">H1032+F1032</f>
        <v>18658</v>
      </c>
      <c r="J1032" s="712"/>
    </row>
    <row r="1033" spans="1:10" s="713" customFormat="1">
      <c r="A1033" s="705"/>
      <c r="B1033" s="715" t="s">
        <v>674</v>
      </c>
      <c r="C1033" s="714">
        <v>694</v>
      </c>
      <c r="D1033" s="716" t="s">
        <v>655</v>
      </c>
      <c r="E1033" s="709">
        <v>20</v>
      </c>
      <c r="F1033" s="709">
        <f>E1033*C1033</f>
        <v>13880</v>
      </c>
      <c r="G1033" s="709">
        <v>10</v>
      </c>
      <c r="H1033" s="710">
        <f t="shared" si="272"/>
        <v>6940</v>
      </c>
      <c r="I1033" s="710">
        <f t="shared" si="273"/>
        <v>20820</v>
      </c>
      <c r="J1033" s="712"/>
    </row>
    <row r="1034" spans="1:10" s="713" customFormat="1">
      <c r="A1034" s="705"/>
      <c r="B1034" s="715" t="s">
        <v>675</v>
      </c>
      <c r="C1034" s="714">
        <v>117</v>
      </c>
      <c r="D1034" s="716" t="s">
        <v>655</v>
      </c>
      <c r="E1034" s="710">
        <v>31</v>
      </c>
      <c r="F1034" s="710">
        <f t="shared" ref="F1034:F1035" si="274">E1034*C1034</f>
        <v>3627</v>
      </c>
      <c r="G1034" s="710">
        <v>12</v>
      </c>
      <c r="H1034" s="710">
        <f t="shared" si="272"/>
        <v>1404</v>
      </c>
      <c r="I1034" s="710">
        <f t="shared" si="273"/>
        <v>5031</v>
      </c>
      <c r="J1034" s="712"/>
    </row>
    <row r="1035" spans="1:10" s="713" customFormat="1">
      <c r="A1035" s="705"/>
      <c r="B1035" s="715" t="s">
        <v>676</v>
      </c>
      <c r="C1035" s="714">
        <v>1</v>
      </c>
      <c r="D1035" s="716" t="s">
        <v>44</v>
      </c>
      <c r="E1035" s="710">
        <f>ROUNDDOWN(SUM(F1032:F1034)*0.1,0)</f>
        <v>2929</v>
      </c>
      <c r="F1035" s="710">
        <f t="shared" si="274"/>
        <v>2929</v>
      </c>
      <c r="G1035" s="710">
        <v>0</v>
      </c>
      <c r="H1035" s="710">
        <f t="shared" si="272"/>
        <v>0</v>
      </c>
      <c r="I1035" s="746">
        <f t="shared" si="273"/>
        <v>2929</v>
      </c>
      <c r="J1035" s="712"/>
    </row>
    <row r="1036" spans="1:10" s="713" customFormat="1">
      <c r="A1036" s="705"/>
      <c r="B1036" s="715" t="s">
        <v>677</v>
      </c>
      <c r="C1036" s="714"/>
      <c r="D1036" s="716"/>
      <c r="E1036" s="710"/>
      <c r="F1036" s="710"/>
      <c r="G1036" s="710"/>
      <c r="H1036" s="710"/>
      <c r="I1036" s="711"/>
      <c r="J1036" s="712"/>
    </row>
    <row r="1037" spans="1:10" s="713" customFormat="1">
      <c r="A1037" s="738"/>
      <c r="B1037" s="753" t="s">
        <v>678</v>
      </c>
      <c r="C1037" s="714">
        <v>709</v>
      </c>
      <c r="D1037" s="716" t="s">
        <v>655</v>
      </c>
      <c r="E1037" s="710">
        <v>31</v>
      </c>
      <c r="F1037" s="710">
        <f>E1037*C1037</f>
        <v>21979</v>
      </c>
      <c r="G1037" s="710">
        <v>22</v>
      </c>
      <c r="H1037" s="710">
        <f>G1037*C1037</f>
        <v>15598</v>
      </c>
      <c r="I1037" s="711">
        <f>H1037+F1037</f>
        <v>37577</v>
      </c>
      <c r="J1037" s="750"/>
    </row>
    <row r="1038" spans="1:10" s="713" customFormat="1">
      <c r="A1038" s="705"/>
      <c r="B1038" s="715" t="s">
        <v>671</v>
      </c>
      <c r="C1038" s="714">
        <v>1</v>
      </c>
      <c r="D1038" s="716" t="s">
        <v>44</v>
      </c>
      <c r="E1038" s="710">
        <f>ROUNDDOWN(SUM(F1037:F1037)*0.2,0)</f>
        <v>4395</v>
      </c>
      <c r="F1038" s="710">
        <f>E1038*C1038</f>
        <v>4395</v>
      </c>
      <c r="G1038" s="710">
        <v>0</v>
      </c>
      <c r="H1038" s="710">
        <f>G1038*C1038</f>
        <v>0</v>
      </c>
      <c r="I1038" s="711">
        <f>H1038+F1038</f>
        <v>4395</v>
      </c>
      <c r="J1038" s="712"/>
    </row>
    <row r="1039" spans="1:10" s="713" customFormat="1">
      <c r="A1039" s="728"/>
      <c r="B1039" s="729"/>
      <c r="C1039" s="730"/>
      <c r="D1039" s="731"/>
      <c r="E1039" s="743"/>
      <c r="F1039" s="743"/>
      <c r="G1039" s="743"/>
      <c r="H1039" s="743"/>
      <c r="I1039" s="743"/>
      <c r="J1039" s="741"/>
    </row>
    <row r="1040" spans="1:10" s="713" customFormat="1">
      <c r="A1040" s="770"/>
      <c r="B1040" s="765" t="s">
        <v>728</v>
      </c>
      <c r="C1040" s="771"/>
      <c r="D1040" s="772"/>
      <c r="E1040" s="773"/>
      <c r="F1040" s="768">
        <f>SUM(F991:F1039)</f>
        <v>394187</v>
      </c>
      <c r="G1040" s="768"/>
      <c r="H1040" s="768">
        <f>SUM(H991:H1039)</f>
        <v>148719</v>
      </c>
      <c r="I1040" s="768">
        <f>SUM(I991:I1039)</f>
        <v>542906</v>
      </c>
      <c r="J1040" s="774"/>
    </row>
    <row r="1041" spans="1:10" s="713" customFormat="1">
      <c r="A1041" s="705">
        <v>16.3</v>
      </c>
      <c r="B1041" s="745" t="s">
        <v>681</v>
      </c>
      <c r="C1041" s="714"/>
      <c r="D1041" s="708"/>
      <c r="E1041" s="710"/>
      <c r="F1041" s="710"/>
      <c r="G1041" s="710"/>
      <c r="H1041" s="710"/>
      <c r="I1041" s="711"/>
      <c r="J1041" s="712"/>
    </row>
    <row r="1042" spans="1:10" s="713" customFormat="1">
      <c r="A1042" s="705" t="s">
        <v>729</v>
      </c>
      <c r="B1042" s="745" t="s">
        <v>682</v>
      </c>
      <c r="C1042" s="714"/>
      <c r="D1042" s="708"/>
      <c r="E1042" s="710"/>
      <c r="F1042" s="710"/>
      <c r="G1042" s="710"/>
      <c r="H1042" s="710"/>
      <c r="I1042" s="710"/>
      <c r="J1042" s="712"/>
    </row>
    <row r="1043" spans="1:10" s="713" customFormat="1">
      <c r="A1043" s="705"/>
      <c r="B1043" s="715" t="s">
        <v>683</v>
      </c>
      <c r="C1043" s="754">
        <v>35</v>
      </c>
      <c r="D1043" s="716" t="s">
        <v>25</v>
      </c>
      <c r="E1043" s="710">
        <v>830</v>
      </c>
      <c r="F1043" s="710">
        <f t="shared" ref="F1043:F1054" si="275">E1043*C1043</f>
        <v>29050</v>
      </c>
      <c r="G1043" s="710">
        <v>150</v>
      </c>
      <c r="H1043" s="710">
        <f t="shared" ref="H1043:H1054" si="276">G1043*C1043</f>
        <v>5250</v>
      </c>
      <c r="I1043" s="710">
        <f t="shared" ref="I1043:I1054" si="277">H1043+F1043</f>
        <v>34300</v>
      </c>
      <c r="J1043" s="712"/>
    </row>
    <row r="1044" spans="1:10" s="713" customFormat="1">
      <c r="A1044" s="705"/>
      <c r="B1044" s="715" t="s">
        <v>684</v>
      </c>
      <c r="C1044" s="754">
        <v>18</v>
      </c>
      <c r="D1044" s="716" t="s">
        <v>25</v>
      </c>
      <c r="E1044" s="710">
        <v>750</v>
      </c>
      <c r="F1044" s="710">
        <f>E1044*C1044</f>
        <v>13500</v>
      </c>
      <c r="G1044" s="710">
        <v>115</v>
      </c>
      <c r="H1044" s="710">
        <f t="shared" si="276"/>
        <v>2070</v>
      </c>
      <c r="I1044" s="710">
        <f t="shared" si="277"/>
        <v>15570</v>
      </c>
      <c r="J1044" s="712"/>
    </row>
    <row r="1045" spans="1:10" s="713" customFormat="1">
      <c r="A1045" s="705"/>
      <c r="B1045" s="715" t="s">
        <v>685</v>
      </c>
      <c r="C1045" s="754">
        <v>1</v>
      </c>
      <c r="D1045" s="716" t="s">
        <v>25</v>
      </c>
      <c r="E1045" s="710">
        <v>850</v>
      </c>
      <c r="F1045" s="710">
        <f t="shared" si="275"/>
        <v>850</v>
      </c>
      <c r="G1045" s="710">
        <v>150</v>
      </c>
      <c r="H1045" s="710">
        <f t="shared" si="276"/>
        <v>150</v>
      </c>
      <c r="I1045" s="710">
        <f t="shared" si="277"/>
        <v>1000</v>
      </c>
      <c r="J1045" s="712"/>
    </row>
    <row r="1046" spans="1:10" s="713" customFormat="1">
      <c r="A1046" s="705"/>
      <c r="B1046" s="715" t="s">
        <v>686</v>
      </c>
      <c r="C1046" s="754">
        <v>3</v>
      </c>
      <c r="D1046" s="716" t="s">
        <v>25</v>
      </c>
      <c r="E1046" s="710">
        <v>5900</v>
      </c>
      <c r="F1046" s="710">
        <f>E1046*C1046</f>
        <v>17700</v>
      </c>
      <c r="G1046" s="710">
        <v>650</v>
      </c>
      <c r="H1046" s="710">
        <f>G1046*C1046</f>
        <v>1950</v>
      </c>
      <c r="I1046" s="710">
        <f>H1046+F1046</f>
        <v>19650</v>
      </c>
      <c r="J1046" s="712"/>
    </row>
    <row r="1047" spans="1:10" s="713" customFormat="1">
      <c r="A1047" s="705"/>
      <c r="B1047" s="715" t="s">
        <v>687</v>
      </c>
      <c r="C1047" s="754">
        <v>12</v>
      </c>
      <c r="D1047" s="716" t="s">
        <v>25</v>
      </c>
      <c r="E1047" s="710">
        <v>130</v>
      </c>
      <c r="F1047" s="710">
        <f>E1047*C1047</f>
        <v>1560</v>
      </c>
      <c r="G1047" s="710">
        <v>115</v>
      </c>
      <c r="H1047" s="710">
        <f>G1047*C1047</f>
        <v>1380</v>
      </c>
      <c r="I1047" s="710">
        <f>H1047+F1047</f>
        <v>2940</v>
      </c>
      <c r="J1047" s="712"/>
    </row>
    <row r="1048" spans="1:10" s="713" customFormat="1">
      <c r="A1048" s="705"/>
      <c r="B1048" s="715" t="s">
        <v>688</v>
      </c>
      <c r="C1048" s="754">
        <v>6</v>
      </c>
      <c r="D1048" s="716" t="s">
        <v>25</v>
      </c>
      <c r="E1048" s="710">
        <v>700</v>
      </c>
      <c r="F1048" s="710">
        <f>E1048*C1048</f>
        <v>4200</v>
      </c>
      <c r="G1048" s="710">
        <v>115</v>
      </c>
      <c r="H1048" s="710">
        <f>G1048*C1048</f>
        <v>690</v>
      </c>
      <c r="I1048" s="710">
        <f>H1048+F1048</f>
        <v>4890</v>
      </c>
      <c r="J1048" s="712"/>
    </row>
    <row r="1049" spans="1:10" s="713" customFormat="1">
      <c r="A1049" s="705"/>
      <c r="B1049" s="715" t="s">
        <v>689</v>
      </c>
      <c r="C1049" s="754">
        <v>8</v>
      </c>
      <c r="D1049" s="716" t="s">
        <v>25</v>
      </c>
      <c r="E1049" s="710">
        <v>950</v>
      </c>
      <c r="F1049" s="710">
        <f>E1049*C1049</f>
        <v>7600</v>
      </c>
      <c r="G1049" s="710">
        <v>115</v>
      </c>
      <c r="H1049" s="710">
        <f>G1049*C1049</f>
        <v>920</v>
      </c>
      <c r="I1049" s="710">
        <f>H1049+F1049</f>
        <v>8520</v>
      </c>
      <c r="J1049" s="712"/>
    </row>
    <row r="1050" spans="1:10" s="713" customFormat="1">
      <c r="A1050" s="705"/>
      <c r="B1050" s="715" t="s">
        <v>690</v>
      </c>
      <c r="C1050" s="754">
        <v>45</v>
      </c>
      <c r="D1050" s="716" t="s">
        <v>655</v>
      </c>
      <c r="E1050" s="710">
        <v>320</v>
      </c>
      <c r="F1050" s="710">
        <f>E1050*C1050</f>
        <v>14400</v>
      </c>
      <c r="G1050" s="710">
        <v>115</v>
      </c>
      <c r="H1050" s="710">
        <f>G1050*C1050</f>
        <v>5175</v>
      </c>
      <c r="I1050" s="710">
        <f>H1050+F1050</f>
        <v>19575</v>
      </c>
      <c r="J1050" s="712"/>
    </row>
    <row r="1051" spans="1:10" s="713" customFormat="1">
      <c r="A1051" s="705"/>
      <c r="B1051" s="715" t="s">
        <v>691</v>
      </c>
      <c r="C1051" s="754"/>
      <c r="D1051" s="716"/>
      <c r="E1051" s="710"/>
      <c r="F1051" s="710"/>
      <c r="G1051" s="710"/>
      <c r="H1051" s="710"/>
      <c r="I1051" s="710"/>
      <c r="J1051" s="712"/>
    </row>
    <row r="1052" spans="1:10" s="713" customFormat="1">
      <c r="A1052" s="705"/>
      <c r="B1052" s="715" t="s">
        <v>692</v>
      </c>
      <c r="C1052" s="754">
        <v>2</v>
      </c>
      <c r="D1052" s="723" t="s">
        <v>25</v>
      </c>
      <c r="E1052" s="710">
        <v>1100</v>
      </c>
      <c r="F1052" s="710">
        <f>E1052*C1052</f>
        <v>2200</v>
      </c>
      <c r="G1052" s="710">
        <v>115</v>
      </c>
      <c r="H1052" s="710">
        <f>G1052*C1052</f>
        <v>230</v>
      </c>
      <c r="I1052" s="710">
        <f>H1052+F1052</f>
        <v>2430</v>
      </c>
      <c r="J1052" s="712"/>
    </row>
    <row r="1053" spans="1:10" s="713" customFormat="1">
      <c r="A1053" s="705"/>
      <c r="B1053" s="706" t="s">
        <v>693</v>
      </c>
      <c r="C1053" s="707">
        <f>+C1047+C1048</f>
        <v>18</v>
      </c>
      <c r="D1053" s="723" t="s">
        <v>25</v>
      </c>
      <c r="E1053" s="709">
        <v>110</v>
      </c>
      <c r="F1053" s="710">
        <f>E1053*C1053</f>
        <v>1980</v>
      </c>
      <c r="G1053" s="710">
        <v>0</v>
      </c>
      <c r="H1053" s="710">
        <f>G1053*C1053</f>
        <v>0</v>
      </c>
      <c r="I1053" s="710">
        <f>H1053+F1053</f>
        <v>1980</v>
      </c>
      <c r="J1053" s="712"/>
    </row>
    <row r="1054" spans="1:10" s="713" customFormat="1">
      <c r="A1054" s="705"/>
      <c r="B1054" s="706" t="s">
        <v>694</v>
      </c>
      <c r="C1054" s="707">
        <f>+C1043*2+C1044*1+C1045*2</f>
        <v>90</v>
      </c>
      <c r="D1054" s="708" t="s">
        <v>25</v>
      </c>
      <c r="E1054" s="711">
        <v>320</v>
      </c>
      <c r="F1054" s="711">
        <f t="shared" si="275"/>
        <v>28800</v>
      </c>
      <c r="G1054" s="711">
        <v>0</v>
      </c>
      <c r="H1054" s="711">
        <f t="shared" si="276"/>
        <v>0</v>
      </c>
      <c r="I1054" s="711">
        <f t="shared" si="277"/>
        <v>28800</v>
      </c>
      <c r="J1054" s="712"/>
    </row>
    <row r="1055" spans="1:10" s="713" customFormat="1">
      <c r="A1055" s="705"/>
      <c r="B1055" s="755"/>
      <c r="C1055" s="707"/>
      <c r="D1055" s="708"/>
      <c r="E1055" s="711"/>
      <c r="F1055" s="711"/>
      <c r="G1055" s="711"/>
      <c r="H1055" s="711"/>
      <c r="I1055" s="711"/>
      <c r="J1055" s="712"/>
    </row>
    <row r="1056" spans="1:10" s="713" customFormat="1">
      <c r="A1056" s="705" t="s">
        <v>730</v>
      </c>
      <c r="B1056" s="706" t="s">
        <v>695</v>
      </c>
      <c r="C1056" s="707"/>
      <c r="D1056" s="708"/>
      <c r="E1056" s="711"/>
      <c r="F1056" s="711"/>
      <c r="G1056" s="711"/>
      <c r="H1056" s="711"/>
      <c r="I1056" s="711"/>
      <c r="J1056" s="712"/>
    </row>
    <row r="1057" spans="1:10" s="713" customFormat="1">
      <c r="A1057" s="705"/>
      <c r="B1057" s="706" t="s">
        <v>683</v>
      </c>
      <c r="C1057" s="775">
        <v>30</v>
      </c>
      <c r="D1057" s="708" t="s">
        <v>25</v>
      </c>
      <c r="E1057" s="711">
        <v>830</v>
      </c>
      <c r="F1057" s="711">
        <f t="shared" ref="F1057" si="278">E1057*C1057</f>
        <v>24900</v>
      </c>
      <c r="G1057" s="711">
        <v>150</v>
      </c>
      <c r="H1057" s="711">
        <f t="shared" ref="H1057:H1059" si="279">G1057*C1057</f>
        <v>4500</v>
      </c>
      <c r="I1057" s="711">
        <f t="shared" ref="I1057:I1059" si="280">H1057+F1057</f>
        <v>29400</v>
      </c>
      <c r="J1057" s="712"/>
    </row>
    <row r="1058" spans="1:10" s="713" customFormat="1">
      <c r="A1058" s="705"/>
      <c r="B1058" s="715" t="s">
        <v>684</v>
      </c>
      <c r="C1058" s="754">
        <v>15</v>
      </c>
      <c r="D1058" s="716" t="s">
        <v>25</v>
      </c>
      <c r="E1058" s="710">
        <v>750</v>
      </c>
      <c r="F1058" s="710">
        <f>E1058*C1058</f>
        <v>11250</v>
      </c>
      <c r="G1058" s="710">
        <v>115</v>
      </c>
      <c r="H1058" s="710">
        <f t="shared" si="279"/>
        <v>1725</v>
      </c>
      <c r="I1058" s="710">
        <f t="shared" si="280"/>
        <v>12975</v>
      </c>
      <c r="J1058" s="712"/>
    </row>
    <row r="1059" spans="1:10" s="713" customFormat="1">
      <c r="A1059" s="705"/>
      <c r="B1059" s="715" t="s">
        <v>685</v>
      </c>
      <c r="C1059" s="754">
        <v>1</v>
      </c>
      <c r="D1059" s="716" t="s">
        <v>25</v>
      </c>
      <c r="E1059" s="710">
        <v>850</v>
      </c>
      <c r="F1059" s="710">
        <f t="shared" ref="F1059" si="281">E1059*C1059</f>
        <v>850</v>
      </c>
      <c r="G1059" s="710">
        <v>150</v>
      </c>
      <c r="H1059" s="710">
        <f t="shared" si="279"/>
        <v>150</v>
      </c>
      <c r="I1059" s="710">
        <f t="shared" si="280"/>
        <v>1000</v>
      </c>
      <c r="J1059" s="712"/>
    </row>
    <row r="1060" spans="1:10" s="713" customFormat="1">
      <c r="A1060" s="705"/>
      <c r="B1060" s="715" t="s">
        <v>687</v>
      </c>
      <c r="C1060" s="754">
        <v>16</v>
      </c>
      <c r="D1060" s="716" t="s">
        <v>25</v>
      </c>
      <c r="E1060" s="710">
        <v>130</v>
      </c>
      <c r="F1060" s="710">
        <f>E1060*C1060</f>
        <v>2080</v>
      </c>
      <c r="G1060" s="710">
        <v>115</v>
      </c>
      <c r="H1060" s="710">
        <f>G1060*C1060</f>
        <v>1840</v>
      </c>
      <c r="I1060" s="710">
        <f>H1060+F1060</f>
        <v>3920</v>
      </c>
      <c r="J1060" s="712"/>
    </row>
    <row r="1061" spans="1:10" s="713" customFormat="1">
      <c r="A1061" s="705"/>
      <c r="B1061" s="715" t="s">
        <v>688</v>
      </c>
      <c r="C1061" s="754">
        <v>2</v>
      </c>
      <c r="D1061" s="716" t="s">
        <v>25</v>
      </c>
      <c r="E1061" s="710">
        <v>700</v>
      </c>
      <c r="F1061" s="710">
        <f>E1061*C1061</f>
        <v>1400</v>
      </c>
      <c r="G1061" s="710">
        <v>115</v>
      </c>
      <c r="H1061" s="710">
        <f>G1061*C1061</f>
        <v>230</v>
      </c>
      <c r="I1061" s="710">
        <f>H1061+F1061</f>
        <v>1630</v>
      </c>
      <c r="J1061" s="712"/>
    </row>
    <row r="1062" spans="1:10" s="713" customFormat="1">
      <c r="A1062" s="705"/>
      <c r="B1062" s="715" t="s">
        <v>690</v>
      </c>
      <c r="C1062" s="754">
        <v>45</v>
      </c>
      <c r="D1062" s="716" t="s">
        <v>655</v>
      </c>
      <c r="E1062" s="710">
        <v>320</v>
      </c>
      <c r="F1062" s="710">
        <f>E1062*C1062</f>
        <v>14400</v>
      </c>
      <c r="G1062" s="710">
        <v>115</v>
      </c>
      <c r="H1062" s="710">
        <f>G1062*C1062</f>
        <v>5175</v>
      </c>
      <c r="I1062" s="710">
        <f>H1062+F1062</f>
        <v>19575</v>
      </c>
      <c r="J1062" s="712"/>
    </row>
    <row r="1063" spans="1:10" s="713" customFormat="1">
      <c r="A1063" s="705"/>
      <c r="B1063" s="715" t="s">
        <v>691</v>
      </c>
      <c r="C1063" s="754"/>
      <c r="D1063" s="716"/>
      <c r="E1063" s="710"/>
      <c r="F1063" s="710"/>
      <c r="G1063" s="710"/>
      <c r="H1063" s="710"/>
      <c r="I1063" s="710"/>
      <c r="J1063" s="712"/>
    </row>
    <row r="1064" spans="1:10" s="713" customFormat="1">
      <c r="A1064" s="705"/>
      <c r="B1064" s="715" t="s">
        <v>692</v>
      </c>
      <c r="C1064" s="754">
        <v>2</v>
      </c>
      <c r="D1064" s="723" t="s">
        <v>25</v>
      </c>
      <c r="E1064" s="710">
        <v>1100</v>
      </c>
      <c r="F1064" s="710">
        <f>E1064*C1064</f>
        <v>2200</v>
      </c>
      <c r="G1064" s="710">
        <v>115</v>
      </c>
      <c r="H1064" s="710">
        <f>G1064*C1064</f>
        <v>230</v>
      </c>
      <c r="I1064" s="710">
        <f>H1064+F1064</f>
        <v>2430</v>
      </c>
      <c r="J1064" s="712"/>
    </row>
    <row r="1065" spans="1:10" s="713" customFormat="1">
      <c r="A1065" s="705"/>
      <c r="B1065" s="706" t="s">
        <v>693</v>
      </c>
      <c r="C1065" s="707">
        <f>+C1060+C1061</f>
        <v>18</v>
      </c>
      <c r="D1065" s="723" t="s">
        <v>25</v>
      </c>
      <c r="E1065" s="709">
        <v>110</v>
      </c>
      <c r="F1065" s="710">
        <f>E1065*C1065</f>
        <v>1980</v>
      </c>
      <c r="G1065" s="710"/>
      <c r="H1065" s="710">
        <f>G1065*C1065</f>
        <v>0</v>
      </c>
      <c r="I1065" s="710">
        <f>H1065+F1065</f>
        <v>1980</v>
      </c>
      <c r="J1065" s="712"/>
    </row>
    <row r="1066" spans="1:10" s="713" customFormat="1">
      <c r="A1066" s="705"/>
      <c r="B1066" s="706" t="s">
        <v>694</v>
      </c>
      <c r="C1066" s="707">
        <f>+C1057*2+C1058*1+C1059*2</f>
        <v>77</v>
      </c>
      <c r="D1066" s="723" t="s">
        <v>25</v>
      </c>
      <c r="E1066" s="709">
        <v>320</v>
      </c>
      <c r="F1066" s="710">
        <f t="shared" ref="F1066" si="282">E1066*C1066</f>
        <v>24640</v>
      </c>
      <c r="G1066" s="710"/>
      <c r="H1066" s="710">
        <f t="shared" ref="H1066" si="283">G1066*C1066</f>
        <v>0</v>
      </c>
      <c r="I1066" s="710">
        <f t="shared" ref="I1066" si="284">H1066+F1066</f>
        <v>24640</v>
      </c>
      <c r="J1066" s="712"/>
    </row>
    <row r="1067" spans="1:10" s="713" customFormat="1">
      <c r="A1067" s="705"/>
      <c r="B1067" s="755"/>
      <c r="C1067" s="707"/>
      <c r="D1067" s="723"/>
      <c r="E1067" s="711"/>
      <c r="F1067" s="710"/>
      <c r="G1067" s="710"/>
      <c r="H1067" s="710"/>
      <c r="I1067" s="710"/>
      <c r="J1067" s="712"/>
    </row>
    <row r="1068" spans="1:10" s="713" customFormat="1">
      <c r="A1068" s="705" t="s">
        <v>731</v>
      </c>
      <c r="B1068" s="745" t="s">
        <v>696</v>
      </c>
      <c r="C1068" s="714"/>
      <c r="D1068" s="708"/>
      <c r="E1068" s="710"/>
      <c r="F1068" s="710"/>
      <c r="G1068" s="710"/>
      <c r="H1068" s="710"/>
      <c r="I1068" s="710"/>
      <c r="J1068" s="712"/>
    </row>
    <row r="1069" spans="1:10" s="713" customFormat="1">
      <c r="A1069" s="705"/>
      <c r="B1069" s="715" t="s">
        <v>683</v>
      </c>
      <c r="C1069" s="754">
        <v>23</v>
      </c>
      <c r="D1069" s="716" t="s">
        <v>25</v>
      </c>
      <c r="E1069" s="710">
        <v>830</v>
      </c>
      <c r="F1069" s="710">
        <f t="shared" ref="F1069" si="285">E1069*C1069</f>
        <v>19090</v>
      </c>
      <c r="G1069" s="710">
        <v>150</v>
      </c>
      <c r="H1069" s="710">
        <f t="shared" ref="H1069:H1071" si="286">G1069*C1069</f>
        <v>3450</v>
      </c>
      <c r="I1069" s="710">
        <f t="shared" ref="I1069:I1071" si="287">H1069+F1069</f>
        <v>22540</v>
      </c>
      <c r="J1069" s="712"/>
    </row>
    <row r="1070" spans="1:10" s="713" customFormat="1">
      <c r="A1070" s="705"/>
      <c r="B1070" s="715" t="s">
        <v>684</v>
      </c>
      <c r="C1070" s="754">
        <v>14</v>
      </c>
      <c r="D1070" s="716" t="s">
        <v>25</v>
      </c>
      <c r="E1070" s="710">
        <v>750</v>
      </c>
      <c r="F1070" s="710">
        <f>E1070*C1070</f>
        <v>10500</v>
      </c>
      <c r="G1070" s="710">
        <v>115</v>
      </c>
      <c r="H1070" s="710">
        <f t="shared" si="286"/>
        <v>1610</v>
      </c>
      <c r="I1070" s="710">
        <f t="shared" si="287"/>
        <v>12110</v>
      </c>
      <c r="J1070" s="712"/>
    </row>
    <row r="1071" spans="1:10" s="713" customFormat="1">
      <c r="A1071" s="705"/>
      <c r="B1071" s="715" t="s">
        <v>697</v>
      </c>
      <c r="C1071" s="754">
        <v>1</v>
      </c>
      <c r="D1071" s="716" t="s">
        <v>25</v>
      </c>
      <c r="E1071" s="710">
        <v>650</v>
      </c>
      <c r="F1071" s="710">
        <f t="shared" ref="F1071" si="288">E1071*C1071</f>
        <v>650</v>
      </c>
      <c r="G1071" s="710">
        <v>115</v>
      </c>
      <c r="H1071" s="710">
        <f t="shared" si="286"/>
        <v>115</v>
      </c>
      <c r="I1071" s="710">
        <f t="shared" si="287"/>
        <v>765</v>
      </c>
      <c r="J1071" s="712"/>
    </row>
    <row r="1072" spans="1:10" s="713" customFormat="1">
      <c r="A1072" s="705"/>
      <c r="B1072" s="715" t="s">
        <v>686</v>
      </c>
      <c r="C1072" s="754">
        <v>1</v>
      </c>
      <c r="D1072" s="716" t="s">
        <v>25</v>
      </c>
      <c r="E1072" s="710">
        <v>5900</v>
      </c>
      <c r="F1072" s="710">
        <f>E1072*C1072</f>
        <v>5900</v>
      </c>
      <c r="G1072" s="710"/>
      <c r="H1072" s="710">
        <f>G1072*C1072</f>
        <v>0</v>
      </c>
      <c r="I1072" s="710">
        <f>H1072+F1072</f>
        <v>5900</v>
      </c>
      <c r="J1072" s="712"/>
    </row>
    <row r="1073" spans="1:10" s="713" customFormat="1">
      <c r="A1073" s="705"/>
      <c r="B1073" s="715" t="s">
        <v>687</v>
      </c>
      <c r="C1073" s="754">
        <v>8</v>
      </c>
      <c r="D1073" s="716" t="s">
        <v>25</v>
      </c>
      <c r="E1073" s="710">
        <v>130</v>
      </c>
      <c r="F1073" s="710">
        <f>E1073*C1073</f>
        <v>1040</v>
      </c>
      <c r="G1073" s="710">
        <v>115</v>
      </c>
      <c r="H1073" s="710">
        <f>G1073*C1073</f>
        <v>920</v>
      </c>
      <c r="I1073" s="710">
        <f>H1073+F1073</f>
        <v>1960</v>
      </c>
      <c r="J1073" s="712"/>
    </row>
    <row r="1074" spans="1:10" s="713" customFormat="1">
      <c r="A1074" s="705"/>
      <c r="B1074" s="706" t="s">
        <v>698</v>
      </c>
      <c r="C1074" s="707">
        <f>+C1071</f>
        <v>1</v>
      </c>
      <c r="D1074" s="723" t="s">
        <v>25</v>
      </c>
      <c r="E1074" s="709">
        <v>320</v>
      </c>
      <c r="F1074" s="710">
        <f t="shared" ref="F1074" si="289">E1074*C1074</f>
        <v>320</v>
      </c>
      <c r="G1074" s="710"/>
      <c r="H1074" s="710">
        <f t="shared" ref="H1074" si="290">G1074*C1074</f>
        <v>0</v>
      </c>
      <c r="I1074" s="710">
        <f t="shared" ref="I1074" si="291">H1074+F1074</f>
        <v>320</v>
      </c>
      <c r="J1074" s="712"/>
    </row>
    <row r="1075" spans="1:10" s="713" customFormat="1">
      <c r="A1075" s="705"/>
      <c r="B1075" s="755"/>
      <c r="C1075" s="707"/>
      <c r="D1075" s="723"/>
      <c r="E1075" s="711"/>
      <c r="F1075" s="710"/>
      <c r="G1075" s="710"/>
      <c r="H1075" s="710"/>
      <c r="I1075" s="710"/>
      <c r="J1075" s="712"/>
    </row>
    <row r="1076" spans="1:10" s="694" customFormat="1">
      <c r="A1076" s="764"/>
      <c r="B1076" s="765" t="s">
        <v>732</v>
      </c>
      <c r="C1076" s="766"/>
      <c r="D1076" s="767"/>
      <c r="E1076" s="768"/>
      <c r="F1076" s="768">
        <f>SUM(F1043:F1075)</f>
        <v>243040</v>
      </c>
      <c r="G1076" s="768"/>
      <c r="H1076" s="768">
        <f>SUM(H1043:H1075)</f>
        <v>37760</v>
      </c>
      <c r="I1076" s="768">
        <f>SUM(I1043:I1075)</f>
        <v>280800</v>
      </c>
      <c r="J1076" s="769"/>
    </row>
    <row r="1077" spans="1:10" s="713" customFormat="1">
      <c r="A1077" s="705">
        <v>16.399999999999999</v>
      </c>
      <c r="B1077" s="715" t="s">
        <v>699</v>
      </c>
      <c r="C1077" s="714"/>
      <c r="D1077" s="716"/>
      <c r="E1077" s="710"/>
      <c r="F1077" s="710"/>
      <c r="G1077" s="710"/>
      <c r="H1077" s="710"/>
      <c r="I1077" s="711"/>
      <c r="J1077" s="712"/>
    </row>
    <row r="1078" spans="1:10" s="713" customFormat="1">
      <c r="A1078" s="756" t="s">
        <v>733</v>
      </c>
      <c r="B1078" s="745" t="s">
        <v>682</v>
      </c>
      <c r="C1078" s="714"/>
      <c r="D1078" s="708"/>
      <c r="E1078" s="710"/>
      <c r="F1078" s="710"/>
      <c r="G1078" s="710"/>
      <c r="H1078" s="710"/>
      <c r="I1078" s="710"/>
      <c r="J1078" s="712"/>
    </row>
    <row r="1079" spans="1:10" s="713" customFormat="1">
      <c r="A1079" s="705"/>
      <c r="B1079" s="715" t="s">
        <v>700</v>
      </c>
      <c r="C1079" s="714">
        <v>3</v>
      </c>
      <c r="D1079" s="716" t="s">
        <v>25</v>
      </c>
      <c r="E1079" s="710">
        <v>55</v>
      </c>
      <c r="F1079" s="710">
        <f t="shared" ref="F1079:F1087" si="292">E1079*C1079</f>
        <v>165</v>
      </c>
      <c r="G1079" s="710">
        <v>80</v>
      </c>
      <c r="H1079" s="710">
        <f t="shared" ref="H1079:H1087" si="293">G1079*C1079</f>
        <v>240</v>
      </c>
      <c r="I1079" s="710">
        <f t="shared" ref="I1079:I1087" si="294">H1079+F1079</f>
        <v>405</v>
      </c>
      <c r="J1079" s="712"/>
    </row>
    <row r="1080" spans="1:10" s="713" customFormat="1">
      <c r="A1080" s="705"/>
      <c r="B1080" s="715" t="s">
        <v>701</v>
      </c>
      <c r="C1080" s="714">
        <v>8</v>
      </c>
      <c r="D1080" s="716" t="s">
        <v>25</v>
      </c>
      <c r="E1080" s="710">
        <v>85</v>
      </c>
      <c r="F1080" s="710">
        <f t="shared" si="292"/>
        <v>680</v>
      </c>
      <c r="G1080" s="710">
        <v>90</v>
      </c>
      <c r="H1080" s="710">
        <f t="shared" si="293"/>
        <v>720</v>
      </c>
      <c r="I1080" s="710">
        <f t="shared" si="294"/>
        <v>1400</v>
      </c>
      <c r="J1080" s="712"/>
    </row>
    <row r="1081" spans="1:10" s="713" customFormat="1">
      <c r="A1081" s="705"/>
      <c r="B1081" s="715" t="s">
        <v>702</v>
      </c>
      <c r="C1081" s="714">
        <v>3</v>
      </c>
      <c r="D1081" s="716" t="s">
        <v>25</v>
      </c>
      <c r="E1081" s="710">
        <v>115</v>
      </c>
      <c r="F1081" s="710">
        <f t="shared" si="292"/>
        <v>345</v>
      </c>
      <c r="G1081" s="710">
        <v>100</v>
      </c>
      <c r="H1081" s="710">
        <f t="shared" si="293"/>
        <v>300</v>
      </c>
      <c r="I1081" s="710">
        <f t="shared" si="294"/>
        <v>645</v>
      </c>
      <c r="J1081" s="712"/>
    </row>
    <row r="1082" spans="1:10" s="713" customFormat="1">
      <c r="A1082" s="705"/>
      <c r="B1082" s="715" t="s">
        <v>703</v>
      </c>
      <c r="C1082" s="714">
        <v>1</v>
      </c>
      <c r="D1082" s="716" t="s">
        <v>25</v>
      </c>
      <c r="E1082" s="710">
        <v>81</v>
      </c>
      <c r="F1082" s="710">
        <f t="shared" si="292"/>
        <v>81</v>
      </c>
      <c r="G1082" s="710">
        <v>85</v>
      </c>
      <c r="H1082" s="710">
        <f t="shared" si="293"/>
        <v>85</v>
      </c>
      <c r="I1082" s="710">
        <f t="shared" si="294"/>
        <v>166</v>
      </c>
      <c r="J1082" s="712"/>
    </row>
    <row r="1083" spans="1:10" s="713" customFormat="1">
      <c r="A1083" s="705"/>
      <c r="B1083" s="715" t="s">
        <v>704</v>
      </c>
      <c r="C1083" s="714">
        <v>32</v>
      </c>
      <c r="D1083" s="716" t="s">
        <v>25</v>
      </c>
      <c r="E1083" s="710">
        <v>176</v>
      </c>
      <c r="F1083" s="710">
        <f t="shared" si="292"/>
        <v>5632</v>
      </c>
      <c r="G1083" s="710">
        <v>90</v>
      </c>
      <c r="H1083" s="710">
        <f t="shared" si="293"/>
        <v>2880</v>
      </c>
      <c r="I1083" s="710">
        <f t="shared" si="294"/>
        <v>8512</v>
      </c>
      <c r="J1083" s="712"/>
    </row>
    <row r="1084" spans="1:10" s="713" customFormat="1">
      <c r="A1084" s="705"/>
      <c r="B1084" s="715" t="s">
        <v>857</v>
      </c>
      <c r="C1084" s="714">
        <v>3</v>
      </c>
      <c r="D1084" s="716" t="s">
        <v>25</v>
      </c>
      <c r="E1084" s="710">
        <v>400</v>
      </c>
      <c r="F1084" s="710">
        <f t="shared" si="292"/>
        <v>1200</v>
      </c>
      <c r="G1084" s="710">
        <v>115</v>
      </c>
      <c r="H1084" s="710">
        <f t="shared" si="293"/>
        <v>345</v>
      </c>
      <c r="I1084" s="710">
        <f t="shared" si="294"/>
        <v>1545</v>
      </c>
      <c r="J1084" s="712"/>
    </row>
    <row r="1085" spans="1:10" s="713" customFormat="1">
      <c r="A1085" s="705"/>
      <c r="B1085" s="706" t="s">
        <v>705</v>
      </c>
      <c r="C1085" s="707">
        <v>1</v>
      </c>
      <c r="D1085" s="708" t="s">
        <v>25</v>
      </c>
      <c r="E1085" s="711">
        <v>500</v>
      </c>
      <c r="F1085" s="711">
        <f t="shared" si="292"/>
        <v>500</v>
      </c>
      <c r="G1085" s="711">
        <v>100</v>
      </c>
      <c r="H1085" s="711">
        <f t="shared" si="293"/>
        <v>100</v>
      </c>
      <c r="I1085" s="711">
        <f t="shared" si="294"/>
        <v>600</v>
      </c>
      <c r="J1085" s="712"/>
    </row>
    <row r="1086" spans="1:10" s="713" customFormat="1">
      <c r="A1086" s="705"/>
      <c r="B1086" s="706" t="s">
        <v>706</v>
      </c>
      <c r="C1086" s="707">
        <v>7</v>
      </c>
      <c r="D1086" s="708" t="s">
        <v>25</v>
      </c>
      <c r="E1086" s="711">
        <v>610</v>
      </c>
      <c r="F1086" s="711">
        <f t="shared" si="292"/>
        <v>4270</v>
      </c>
      <c r="G1086" s="711">
        <v>100</v>
      </c>
      <c r="H1086" s="711">
        <f t="shared" si="293"/>
        <v>700</v>
      </c>
      <c r="I1086" s="711">
        <f t="shared" si="294"/>
        <v>4970</v>
      </c>
      <c r="J1086" s="712"/>
    </row>
    <row r="1087" spans="1:10" s="713" customFormat="1">
      <c r="A1087" s="705"/>
      <c r="B1087" s="706" t="s">
        <v>707</v>
      </c>
      <c r="C1087" s="707">
        <v>4</v>
      </c>
      <c r="D1087" s="708" t="s">
        <v>25</v>
      </c>
      <c r="E1087" s="711">
        <v>709</v>
      </c>
      <c r="F1087" s="711">
        <f t="shared" si="292"/>
        <v>2836</v>
      </c>
      <c r="G1087" s="711">
        <v>100</v>
      </c>
      <c r="H1087" s="711">
        <f t="shared" si="293"/>
        <v>400</v>
      </c>
      <c r="I1087" s="711">
        <f t="shared" si="294"/>
        <v>3236</v>
      </c>
      <c r="J1087" s="712"/>
    </row>
    <row r="1088" spans="1:10" s="713" customFormat="1">
      <c r="A1088" s="705"/>
      <c r="B1088" s="706"/>
      <c r="C1088" s="707"/>
      <c r="D1088" s="708"/>
      <c r="E1088" s="711"/>
      <c r="F1088" s="711"/>
      <c r="G1088" s="711"/>
      <c r="H1088" s="711"/>
      <c r="I1088" s="711"/>
      <c r="J1088" s="741"/>
    </row>
    <row r="1089" spans="1:10" s="713" customFormat="1">
      <c r="A1089" s="756" t="s">
        <v>734</v>
      </c>
      <c r="B1089" s="706" t="s">
        <v>695</v>
      </c>
      <c r="C1089" s="707"/>
      <c r="D1089" s="708"/>
      <c r="E1089" s="711"/>
      <c r="F1089" s="711"/>
      <c r="G1089" s="711"/>
      <c r="H1089" s="711"/>
      <c r="I1089" s="711"/>
      <c r="J1089" s="712"/>
    </row>
    <row r="1090" spans="1:10" s="713" customFormat="1">
      <c r="A1090" s="705"/>
      <c r="B1090" s="706" t="s">
        <v>700</v>
      </c>
      <c r="C1090" s="707">
        <v>3</v>
      </c>
      <c r="D1090" s="708" t="s">
        <v>25</v>
      </c>
      <c r="E1090" s="711">
        <v>55</v>
      </c>
      <c r="F1090" s="711">
        <f t="shared" ref="F1090:F1095" si="295">E1090*C1090</f>
        <v>165</v>
      </c>
      <c r="G1090" s="711">
        <v>80</v>
      </c>
      <c r="H1090" s="711">
        <f t="shared" ref="H1090:H1095" si="296">G1090*C1090</f>
        <v>240</v>
      </c>
      <c r="I1090" s="711">
        <f t="shared" ref="I1090:I1095" si="297">H1090+F1090</f>
        <v>405</v>
      </c>
      <c r="J1090" s="712"/>
    </row>
    <row r="1091" spans="1:10" s="713" customFormat="1">
      <c r="A1091" s="705"/>
      <c r="B1091" s="706" t="s">
        <v>701</v>
      </c>
      <c r="C1091" s="707">
        <v>8</v>
      </c>
      <c r="D1091" s="708" t="s">
        <v>25</v>
      </c>
      <c r="E1091" s="711">
        <v>85</v>
      </c>
      <c r="F1091" s="711">
        <f t="shared" si="295"/>
        <v>680</v>
      </c>
      <c r="G1091" s="711">
        <v>90</v>
      </c>
      <c r="H1091" s="711">
        <f t="shared" si="296"/>
        <v>720</v>
      </c>
      <c r="I1091" s="711">
        <f t="shared" si="297"/>
        <v>1400</v>
      </c>
      <c r="J1091" s="712"/>
    </row>
    <row r="1092" spans="1:10" s="713" customFormat="1">
      <c r="A1092" s="705"/>
      <c r="B1092" s="706" t="s">
        <v>703</v>
      </c>
      <c r="C1092" s="707">
        <v>2</v>
      </c>
      <c r="D1092" s="708" t="s">
        <v>25</v>
      </c>
      <c r="E1092" s="711">
        <v>81</v>
      </c>
      <c r="F1092" s="711">
        <f t="shared" si="295"/>
        <v>162</v>
      </c>
      <c r="G1092" s="711">
        <v>85</v>
      </c>
      <c r="H1092" s="711">
        <f t="shared" si="296"/>
        <v>170</v>
      </c>
      <c r="I1092" s="711">
        <f t="shared" si="297"/>
        <v>332</v>
      </c>
      <c r="J1092" s="712"/>
    </row>
    <row r="1093" spans="1:10" s="713" customFormat="1">
      <c r="A1093" s="705"/>
      <c r="B1093" s="706" t="s">
        <v>704</v>
      </c>
      <c r="C1093" s="707">
        <v>27</v>
      </c>
      <c r="D1093" s="708" t="s">
        <v>25</v>
      </c>
      <c r="E1093" s="711">
        <v>176</v>
      </c>
      <c r="F1093" s="711">
        <f t="shared" si="295"/>
        <v>4752</v>
      </c>
      <c r="G1093" s="711">
        <v>90</v>
      </c>
      <c r="H1093" s="711">
        <f t="shared" si="296"/>
        <v>2430</v>
      </c>
      <c r="I1093" s="711">
        <f t="shared" si="297"/>
        <v>7182</v>
      </c>
      <c r="J1093" s="712"/>
    </row>
    <row r="1094" spans="1:10" s="713" customFormat="1">
      <c r="A1094" s="705"/>
      <c r="B1094" s="706" t="s">
        <v>706</v>
      </c>
      <c r="C1094" s="707">
        <v>8</v>
      </c>
      <c r="D1094" s="708" t="s">
        <v>25</v>
      </c>
      <c r="E1094" s="711">
        <v>610</v>
      </c>
      <c r="F1094" s="711">
        <f t="shared" si="295"/>
        <v>4880</v>
      </c>
      <c r="G1094" s="711">
        <v>100</v>
      </c>
      <c r="H1094" s="711">
        <f t="shared" si="296"/>
        <v>800</v>
      </c>
      <c r="I1094" s="711">
        <f t="shared" si="297"/>
        <v>5680</v>
      </c>
      <c r="J1094" s="712"/>
    </row>
    <row r="1095" spans="1:10" s="713" customFormat="1">
      <c r="A1095" s="705"/>
      <c r="B1095" s="706" t="s">
        <v>707</v>
      </c>
      <c r="C1095" s="707">
        <v>2</v>
      </c>
      <c r="D1095" s="708" t="s">
        <v>25</v>
      </c>
      <c r="E1095" s="711">
        <v>709</v>
      </c>
      <c r="F1095" s="711">
        <f t="shared" si="295"/>
        <v>1418</v>
      </c>
      <c r="G1095" s="711">
        <v>100</v>
      </c>
      <c r="H1095" s="711">
        <f t="shared" si="296"/>
        <v>200</v>
      </c>
      <c r="I1095" s="711">
        <f t="shared" si="297"/>
        <v>1618</v>
      </c>
      <c r="J1095" s="712"/>
    </row>
    <row r="1096" spans="1:10" s="713" customFormat="1">
      <c r="A1096" s="705"/>
      <c r="B1096" s="706"/>
      <c r="C1096" s="707"/>
      <c r="D1096" s="708"/>
      <c r="E1096" s="711"/>
      <c r="F1096" s="711"/>
      <c r="G1096" s="711"/>
      <c r="H1096" s="711"/>
      <c r="I1096" s="711"/>
      <c r="J1096" s="741"/>
    </row>
    <row r="1097" spans="1:10" s="713" customFormat="1">
      <c r="A1097" s="756" t="s">
        <v>735</v>
      </c>
      <c r="B1097" s="706" t="s">
        <v>696</v>
      </c>
      <c r="C1097" s="707"/>
      <c r="D1097" s="708"/>
      <c r="E1097" s="711"/>
      <c r="F1097" s="711"/>
      <c r="G1097" s="711"/>
      <c r="H1097" s="711"/>
      <c r="I1097" s="711"/>
      <c r="J1097" s="712"/>
    </row>
    <row r="1098" spans="1:10" s="713" customFormat="1">
      <c r="A1098" s="705"/>
      <c r="B1098" s="706" t="s">
        <v>700</v>
      </c>
      <c r="C1098" s="707">
        <v>4</v>
      </c>
      <c r="D1098" s="708" t="s">
        <v>25</v>
      </c>
      <c r="E1098" s="711">
        <v>55</v>
      </c>
      <c r="F1098" s="711">
        <f t="shared" ref="F1098:F1103" si="298">E1098*C1098</f>
        <v>220</v>
      </c>
      <c r="G1098" s="711">
        <v>80</v>
      </c>
      <c r="H1098" s="711">
        <f t="shared" ref="H1098:H1103" si="299">G1098*C1098</f>
        <v>320</v>
      </c>
      <c r="I1098" s="711">
        <f t="shared" ref="I1098:I1103" si="300">H1098+F1098</f>
        <v>540</v>
      </c>
      <c r="J1098" s="712"/>
    </row>
    <row r="1099" spans="1:10" s="713" customFormat="1">
      <c r="A1099" s="705"/>
      <c r="B1099" s="706" t="s">
        <v>701</v>
      </c>
      <c r="C1099" s="707">
        <v>5</v>
      </c>
      <c r="D1099" s="708" t="s">
        <v>25</v>
      </c>
      <c r="E1099" s="711">
        <v>85</v>
      </c>
      <c r="F1099" s="711">
        <f t="shared" si="298"/>
        <v>425</v>
      </c>
      <c r="G1099" s="711">
        <v>90</v>
      </c>
      <c r="H1099" s="711">
        <f t="shared" si="299"/>
        <v>450</v>
      </c>
      <c r="I1099" s="711">
        <f t="shared" si="300"/>
        <v>875</v>
      </c>
      <c r="J1099" s="712"/>
    </row>
    <row r="1100" spans="1:10" s="713" customFormat="1">
      <c r="A1100" s="705"/>
      <c r="B1100" s="715" t="s">
        <v>703</v>
      </c>
      <c r="C1100" s="714">
        <v>1</v>
      </c>
      <c r="D1100" s="716" t="s">
        <v>25</v>
      </c>
      <c r="E1100" s="710">
        <v>81</v>
      </c>
      <c r="F1100" s="710">
        <f t="shared" si="298"/>
        <v>81</v>
      </c>
      <c r="G1100" s="710">
        <v>85</v>
      </c>
      <c r="H1100" s="710">
        <f t="shared" si="299"/>
        <v>85</v>
      </c>
      <c r="I1100" s="710">
        <f t="shared" si="300"/>
        <v>166</v>
      </c>
      <c r="J1100" s="712"/>
    </row>
    <row r="1101" spans="1:10" s="713" customFormat="1">
      <c r="A1101" s="705"/>
      <c r="B1101" s="715" t="s">
        <v>704</v>
      </c>
      <c r="C1101" s="714">
        <v>21</v>
      </c>
      <c r="D1101" s="716" t="s">
        <v>25</v>
      </c>
      <c r="E1101" s="710">
        <v>176</v>
      </c>
      <c r="F1101" s="710">
        <f t="shared" si="298"/>
        <v>3696</v>
      </c>
      <c r="G1101" s="710">
        <v>90</v>
      </c>
      <c r="H1101" s="710">
        <f t="shared" si="299"/>
        <v>1890</v>
      </c>
      <c r="I1101" s="710">
        <f t="shared" si="300"/>
        <v>5586</v>
      </c>
      <c r="J1101" s="712"/>
    </row>
    <row r="1102" spans="1:10" s="713" customFormat="1">
      <c r="A1102" s="705"/>
      <c r="B1102" s="715" t="s">
        <v>706</v>
      </c>
      <c r="C1102" s="714">
        <v>4</v>
      </c>
      <c r="D1102" s="716" t="s">
        <v>25</v>
      </c>
      <c r="E1102" s="710">
        <v>610</v>
      </c>
      <c r="F1102" s="710">
        <f t="shared" si="298"/>
        <v>2440</v>
      </c>
      <c r="G1102" s="710">
        <v>100</v>
      </c>
      <c r="H1102" s="710">
        <f t="shared" si="299"/>
        <v>400</v>
      </c>
      <c r="I1102" s="710">
        <f t="shared" si="300"/>
        <v>2840</v>
      </c>
      <c r="J1102" s="712"/>
    </row>
    <row r="1103" spans="1:10" s="713" customFormat="1">
      <c r="A1103" s="705"/>
      <c r="B1103" s="715" t="s">
        <v>707</v>
      </c>
      <c r="C1103" s="714">
        <v>2</v>
      </c>
      <c r="D1103" s="716" t="s">
        <v>25</v>
      </c>
      <c r="E1103" s="710">
        <v>709</v>
      </c>
      <c r="F1103" s="710">
        <f t="shared" si="298"/>
        <v>1418</v>
      </c>
      <c r="G1103" s="710">
        <v>100</v>
      </c>
      <c r="H1103" s="710">
        <f t="shared" si="299"/>
        <v>200</v>
      </c>
      <c r="I1103" s="710">
        <f t="shared" si="300"/>
        <v>1618</v>
      </c>
      <c r="J1103" s="712"/>
    </row>
    <row r="1104" spans="1:10" s="713" customFormat="1">
      <c r="A1104" s="728"/>
      <c r="B1104" s="729"/>
      <c r="C1104" s="730"/>
      <c r="D1104" s="731"/>
      <c r="E1104" s="743"/>
      <c r="F1104" s="743"/>
      <c r="G1104" s="743"/>
      <c r="H1104" s="743"/>
      <c r="I1104" s="743"/>
      <c r="J1104" s="741"/>
    </row>
    <row r="1105" spans="1:10" s="694" customFormat="1">
      <c r="A1105" s="764"/>
      <c r="B1105" s="765" t="s">
        <v>736</v>
      </c>
      <c r="C1105" s="766"/>
      <c r="D1105" s="767"/>
      <c r="E1105" s="768"/>
      <c r="F1105" s="768">
        <f>SUM(F1079:F1104)</f>
        <v>36046</v>
      </c>
      <c r="G1105" s="768"/>
      <c r="H1105" s="768">
        <f>SUM(H1079:H1104)</f>
        <v>13675</v>
      </c>
      <c r="I1105" s="768">
        <f>SUM(I1079:I1104)</f>
        <v>49721</v>
      </c>
      <c r="J1105" s="769"/>
    </row>
    <row r="1106" spans="1:10" s="713" customFormat="1">
      <c r="A1106" s="705">
        <v>16.5</v>
      </c>
      <c r="B1106" s="745" t="s">
        <v>858</v>
      </c>
      <c r="C1106" s="714"/>
      <c r="D1106" s="757"/>
      <c r="E1106" s="710"/>
      <c r="F1106" s="710"/>
      <c r="G1106" s="710"/>
      <c r="H1106" s="710"/>
      <c r="I1106" s="746"/>
      <c r="J1106" s="712"/>
    </row>
    <row r="1107" spans="1:10" s="713" customFormat="1">
      <c r="A1107" s="705" t="s">
        <v>859</v>
      </c>
      <c r="B1107" s="715" t="s">
        <v>860</v>
      </c>
      <c r="C1107" s="714"/>
      <c r="D1107" s="708"/>
      <c r="E1107" s="710"/>
      <c r="F1107" s="710"/>
      <c r="G1107" s="710"/>
      <c r="H1107" s="710"/>
      <c r="I1107" s="711"/>
      <c r="J1107" s="712"/>
    </row>
    <row r="1108" spans="1:10" s="713" customFormat="1">
      <c r="A1108" s="705"/>
      <c r="B1108" s="715" t="s">
        <v>861</v>
      </c>
      <c r="C1108" s="714"/>
      <c r="D1108" s="716"/>
      <c r="E1108" s="710"/>
      <c r="F1108" s="710"/>
      <c r="G1108" s="710"/>
      <c r="H1108" s="710"/>
      <c r="I1108" s="711"/>
      <c r="J1108" s="712"/>
    </row>
    <row r="1109" spans="1:10" s="713" customFormat="1">
      <c r="A1109" s="705"/>
      <c r="B1109" s="715" t="s">
        <v>862</v>
      </c>
      <c r="C1109" s="714">
        <v>77</v>
      </c>
      <c r="D1109" s="723" t="s">
        <v>655</v>
      </c>
      <c r="E1109" s="710">
        <v>204</v>
      </c>
      <c r="F1109" s="710">
        <f>E1109*C1109</f>
        <v>15708</v>
      </c>
      <c r="G1109" s="710">
        <v>40</v>
      </c>
      <c r="H1109" s="710">
        <f>G1109*C1109</f>
        <v>3080</v>
      </c>
      <c r="I1109" s="711">
        <f>H1109+F1109</f>
        <v>18788</v>
      </c>
      <c r="J1109" s="712"/>
    </row>
    <row r="1110" spans="1:10" s="713" customFormat="1">
      <c r="A1110" s="705"/>
      <c r="B1110" s="706" t="s">
        <v>656</v>
      </c>
      <c r="C1110" s="714">
        <v>1</v>
      </c>
      <c r="D1110" s="723" t="s">
        <v>44</v>
      </c>
      <c r="E1110" s="710">
        <f>ROUNDDOWN(SUM(F1109)*0.1,0)</f>
        <v>1570</v>
      </c>
      <c r="F1110" s="710">
        <f>E1110*C1110</f>
        <v>1570</v>
      </c>
      <c r="G1110" s="710">
        <v>0</v>
      </c>
      <c r="H1110" s="710">
        <f>G1110*C1110</f>
        <v>0</v>
      </c>
      <c r="I1110" s="711">
        <f>H1110+F1110</f>
        <v>1570</v>
      </c>
      <c r="J1110" s="712"/>
    </row>
    <row r="1111" spans="1:10" s="713" customFormat="1">
      <c r="A1111" s="705"/>
      <c r="B1111" s="715" t="s">
        <v>863</v>
      </c>
      <c r="C1111" s="714">
        <v>60</v>
      </c>
      <c r="D1111" s="723" t="s">
        <v>655</v>
      </c>
      <c r="E1111" s="710">
        <v>29</v>
      </c>
      <c r="F1111" s="710">
        <f>E1111*C1111</f>
        <v>1740</v>
      </c>
      <c r="G1111" s="710">
        <v>27</v>
      </c>
      <c r="H1111" s="710">
        <f>G1111*C1111</f>
        <v>1620</v>
      </c>
      <c r="I1111" s="711">
        <f>H1111+F1111</f>
        <v>3360</v>
      </c>
      <c r="J1111" s="712"/>
    </row>
    <row r="1112" spans="1:10" s="713" customFormat="1">
      <c r="A1112" s="705"/>
      <c r="B1112" s="706" t="s">
        <v>656</v>
      </c>
      <c r="C1112" s="714">
        <v>1</v>
      </c>
      <c r="D1112" s="723" t="s">
        <v>44</v>
      </c>
      <c r="E1112" s="710">
        <f>ROUNDDOWN(SUM(F1111)*0.2,0)</f>
        <v>348</v>
      </c>
      <c r="F1112" s="710">
        <f>E1112*C1112</f>
        <v>348</v>
      </c>
      <c r="G1112" s="710">
        <v>0</v>
      </c>
      <c r="H1112" s="710">
        <f>G1112*C1112</f>
        <v>0</v>
      </c>
      <c r="I1112" s="711">
        <f>H1112+F1112</f>
        <v>348</v>
      </c>
      <c r="J1112" s="712"/>
    </row>
    <row r="1113" spans="1:10" s="713" customFormat="1">
      <c r="A1113" s="728"/>
      <c r="B1113" s="706"/>
      <c r="C1113" s="707"/>
      <c r="D1113" s="723"/>
      <c r="E1113" s="709"/>
      <c r="F1113" s="709"/>
      <c r="G1113" s="709"/>
      <c r="H1113" s="709"/>
      <c r="I1113" s="743"/>
      <c r="J1113" s="741"/>
    </row>
    <row r="1114" spans="1:10" s="713" customFormat="1">
      <c r="A1114" s="705"/>
      <c r="B1114" s="706" t="s">
        <v>864</v>
      </c>
      <c r="C1114" s="707"/>
      <c r="D1114" s="723"/>
      <c r="E1114" s="709"/>
      <c r="F1114" s="709"/>
      <c r="G1114" s="709"/>
      <c r="H1114" s="709"/>
      <c r="I1114" s="711"/>
      <c r="J1114" s="712"/>
    </row>
    <row r="1115" spans="1:10" s="713" customFormat="1">
      <c r="A1115" s="705"/>
      <c r="B1115" s="715" t="s">
        <v>865</v>
      </c>
      <c r="C1115" s="714">
        <v>4</v>
      </c>
      <c r="D1115" s="716" t="s">
        <v>25</v>
      </c>
      <c r="E1115" s="710">
        <v>3309</v>
      </c>
      <c r="F1115" s="710">
        <f t="shared" ref="F1115:F1120" si="301">E1115*C1115</f>
        <v>13236</v>
      </c>
      <c r="G1115" s="710">
        <v>450</v>
      </c>
      <c r="H1115" s="710">
        <f t="shared" ref="H1115:H1120" si="302">G1115*C1115</f>
        <v>1800</v>
      </c>
      <c r="I1115" s="711">
        <f t="shared" ref="I1115:I1120" si="303">H1115+F1115</f>
        <v>15036</v>
      </c>
      <c r="J1115" s="712"/>
    </row>
    <row r="1116" spans="1:10" s="713" customFormat="1">
      <c r="A1116" s="705"/>
      <c r="B1116" s="715" t="s">
        <v>866</v>
      </c>
      <c r="C1116" s="714">
        <v>4</v>
      </c>
      <c r="D1116" s="716" t="s">
        <v>25</v>
      </c>
      <c r="E1116" s="710">
        <v>1800</v>
      </c>
      <c r="F1116" s="710">
        <f t="shared" si="301"/>
        <v>7200</v>
      </c>
      <c r="G1116" s="710">
        <v>100</v>
      </c>
      <c r="H1116" s="710">
        <f t="shared" si="302"/>
        <v>400</v>
      </c>
      <c r="I1116" s="711">
        <f t="shared" si="303"/>
        <v>7600</v>
      </c>
      <c r="J1116" s="712"/>
    </row>
    <row r="1117" spans="1:10" s="713" customFormat="1">
      <c r="A1117" s="705"/>
      <c r="B1117" s="715" t="s">
        <v>862</v>
      </c>
      <c r="C1117" s="714">
        <v>36</v>
      </c>
      <c r="D1117" s="723" t="s">
        <v>655</v>
      </c>
      <c r="E1117" s="710">
        <v>204</v>
      </c>
      <c r="F1117" s="710">
        <f>E1117*C1117</f>
        <v>7344</v>
      </c>
      <c r="G1117" s="710">
        <v>40</v>
      </c>
      <c r="H1117" s="710">
        <f t="shared" si="302"/>
        <v>1440</v>
      </c>
      <c r="I1117" s="711">
        <f t="shared" si="303"/>
        <v>8784</v>
      </c>
      <c r="J1117" s="712"/>
    </row>
    <row r="1118" spans="1:10" s="713" customFormat="1">
      <c r="A1118" s="705"/>
      <c r="B1118" s="706" t="s">
        <v>656</v>
      </c>
      <c r="C1118" s="714">
        <v>1</v>
      </c>
      <c r="D1118" s="723" t="s">
        <v>44</v>
      </c>
      <c r="E1118" s="710">
        <f>ROUNDDOWN(SUM(F1117:F1117)*0.1,0)</f>
        <v>734</v>
      </c>
      <c r="F1118" s="710">
        <f t="shared" si="301"/>
        <v>734</v>
      </c>
      <c r="G1118" s="710">
        <v>0</v>
      </c>
      <c r="H1118" s="710">
        <f t="shared" si="302"/>
        <v>0</v>
      </c>
      <c r="I1118" s="711">
        <f t="shared" si="303"/>
        <v>734</v>
      </c>
      <c r="J1118" s="712"/>
    </row>
    <row r="1119" spans="1:10" s="713" customFormat="1">
      <c r="A1119" s="705"/>
      <c r="B1119" s="715" t="s">
        <v>863</v>
      </c>
      <c r="C1119" s="714">
        <v>8</v>
      </c>
      <c r="D1119" s="723" t="s">
        <v>655</v>
      </c>
      <c r="E1119" s="710">
        <v>29</v>
      </c>
      <c r="F1119" s="710">
        <f>E1119*C1119</f>
        <v>232</v>
      </c>
      <c r="G1119" s="710">
        <v>27</v>
      </c>
      <c r="H1119" s="710">
        <f t="shared" si="302"/>
        <v>216</v>
      </c>
      <c r="I1119" s="711">
        <f t="shared" si="303"/>
        <v>448</v>
      </c>
      <c r="J1119" s="712"/>
    </row>
    <row r="1120" spans="1:10" s="713" customFormat="1">
      <c r="A1120" s="705"/>
      <c r="B1120" s="706" t="s">
        <v>656</v>
      </c>
      <c r="C1120" s="714">
        <v>1</v>
      </c>
      <c r="D1120" s="723" t="s">
        <v>44</v>
      </c>
      <c r="E1120" s="710">
        <f>ROUNDDOWN(SUM(F1119)*0.2,0)</f>
        <v>46</v>
      </c>
      <c r="F1120" s="710">
        <f t="shared" si="301"/>
        <v>46</v>
      </c>
      <c r="G1120" s="710">
        <v>0</v>
      </c>
      <c r="H1120" s="710">
        <f t="shared" si="302"/>
        <v>0</v>
      </c>
      <c r="I1120" s="711">
        <f t="shared" si="303"/>
        <v>46</v>
      </c>
      <c r="J1120" s="712"/>
    </row>
    <row r="1121" spans="1:13" s="713" customFormat="1">
      <c r="A1121" s="728"/>
      <c r="B1121" s="706"/>
      <c r="C1121" s="707"/>
      <c r="D1121" s="723"/>
      <c r="E1121" s="709"/>
      <c r="F1121" s="709"/>
      <c r="G1121" s="709"/>
      <c r="H1121" s="709"/>
      <c r="I1121" s="709"/>
      <c r="J1121" s="741"/>
      <c r="L1121" s="713">
        <v>7.5</v>
      </c>
      <c r="M1121" s="713">
        <f>+L1121*2</f>
        <v>15</v>
      </c>
    </row>
    <row r="1122" spans="1:13" s="713" customFormat="1">
      <c r="A1122" s="705"/>
      <c r="B1122" s="706" t="s">
        <v>867</v>
      </c>
      <c r="C1122" s="707"/>
      <c r="D1122" s="723"/>
      <c r="E1122" s="709"/>
      <c r="F1122" s="709"/>
      <c r="G1122" s="709"/>
      <c r="H1122" s="709"/>
      <c r="I1122" s="711"/>
      <c r="J1122" s="712"/>
      <c r="M1122" s="713">
        <f>SUM(M1121:M1121)</f>
        <v>15</v>
      </c>
    </row>
    <row r="1123" spans="1:13" s="713" customFormat="1">
      <c r="A1123" s="705"/>
      <c r="B1123" s="715" t="s">
        <v>868</v>
      </c>
      <c r="C1123" s="714">
        <v>2</v>
      </c>
      <c r="D1123" s="723" t="s">
        <v>25</v>
      </c>
      <c r="E1123" s="710">
        <v>1256</v>
      </c>
      <c r="F1123" s="710">
        <f>E1123*C1123</f>
        <v>2512</v>
      </c>
      <c r="G1123" s="710">
        <v>100</v>
      </c>
      <c r="H1123" s="710">
        <f>G1123*C1123</f>
        <v>200</v>
      </c>
      <c r="I1123" s="711">
        <f>H1123+F1123</f>
        <v>2712</v>
      </c>
      <c r="J1123" s="712"/>
    </row>
    <row r="1124" spans="1:13" s="713" customFormat="1">
      <c r="A1124" s="705"/>
      <c r="B1124" s="715" t="s">
        <v>869</v>
      </c>
      <c r="C1124" s="714">
        <v>48</v>
      </c>
      <c r="D1124" s="723" t="s">
        <v>655</v>
      </c>
      <c r="E1124" s="710">
        <v>104</v>
      </c>
      <c r="F1124" s="710">
        <f>E1124*C1124</f>
        <v>4992</v>
      </c>
      <c r="G1124" s="710">
        <v>50</v>
      </c>
      <c r="H1124" s="710">
        <f>G1124*C1124</f>
        <v>2400</v>
      </c>
      <c r="I1124" s="711">
        <f>H1124+F1124</f>
        <v>7392</v>
      </c>
      <c r="J1124" s="712"/>
    </row>
    <row r="1125" spans="1:13" s="713" customFormat="1">
      <c r="A1125" s="705"/>
      <c r="B1125" s="715" t="s">
        <v>870</v>
      </c>
      <c r="C1125" s="714">
        <v>1</v>
      </c>
      <c r="D1125" s="723" t="s">
        <v>44</v>
      </c>
      <c r="E1125" s="710">
        <f>+C1124*336</f>
        <v>16128</v>
      </c>
      <c r="F1125" s="710">
        <f>E1125*C1125</f>
        <v>16128</v>
      </c>
      <c r="G1125" s="710">
        <f>ROUNDDOWN(SUM(E1125)*0.1,0)</f>
        <v>1612</v>
      </c>
      <c r="H1125" s="710">
        <f>G1125*C1125</f>
        <v>1612</v>
      </c>
      <c r="I1125" s="711">
        <f>H1125+F1125</f>
        <v>17740</v>
      </c>
      <c r="J1125" s="712"/>
    </row>
    <row r="1126" spans="1:13" s="713" customFormat="1">
      <c r="A1126" s="705"/>
      <c r="B1126" s="706" t="s">
        <v>656</v>
      </c>
      <c r="C1126" s="707">
        <v>1</v>
      </c>
      <c r="D1126" s="708" t="s">
        <v>44</v>
      </c>
      <c r="E1126" s="711">
        <f>ROUNDDOWN(SUM(F1124)*0.1,0)</f>
        <v>499</v>
      </c>
      <c r="F1126" s="711">
        <f>E1126*C1126</f>
        <v>499</v>
      </c>
      <c r="G1126" s="711">
        <v>0</v>
      </c>
      <c r="H1126" s="711">
        <f>G1126*C1126</f>
        <v>0</v>
      </c>
      <c r="I1126" s="711">
        <f>H1126+F1126</f>
        <v>499</v>
      </c>
      <c r="J1126" s="712"/>
    </row>
    <row r="1127" spans="1:13" s="713" customFormat="1">
      <c r="A1127" s="705"/>
      <c r="B1127" s="706"/>
      <c r="C1127" s="707"/>
      <c r="D1127" s="708"/>
      <c r="E1127" s="711"/>
      <c r="F1127" s="711"/>
      <c r="G1127" s="711"/>
      <c r="H1127" s="711"/>
      <c r="I1127" s="711"/>
      <c r="J1127" s="712"/>
    </row>
    <row r="1128" spans="1:13" s="713" customFormat="1">
      <c r="A1128" s="705" t="s">
        <v>871</v>
      </c>
      <c r="B1128" s="706" t="s">
        <v>872</v>
      </c>
      <c r="C1128" s="707"/>
      <c r="D1128" s="708"/>
      <c r="E1128" s="711"/>
      <c r="F1128" s="711"/>
      <c r="G1128" s="711"/>
      <c r="H1128" s="711"/>
      <c r="I1128" s="711"/>
      <c r="J1128" s="712"/>
    </row>
    <row r="1129" spans="1:13" s="713" customFormat="1">
      <c r="A1129" s="705"/>
      <c r="B1129" s="706" t="s">
        <v>873</v>
      </c>
      <c r="C1129" s="707"/>
      <c r="D1129" s="708"/>
      <c r="E1129" s="711"/>
      <c r="F1129" s="711"/>
      <c r="G1129" s="711"/>
      <c r="H1129" s="711"/>
      <c r="I1129" s="711"/>
      <c r="J1129" s="712"/>
    </row>
    <row r="1130" spans="1:13" s="713" customFormat="1">
      <c r="A1130" s="705"/>
      <c r="B1130" s="715" t="s">
        <v>865</v>
      </c>
      <c r="C1130" s="714">
        <v>1</v>
      </c>
      <c r="D1130" s="716" t="s">
        <v>25</v>
      </c>
      <c r="E1130" s="710">
        <v>3309</v>
      </c>
      <c r="F1130" s="710">
        <f t="shared" ref="F1130:F1135" si="304">E1130*C1130</f>
        <v>3309</v>
      </c>
      <c r="G1130" s="710">
        <v>450</v>
      </c>
      <c r="H1130" s="710">
        <f t="shared" ref="H1130:H1135" si="305">G1130*C1130</f>
        <v>450</v>
      </c>
      <c r="I1130" s="711">
        <f t="shared" ref="I1130:I1135" si="306">H1130+F1130</f>
        <v>3759</v>
      </c>
      <c r="J1130" s="712"/>
    </row>
    <row r="1131" spans="1:13" s="713" customFormat="1">
      <c r="A1131" s="705"/>
      <c r="B1131" s="715" t="s">
        <v>874</v>
      </c>
      <c r="C1131" s="714">
        <v>10</v>
      </c>
      <c r="D1131" s="716" t="s">
        <v>655</v>
      </c>
      <c r="E1131" s="710">
        <v>179</v>
      </c>
      <c r="F1131" s="710">
        <f t="shared" si="304"/>
        <v>1790</v>
      </c>
      <c r="G1131" s="710">
        <v>30</v>
      </c>
      <c r="H1131" s="710">
        <f t="shared" si="305"/>
        <v>300</v>
      </c>
      <c r="I1131" s="711">
        <f t="shared" si="306"/>
        <v>2090</v>
      </c>
      <c r="J1131" s="712"/>
    </row>
    <row r="1132" spans="1:13" s="713" customFormat="1">
      <c r="A1132" s="705"/>
      <c r="B1132" s="715" t="s">
        <v>875</v>
      </c>
      <c r="C1132" s="714">
        <v>10</v>
      </c>
      <c r="D1132" s="716" t="s">
        <v>655</v>
      </c>
      <c r="E1132" s="710">
        <v>155</v>
      </c>
      <c r="F1132" s="710">
        <f t="shared" si="304"/>
        <v>1550</v>
      </c>
      <c r="G1132" s="710">
        <v>30</v>
      </c>
      <c r="H1132" s="710">
        <f t="shared" si="305"/>
        <v>300</v>
      </c>
      <c r="I1132" s="711">
        <f t="shared" si="306"/>
        <v>1850</v>
      </c>
      <c r="J1132" s="712"/>
    </row>
    <row r="1133" spans="1:13" s="713" customFormat="1">
      <c r="A1133" s="705"/>
      <c r="B1133" s="706" t="s">
        <v>656</v>
      </c>
      <c r="C1133" s="714">
        <v>1</v>
      </c>
      <c r="D1133" s="723" t="s">
        <v>44</v>
      </c>
      <c r="E1133" s="710">
        <f>ROUNDDOWN(SUM(F1132:F1132)*0.1,0)</f>
        <v>155</v>
      </c>
      <c r="F1133" s="710">
        <f t="shared" si="304"/>
        <v>155</v>
      </c>
      <c r="G1133" s="710">
        <v>0</v>
      </c>
      <c r="H1133" s="710">
        <f t="shared" si="305"/>
        <v>0</v>
      </c>
      <c r="I1133" s="711">
        <f t="shared" si="306"/>
        <v>155</v>
      </c>
      <c r="J1133" s="712"/>
    </row>
    <row r="1134" spans="1:13" s="713" customFormat="1">
      <c r="A1134" s="747"/>
      <c r="B1134" s="715" t="s">
        <v>863</v>
      </c>
      <c r="C1134" s="714">
        <v>10</v>
      </c>
      <c r="D1134" s="723" t="s">
        <v>655</v>
      </c>
      <c r="E1134" s="710">
        <v>29</v>
      </c>
      <c r="F1134" s="710">
        <f>E1134*C1134</f>
        <v>290</v>
      </c>
      <c r="G1134" s="710">
        <v>27</v>
      </c>
      <c r="H1134" s="710">
        <f t="shared" si="305"/>
        <v>270</v>
      </c>
      <c r="I1134" s="711">
        <f t="shared" si="306"/>
        <v>560</v>
      </c>
      <c r="J1134" s="749"/>
    </row>
    <row r="1135" spans="1:13" s="713" customFormat="1">
      <c r="A1135" s="705"/>
      <c r="B1135" s="706" t="s">
        <v>656</v>
      </c>
      <c r="C1135" s="707">
        <v>1</v>
      </c>
      <c r="D1135" s="723" t="s">
        <v>44</v>
      </c>
      <c r="E1135" s="711">
        <f>ROUNDDOWN(SUM(F1134:F1134)*0.2,0)</f>
        <v>58</v>
      </c>
      <c r="F1135" s="709">
        <f t="shared" si="304"/>
        <v>58</v>
      </c>
      <c r="G1135" s="709">
        <v>0</v>
      </c>
      <c r="H1135" s="709">
        <f t="shared" si="305"/>
        <v>0</v>
      </c>
      <c r="I1135" s="711">
        <f t="shared" si="306"/>
        <v>58</v>
      </c>
      <c r="J1135" s="712"/>
    </row>
    <row r="1136" spans="1:13" s="713" customFormat="1">
      <c r="A1136" s="728"/>
      <c r="B1136" s="729"/>
      <c r="C1136" s="730"/>
      <c r="D1136" s="731"/>
      <c r="E1136" s="743"/>
      <c r="F1136" s="743"/>
      <c r="G1136" s="743"/>
      <c r="H1136" s="743"/>
      <c r="I1136" s="743"/>
      <c r="J1136" s="741"/>
    </row>
    <row r="1137" spans="1:10" s="694" customFormat="1">
      <c r="A1137" s="764"/>
      <c r="B1137" s="765" t="s">
        <v>876</v>
      </c>
      <c r="C1137" s="766"/>
      <c r="D1137" s="765"/>
      <c r="E1137" s="768"/>
      <c r="F1137" s="768">
        <f>SUM(F1109:F1136)</f>
        <v>79441</v>
      </c>
      <c r="G1137" s="768"/>
      <c r="H1137" s="768">
        <f>SUM(H1109:H1136)</f>
        <v>14088</v>
      </c>
      <c r="I1137" s="768">
        <f>SUM(I1109:I1136)</f>
        <v>93529</v>
      </c>
      <c r="J1137" s="769"/>
    </row>
    <row r="1138" spans="1:10" s="713" customFormat="1">
      <c r="A1138" s="705">
        <v>16.600000000000001</v>
      </c>
      <c r="B1138" s="758" t="s">
        <v>708</v>
      </c>
      <c r="C1138" s="714"/>
      <c r="D1138" s="757"/>
      <c r="E1138" s="710"/>
      <c r="F1138" s="710"/>
      <c r="G1138" s="710"/>
      <c r="H1138" s="710"/>
      <c r="I1138" s="746"/>
      <c r="J1138" s="712"/>
    </row>
    <row r="1139" spans="1:10" s="713" customFormat="1">
      <c r="A1139" s="705"/>
      <c r="B1139" s="715" t="s">
        <v>737</v>
      </c>
      <c r="C1139" s="754">
        <v>15</v>
      </c>
      <c r="D1139" s="716" t="s">
        <v>655</v>
      </c>
      <c r="E1139" s="710">
        <v>320</v>
      </c>
      <c r="F1139" s="710">
        <f>E1139*C1139</f>
        <v>4800</v>
      </c>
      <c r="G1139" s="710">
        <v>115</v>
      </c>
      <c r="H1139" s="710">
        <f>G1139*C1139</f>
        <v>1725</v>
      </c>
      <c r="I1139" s="710">
        <f>H1139+F1139</f>
        <v>6525</v>
      </c>
      <c r="J1139" s="712"/>
    </row>
    <row r="1140" spans="1:10" s="713" customFormat="1">
      <c r="A1140" s="705"/>
      <c r="B1140" s="715" t="s">
        <v>738</v>
      </c>
      <c r="C1140" s="754"/>
      <c r="D1140" s="716"/>
      <c r="E1140" s="710"/>
      <c r="F1140" s="710"/>
      <c r="G1140" s="710"/>
      <c r="H1140" s="710"/>
      <c r="I1140" s="710"/>
      <c r="J1140" s="712"/>
    </row>
    <row r="1141" spans="1:10" s="713" customFormat="1">
      <c r="A1141" s="705"/>
      <c r="B1141" s="715" t="s">
        <v>692</v>
      </c>
      <c r="C1141" s="754">
        <v>1</v>
      </c>
      <c r="D1141" s="723" t="s">
        <v>25</v>
      </c>
      <c r="E1141" s="710">
        <v>1100</v>
      </c>
      <c r="F1141" s="710">
        <f>E1141*C1141</f>
        <v>1100</v>
      </c>
      <c r="G1141" s="710">
        <v>115</v>
      </c>
      <c r="H1141" s="710">
        <f>G1141*C1141</f>
        <v>115</v>
      </c>
      <c r="I1141" s="710">
        <f>H1141+F1141</f>
        <v>1215</v>
      </c>
      <c r="J1141" s="712"/>
    </row>
    <row r="1142" spans="1:10" s="713" customFormat="1">
      <c r="A1142" s="705"/>
      <c r="B1142" s="715" t="s">
        <v>709</v>
      </c>
      <c r="C1142" s="714">
        <v>6</v>
      </c>
      <c r="D1142" s="716" t="s">
        <v>25</v>
      </c>
      <c r="E1142" s="710">
        <v>188</v>
      </c>
      <c r="F1142" s="710">
        <f>E1142*C1142</f>
        <v>1128</v>
      </c>
      <c r="G1142" s="710">
        <v>90</v>
      </c>
      <c r="H1142" s="710">
        <f>G1142*C1142</f>
        <v>540</v>
      </c>
      <c r="I1142" s="711">
        <f>H1142+F1142</f>
        <v>1668</v>
      </c>
      <c r="J1142" s="712"/>
    </row>
    <row r="1143" spans="1:10" s="713" customFormat="1">
      <c r="A1143" s="705"/>
      <c r="B1143" s="706" t="s">
        <v>710</v>
      </c>
      <c r="C1143" s="707">
        <v>3</v>
      </c>
      <c r="D1143" s="716" t="s">
        <v>25</v>
      </c>
      <c r="E1143" s="710">
        <v>312</v>
      </c>
      <c r="F1143" s="710">
        <f>E1143*C1143</f>
        <v>936</v>
      </c>
      <c r="G1143" s="710">
        <v>90</v>
      </c>
      <c r="H1143" s="710">
        <f>G1143*C1143</f>
        <v>270</v>
      </c>
      <c r="I1143" s="711">
        <f>H1143+F1143</f>
        <v>1206</v>
      </c>
      <c r="J1143" s="712"/>
    </row>
    <row r="1144" spans="1:10" s="713" customFormat="1">
      <c r="A1144" s="705"/>
      <c r="B1144" s="706" t="s">
        <v>711</v>
      </c>
      <c r="C1144" s="707"/>
      <c r="D1144" s="723"/>
      <c r="E1144" s="709"/>
      <c r="F1144" s="709"/>
      <c r="G1144" s="709"/>
      <c r="H1144" s="709"/>
      <c r="I1144" s="709"/>
      <c r="J1144" s="712"/>
    </row>
    <row r="1145" spans="1:10" s="713" customFormat="1">
      <c r="A1145" s="705"/>
      <c r="B1145" s="715" t="s">
        <v>674</v>
      </c>
      <c r="C1145" s="714">
        <v>166</v>
      </c>
      <c r="D1145" s="716" t="s">
        <v>655</v>
      </c>
      <c r="E1145" s="709">
        <v>20</v>
      </c>
      <c r="F1145" s="709">
        <f t="shared" ref="F1145:F1146" si="307">E1145*C1145</f>
        <v>3320</v>
      </c>
      <c r="G1145" s="709">
        <v>10</v>
      </c>
      <c r="H1145" s="710">
        <f t="shared" ref="H1145:H1146" si="308">G1145*C1145</f>
        <v>1660</v>
      </c>
      <c r="I1145" s="710">
        <f t="shared" ref="I1145:I1146" si="309">H1145+F1145</f>
        <v>4980</v>
      </c>
      <c r="J1145" s="712"/>
    </row>
    <row r="1146" spans="1:10" s="713" customFormat="1">
      <c r="A1146" s="705"/>
      <c r="B1146" s="715" t="s">
        <v>673</v>
      </c>
      <c r="C1146" s="714">
        <v>169</v>
      </c>
      <c r="D1146" s="716" t="s">
        <v>655</v>
      </c>
      <c r="E1146" s="709">
        <v>12</v>
      </c>
      <c r="F1146" s="709">
        <f t="shared" si="307"/>
        <v>2028</v>
      </c>
      <c r="G1146" s="709">
        <v>7</v>
      </c>
      <c r="H1146" s="710">
        <f t="shared" si="308"/>
        <v>1183</v>
      </c>
      <c r="I1146" s="710">
        <f t="shared" si="309"/>
        <v>3211</v>
      </c>
      <c r="J1146" s="712"/>
    </row>
    <row r="1147" spans="1:10" s="713" customFormat="1">
      <c r="A1147" s="705"/>
      <c r="B1147" s="706" t="s">
        <v>712</v>
      </c>
      <c r="C1147" s="714">
        <v>107</v>
      </c>
      <c r="D1147" s="716" t="s">
        <v>655</v>
      </c>
      <c r="E1147" s="710">
        <v>17</v>
      </c>
      <c r="F1147" s="710">
        <f>E1147*C1147</f>
        <v>1819</v>
      </c>
      <c r="G1147" s="710">
        <v>8</v>
      </c>
      <c r="H1147" s="710">
        <f>G1147*C1147</f>
        <v>856</v>
      </c>
      <c r="I1147" s="710">
        <f>H1147+F1147</f>
        <v>2675</v>
      </c>
      <c r="J1147" s="712"/>
    </row>
    <row r="1148" spans="1:10" s="713" customFormat="1">
      <c r="A1148" s="705"/>
      <c r="B1148" s="706" t="s">
        <v>656</v>
      </c>
      <c r="C1148" s="707">
        <v>1</v>
      </c>
      <c r="D1148" s="723" t="s">
        <v>44</v>
      </c>
      <c r="E1148" s="710">
        <f>ROUNDDOWN(SUM(F1145:F1147)*0.1,0)</f>
        <v>716</v>
      </c>
      <c r="F1148" s="709">
        <f>E1148*C1148</f>
        <v>716</v>
      </c>
      <c r="G1148" s="709">
        <v>0</v>
      </c>
      <c r="H1148" s="709">
        <f>G1148*C1148</f>
        <v>0</v>
      </c>
      <c r="I1148" s="709">
        <f>H1148+F1148</f>
        <v>716</v>
      </c>
      <c r="J1148" s="712"/>
    </row>
    <row r="1149" spans="1:10" s="713" customFormat="1">
      <c r="A1149" s="705"/>
      <c r="B1149" s="706" t="s">
        <v>713</v>
      </c>
      <c r="C1149" s="714"/>
      <c r="D1149" s="716"/>
      <c r="E1149" s="710"/>
      <c r="F1149" s="710"/>
      <c r="G1149" s="710"/>
      <c r="H1149" s="710"/>
      <c r="I1149" s="711"/>
      <c r="J1149" s="712"/>
    </row>
    <row r="1150" spans="1:10" s="713" customFormat="1">
      <c r="A1150" s="705"/>
      <c r="B1150" s="753" t="s">
        <v>714</v>
      </c>
      <c r="C1150" s="714">
        <v>24</v>
      </c>
      <c r="D1150" s="716" t="s">
        <v>655</v>
      </c>
      <c r="E1150" s="710">
        <v>63</v>
      </c>
      <c r="F1150" s="710">
        <f>E1150*C1150</f>
        <v>1512</v>
      </c>
      <c r="G1150" s="710">
        <v>28</v>
      </c>
      <c r="H1150" s="710">
        <f>G1150*C1150</f>
        <v>672</v>
      </c>
      <c r="I1150" s="710">
        <f>H1150+F1150</f>
        <v>2184</v>
      </c>
      <c r="J1150" s="712"/>
    </row>
    <row r="1151" spans="1:10" s="713" customFormat="1">
      <c r="A1151" s="705"/>
      <c r="B1151" s="753" t="s">
        <v>715</v>
      </c>
      <c r="C1151" s="714">
        <v>10</v>
      </c>
      <c r="D1151" s="716" t="s">
        <v>655</v>
      </c>
      <c r="E1151" s="710">
        <v>44</v>
      </c>
      <c r="F1151" s="710">
        <f>E1151*C1151</f>
        <v>440</v>
      </c>
      <c r="G1151" s="710">
        <v>24</v>
      </c>
      <c r="H1151" s="710">
        <f>G1151*C1151</f>
        <v>240</v>
      </c>
      <c r="I1151" s="710">
        <f>H1151+F1151</f>
        <v>680</v>
      </c>
      <c r="J1151" s="712"/>
    </row>
    <row r="1152" spans="1:10" s="713" customFormat="1">
      <c r="A1152" s="705"/>
      <c r="B1152" s="753" t="s">
        <v>678</v>
      </c>
      <c r="C1152" s="714">
        <v>141</v>
      </c>
      <c r="D1152" s="716" t="s">
        <v>655</v>
      </c>
      <c r="E1152" s="710">
        <v>31</v>
      </c>
      <c r="F1152" s="710">
        <f>E1152*C1152</f>
        <v>4371</v>
      </c>
      <c r="G1152" s="710">
        <v>22</v>
      </c>
      <c r="H1152" s="710">
        <f>G1152*C1152</f>
        <v>3102</v>
      </c>
      <c r="I1152" s="710">
        <f>H1152+F1152</f>
        <v>7473</v>
      </c>
      <c r="J1152" s="712"/>
    </row>
    <row r="1153" spans="1:10" s="713" customFormat="1">
      <c r="A1153" s="705"/>
      <c r="B1153" s="753" t="s">
        <v>716</v>
      </c>
      <c r="C1153" s="714">
        <v>20</v>
      </c>
      <c r="D1153" s="716" t="s">
        <v>655</v>
      </c>
      <c r="E1153" s="710">
        <v>31</v>
      </c>
      <c r="F1153" s="710">
        <f>E1153*C1153</f>
        <v>620</v>
      </c>
      <c r="G1153" s="710">
        <v>22</v>
      </c>
      <c r="H1153" s="710">
        <f>G1153*C1153</f>
        <v>440</v>
      </c>
      <c r="I1153" s="710">
        <f>H1153+F1153</f>
        <v>1060</v>
      </c>
      <c r="J1153" s="712"/>
    </row>
    <row r="1154" spans="1:10" s="713" customFormat="1">
      <c r="A1154" s="705"/>
      <c r="B1154" s="715" t="s">
        <v>656</v>
      </c>
      <c r="C1154" s="714">
        <v>1</v>
      </c>
      <c r="D1154" s="716" t="s">
        <v>44</v>
      </c>
      <c r="E1154" s="710">
        <f>ROUNDDOWN(SUM(F1150:F1153)*0.2,0)</f>
        <v>1388</v>
      </c>
      <c r="F1154" s="710">
        <f>E1154*C1154</f>
        <v>1388</v>
      </c>
      <c r="G1154" s="710">
        <v>0</v>
      </c>
      <c r="H1154" s="710">
        <f>G1154*C1154</f>
        <v>0</v>
      </c>
      <c r="I1154" s="710">
        <f>H1154+F1154</f>
        <v>1388</v>
      </c>
      <c r="J1154" s="712"/>
    </row>
    <row r="1155" spans="1:10" s="713" customFormat="1">
      <c r="A1155" s="728"/>
      <c r="B1155" s="729"/>
      <c r="C1155" s="730"/>
      <c r="D1155" s="731"/>
      <c r="E1155" s="743"/>
      <c r="F1155" s="743"/>
      <c r="G1155" s="743"/>
      <c r="H1155" s="743"/>
      <c r="I1155" s="743"/>
      <c r="J1155" s="741"/>
    </row>
    <row r="1156" spans="1:10" s="713" customFormat="1">
      <c r="A1156" s="770"/>
      <c r="B1156" s="765" t="s">
        <v>739</v>
      </c>
      <c r="C1156" s="766"/>
      <c r="D1156" s="767"/>
      <c r="E1156" s="768"/>
      <c r="F1156" s="768">
        <f>SUM(F1139:F1155)</f>
        <v>24178</v>
      </c>
      <c r="G1156" s="768"/>
      <c r="H1156" s="768">
        <f>SUM(H1139:H1155)</f>
        <v>10803</v>
      </c>
      <c r="I1156" s="768">
        <f>SUM(I1139:I1155)</f>
        <v>34981</v>
      </c>
      <c r="J1156" s="769"/>
    </row>
    <row r="1157" spans="1:10" s="713" customFormat="1">
      <c r="A1157" s="705">
        <v>16.7</v>
      </c>
      <c r="B1157" s="745" t="s">
        <v>877</v>
      </c>
      <c r="C1157" s="714"/>
      <c r="D1157" s="708"/>
      <c r="E1157" s="710"/>
      <c r="F1157" s="710"/>
      <c r="G1157" s="710"/>
      <c r="H1157" s="710"/>
      <c r="I1157" s="711"/>
      <c r="J1157" s="712"/>
    </row>
    <row r="1158" spans="1:10" s="713" customFormat="1">
      <c r="A1158" s="705" t="s">
        <v>878</v>
      </c>
      <c r="B1158" s="745" t="s">
        <v>879</v>
      </c>
      <c r="C1158" s="714"/>
      <c r="D1158" s="708"/>
      <c r="E1158" s="710"/>
      <c r="F1158" s="710"/>
      <c r="G1158" s="710"/>
      <c r="H1158" s="710"/>
      <c r="I1158" s="710"/>
      <c r="J1158" s="712"/>
    </row>
    <row r="1159" spans="1:10" s="713" customFormat="1">
      <c r="A1159" s="747"/>
      <c r="B1159" s="706" t="s">
        <v>880</v>
      </c>
      <c r="C1159" s="1086">
        <v>6</v>
      </c>
      <c r="D1159" s="724" t="s">
        <v>25</v>
      </c>
      <c r="E1159" s="711">
        <v>1650</v>
      </c>
      <c r="F1159" s="709">
        <f t="shared" ref="F1159:F1161" si="310">E1159*C1159</f>
        <v>9900</v>
      </c>
      <c r="G1159" s="709">
        <v>135</v>
      </c>
      <c r="H1159" s="710">
        <f t="shared" ref="H1159:H1161" si="311">G1159*C1159</f>
        <v>810</v>
      </c>
      <c r="I1159" s="710">
        <f t="shared" ref="I1159:I1161" si="312">H1159+F1159</f>
        <v>10710</v>
      </c>
      <c r="J1159" s="749"/>
    </row>
    <row r="1160" spans="1:10" s="713" customFormat="1">
      <c r="A1160" s="705"/>
      <c r="B1160" s="755" t="s">
        <v>881</v>
      </c>
      <c r="C1160" s="707">
        <v>2</v>
      </c>
      <c r="D1160" s="723" t="s">
        <v>25</v>
      </c>
      <c r="E1160" s="711">
        <v>2170</v>
      </c>
      <c r="F1160" s="710">
        <f t="shared" si="310"/>
        <v>4340</v>
      </c>
      <c r="G1160" s="710">
        <v>135</v>
      </c>
      <c r="H1160" s="710">
        <f t="shared" si="311"/>
        <v>270</v>
      </c>
      <c r="I1160" s="710">
        <f t="shared" si="312"/>
        <v>4610</v>
      </c>
      <c r="J1160" s="712"/>
    </row>
    <row r="1161" spans="1:10" s="713" customFormat="1">
      <c r="A1161" s="705"/>
      <c r="B1161" s="715" t="s">
        <v>882</v>
      </c>
      <c r="C1161" s="714">
        <f>SUM(C1159:C1160)</f>
        <v>8</v>
      </c>
      <c r="D1161" s="716" t="s">
        <v>25</v>
      </c>
      <c r="E1161" s="710">
        <v>92</v>
      </c>
      <c r="F1161" s="710">
        <f t="shared" si="310"/>
        <v>736</v>
      </c>
      <c r="G1161" s="710">
        <v>90</v>
      </c>
      <c r="H1161" s="710">
        <f t="shared" si="311"/>
        <v>720</v>
      </c>
      <c r="I1161" s="710">
        <f t="shared" si="312"/>
        <v>1456</v>
      </c>
      <c r="J1161" s="712"/>
    </row>
    <row r="1162" spans="1:10" s="713" customFormat="1">
      <c r="A1162" s="705"/>
      <c r="B1162" s="706" t="s">
        <v>711</v>
      </c>
      <c r="C1162" s="707"/>
      <c r="D1162" s="723"/>
      <c r="E1162" s="709"/>
      <c r="F1162" s="709"/>
      <c r="G1162" s="709"/>
      <c r="H1162" s="709"/>
      <c r="I1162" s="709"/>
      <c r="J1162" s="712"/>
    </row>
    <row r="1163" spans="1:10" s="713" customFormat="1">
      <c r="A1163" s="705"/>
      <c r="B1163" s="715" t="s">
        <v>673</v>
      </c>
      <c r="C1163" s="714">
        <v>266</v>
      </c>
      <c r="D1163" s="716" t="s">
        <v>655</v>
      </c>
      <c r="E1163" s="709">
        <v>12</v>
      </c>
      <c r="F1163" s="709">
        <f t="shared" ref="F1163" si="313">E1163*C1163</f>
        <v>3192</v>
      </c>
      <c r="G1163" s="709">
        <v>7</v>
      </c>
      <c r="H1163" s="710">
        <f t="shared" ref="H1163" si="314">G1163*C1163</f>
        <v>1862</v>
      </c>
      <c r="I1163" s="710">
        <f t="shared" ref="I1163" si="315">H1163+F1163</f>
        <v>5054</v>
      </c>
      <c r="J1163" s="712"/>
    </row>
    <row r="1164" spans="1:10" s="713" customFormat="1">
      <c r="A1164" s="705"/>
      <c r="B1164" s="706" t="s">
        <v>656</v>
      </c>
      <c r="C1164" s="707">
        <v>1</v>
      </c>
      <c r="D1164" s="723" t="s">
        <v>44</v>
      </c>
      <c r="E1164" s="710">
        <f>ROUNDDOWN(SUM(F1163:F1163)*0.1,0)</f>
        <v>319</v>
      </c>
      <c r="F1164" s="709">
        <f>E1164*C1164</f>
        <v>319</v>
      </c>
      <c r="G1164" s="709">
        <v>0</v>
      </c>
      <c r="H1164" s="709">
        <f>G1164*C1164</f>
        <v>0</v>
      </c>
      <c r="I1164" s="709">
        <f>H1164+F1164</f>
        <v>319</v>
      </c>
      <c r="J1164" s="712"/>
    </row>
    <row r="1165" spans="1:10" s="713" customFormat="1">
      <c r="A1165" s="705"/>
      <c r="B1165" s="706" t="s">
        <v>713</v>
      </c>
      <c r="C1165" s="714"/>
      <c r="D1165" s="716"/>
      <c r="E1165" s="710"/>
      <c r="F1165" s="710"/>
      <c r="G1165" s="710"/>
      <c r="H1165" s="710"/>
      <c r="I1165" s="711"/>
      <c r="J1165" s="712"/>
    </row>
    <row r="1166" spans="1:10" s="713" customFormat="1">
      <c r="A1166" s="705"/>
      <c r="B1166" s="753" t="s">
        <v>678</v>
      </c>
      <c r="C1166" s="714">
        <v>89</v>
      </c>
      <c r="D1166" s="716" t="s">
        <v>655</v>
      </c>
      <c r="E1166" s="710">
        <v>31</v>
      </c>
      <c r="F1166" s="710">
        <f>E1166*C1166</f>
        <v>2759</v>
      </c>
      <c r="G1166" s="710">
        <v>22</v>
      </c>
      <c r="H1166" s="710">
        <f>G1166*C1166</f>
        <v>1958</v>
      </c>
      <c r="I1166" s="710">
        <f>H1166+F1166</f>
        <v>4717</v>
      </c>
      <c r="J1166" s="712"/>
    </row>
    <row r="1167" spans="1:10" s="713" customFormat="1">
      <c r="A1167" s="705"/>
      <c r="B1167" s="706" t="s">
        <v>656</v>
      </c>
      <c r="C1167" s="707">
        <v>1</v>
      </c>
      <c r="D1167" s="708" t="s">
        <v>44</v>
      </c>
      <c r="E1167" s="711">
        <f>ROUNDDOWN(SUM(F1166:F1166)*0.2,0)</f>
        <v>551</v>
      </c>
      <c r="F1167" s="711">
        <f>E1167*C1167</f>
        <v>551</v>
      </c>
      <c r="G1167" s="711">
        <v>0</v>
      </c>
      <c r="H1167" s="711">
        <f>G1167*C1167</f>
        <v>0</v>
      </c>
      <c r="I1167" s="711">
        <f>H1167+F1167</f>
        <v>551</v>
      </c>
      <c r="J1167" s="712"/>
    </row>
    <row r="1168" spans="1:10" s="713" customFormat="1">
      <c r="A1168" s="705"/>
      <c r="B1168" s="755"/>
      <c r="C1168" s="707"/>
      <c r="D1168" s="708"/>
      <c r="E1168" s="711"/>
      <c r="F1168" s="711"/>
      <c r="G1168" s="711"/>
      <c r="H1168" s="711"/>
      <c r="I1168" s="711"/>
      <c r="J1168" s="712"/>
    </row>
    <row r="1169" spans="1:10" s="713" customFormat="1">
      <c r="A1169" s="705" t="s">
        <v>883</v>
      </c>
      <c r="B1169" s="706" t="s">
        <v>884</v>
      </c>
      <c r="C1169" s="707"/>
      <c r="D1169" s="708"/>
      <c r="E1169" s="711"/>
      <c r="F1169" s="711"/>
      <c r="G1169" s="711"/>
      <c r="H1169" s="711"/>
      <c r="I1169" s="711"/>
      <c r="J1169" s="712"/>
    </row>
    <row r="1170" spans="1:10" s="713" customFormat="1">
      <c r="A1170" s="705"/>
      <c r="B1170" s="706" t="s">
        <v>880</v>
      </c>
      <c r="C1170" s="775">
        <v>3</v>
      </c>
      <c r="D1170" s="708" t="s">
        <v>25</v>
      </c>
      <c r="E1170" s="711">
        <v>1650</v>
      </c>
      <c r="F1170" s="711">
        <f t="shared" ref="F1170:F1172" si="316">E1170*C1170</f>
        <v>4950</v>
      </c>
      <c r="G1170" s="711">
        <v>135</v>
      </c>
      <c r="H1170" s="711">
        <f t="shared" ref="H1170:H1172" si="317">G1170*C1170</f>
        <v>405</v>
      </c>
      <c r="I1170" s="711">
        <f t="shared" ref="I1170:I1172" si="318">H1170+F1170</f>
        <v>5355</v>
      </c>
      <c r="J1170" s="712"/>
    </row>
    <row r="1171" spans="1:10" s="713" customFormat="1">
      <c r="A1171" s="705"/>
      <c r="B1171" s="755" t="s">
        <v>881</v>
      </c>
      <c r="C1171" s="707">
        <v>1</v>
      </c>
      <c r="D1171" s="723" t="s">
        <v>25</v>
      </c>
      <c r="E1171" s="711">
        <v>2170</v>
      </c>
      <c r="F1171" s="710">
        <f t="shared" si="316"/>
        <v>2170</v>
      </c>
      <c r="G1171" s="710">
        <v>135</v>
      </c>
      <c r="H1171" s="710">
        <f t="shared" si="317"/>
        <v>135</v>
      </c>
      <c r="I1171" s="710">
        <f t="shared" si="318"/>
        <v>2305</v>
      </c>
      <c r="J1171" s="712"/>
    </row>
    <row r="1172" spans="1:10" s="713" customFormat="1">
      <c r="A1172" s="705"/>
      <c r="B1172" s="715" t="s">
        <v>882</v>
      </c>
      <c r="C1172" s="714">
        <f>SUM(C1170:C1171)</f>
        <v>4</v>
      </c>
      <c r="D1172" s="716" t="s">
        <v>25</v>
      </c>
      <c r="E1172" s="710">
        <v>92</v>
      </c>
      <c r="F1172" s="710">
        <f t="shared" si="316"/>
        <v>368</v>
      </c>
      <c r="G1172" s="710">
        <v>90</v>
      </c>
      <c r="H1172" s="710">
        <f t="shared" si="317"/>
        <v>360</v>
      </c>
      <c r="I1172" s="710">
        <f t="shared" si="318"/>
        <v>728</v>
      </c>
      <c r="J1172" s="712"/>
    </row>
    <row r="1173" spans="1:10" s="713" customFormat="1">
      <c r="A1173" s="705"/>
      <c r="B1173" s="706" t="s">
        <v>711</v>
      </c>
      <c r="C1173" s="707"/>
      <c r="D1173" s="723"/>
      <c r="E1173" s="709"/>
      <c r="F1173" s="709"/>
      <c r="G1173" s="709"/>
      <c r="H1173" s="709"/>
      <c r="I1173" s="709"/>
      <c r="J1173" s="712"/>
    </row>
    <row r="1174" spans="1:10" s="713" customFormat="1">
      <c r="A1174" s="705"/>
      <c r="B1174" s="715" t="s">
        <v>673</v>
      </c>
      <c r="C1174" s="714">
        <v>93</v>
      </c>
      <c r="D1174" s="716" t="s">
        <v>655</v>
      </c>
      <c r="E1174" s="709">
        <v>12</v>
      </c>
      <c r="F1174" s="709">
        <f t="shared" ref="F1174" si="319">E1174*C1174</f>
        <v>1116</v>
      </c>
      <c r="G1174" s="709">
        <v>7</v>
      </c>
      <c r="H1174" s="710">
        <f t="shared" ref="H1174" si="320">G1174*C1174</f>
        <v>651</v>
      </c>
      <c r="I1174" s="710">
        <f t="shared" ref="I1174" si="321">H1174+F1174</f>
        <v>1767</v>
      </c>
      <c r="J1174" s="712"/>
    </row>
    <row r="1175" spans="1:10" s="713" customFormat="1">
      <c r="A1175" s="705"/>
      <c r="B1175" s="706" t="s">
        <v>656</v>
      </c>
      <c r="C1175" s="707">
        <v>1</v>
      </c>
      <c r="D1175" s="723" t="s">
        <v>44</v>
      </c>
      <c r="E1175" s="710">
        <f>ROUNDDOWN(SUM(F1174:F1174)*0.1,0)</f>
        <v>111</v>
      </c>
      <c r="F1175" s="709">
        <f>E1175*C1175</f>
        <v>111</v>
      </c>
      <c r="G1175" s="709">
        <v>0</v>
      </c>
      <c r="H1175" s="709">
        <f>G1175*C1175</f>
        <v>0</v>
      </c>
      <c r="I1175" s="709">
        <f>H1175+F1175</f>
        <v>111</v>
      </c>
      <c r="J1175" s="712"/>
    </row>
    <row r="1176" spans="1:10" s="713" customFormat="1">
      <c r="A1176" s="705"/>
      <c r="B1176" s="706" t="s">
        <v>713</v>
      </c>
      <c r="C1176" s="714"/>
      <c r="D1176" s="716"/>
      <c r="E1176" s="710"/>
      <c r="F1176" s="710"/>
      <c r="G1176" s="710"/>
      <c r="H1176" s="710"/>
      <c r="I1176" s="711"/>
      <c r="J1176" s="712"/>
    </row>
    <row r="1177" spans="1:10" s="713" customFormat="1">
      <c r="A1177" s="705"/>
      <c r="B1177" s="753" t="s">
        <v>678</v>
      </c>
      <c r="C1177" s="714">
        <v>31</v>
      </c>
      <c r="D1177" s="716" t="s">
        <v>655</v>
      </c>
      <c r="E1177" s="710">
        <v>31</v>
      </c>
      <c r="F1177" s="710">
        <f>E1177*C1177</f>
        <v>961</v>
      </c>
      <c r="G1177" s="710">
        <v>22</v>
      </c>
      <c r="H1177" s="710">
        <f>G1177*C1177</f>
        <v>682</v>
      </c>
      <c r="I1177" s="710">
        <f>H1177+F1177</f>
        <v>1643</v>
      </c>
      <c r="J1177" s="712"/>
    </row>
    <row r="1178" spans="1:10" s="713" customFormat="1">
      <c r="A1178" s="705"/>
      <c r="B1178" s="715" t="s">
        <v>656</v>
      </c>
      <c r="C1178" s="714">
        <v>1</v>
      </c>
      <c r="D1178" s="716" t="s">
        <v>44</v>
      </c>
      <c r="E1178" s="710">
        <f>ROUNDDOWN(SUM(F1177:F1177)*0.2,0)</f>
        <v>192</v>
      </c>
      <c r="F1178" s="710">
        <f>E1178*C1178</f>
        <v>192</v>
      </c>
      <c r="G1178" s="710">
        <v>0</v>
      </c>
      <c r="H1178" s="710">
        <f>G1178*C1178</f>
        <v>0</v>
      </c>
      <c r="I1178" s="710">
        <f>H1178+F1178</f>
        <v>192</v>
      </c>
      <c r="J1178" s="712"/>
    </row>
    <row r="1179" spans="1:10" s="713" customFormat="1">
      <c r="A1179" s="705"/>
      <c r="B1179" s="755"/>
      <c r="C1179" s="707"/>
      <c r="D1179" s="723"/>
      <c r="E1179" s="711"/>
      <c r="F1179" s="710"/>
      <c r="G1179" s="710"/>
      <c r="H1179" s="710"/>
      <c r="I1179" s="710"/>
      <c r="J1179" s="712"/>
    </row>
    <row r="1180" spans="1:10" s="713" customFormat="1">
      <c r="A1180" s="705" t="s">
        <v>885</v>
      </c>
      <c r="B1180" s="745" t="s">
        <v>886</v>
      </c>
      <c r="C1180" s="714"/>
      <c r="D1180" s="708"/>
      <c r="E1180" s="710"/>
      <c r="F1180" s="710"/>
      <c r="G1180" s="710"/>
      <c r="H1180" s="710"/>
      <c r="I1180" s="710"/>
      <c r="J1180" s="712"/>
    </row>
    <row r="1181" spans="1:10" s="713" customFormat="1">
      <c r="A1181" s="747"/>
      <c r="B1181" s="706" t="s">
        <v>887</v>
      </c>
      <c r="C1181" s="1086">
        <v>2</v>
      </c>
      <c r="D1181" s="724" t="s">
        <v>25</v>
      </c>
      <c r="E1181" s="711">
        <v>1650</v>
      </c>
      <c r="F1181" s="709">
        <f t="shared" ref="F1181" si="322">E1181*C1181</f>
        <v>3300</v>
      </c>
      <c r="G1181" s="709">
        <v>135</v>
      </c>
      <c r="H1181" s="710">
        <f t="shared" ref="H1181" si="323">G1181*C1181</f>
        <v>270</v>
      </c>
      <c r="I1181" s="710">
        <f t="shared" ref="I1181" si="324">H1181+F1181</f>
        <v>3570</v>
      </c>
      <c r="J1181" s="749"/>
    </row>
    <row r="1182" spans="1:10" s="713" customFormat="1">
      <c r="A1182" s="705"/>
      <c r="B1182" s="755" t="s">
        <v>888</v>
      </c>
      <c r="C1182" s="707">
        <v>1</v>
      </c>
      <c r="D1182" s="723" t="s">
        <v>25</v>
      </c>
      <c r="E1182" s="711">
        <v>2100</v>
      </c>
      <c r="F1182" s="710">
        <f>E1182*C1182</f>
        <v>2100</v>
      </c>
      <c r="G1182" s="710">
        <v>135</v>
      </c>
      <c r="H1182" s="710">
        <f>G1182*C1182</f>
        <v>135</v>
      </c>
      <c r="I1182" s="710">
        <f>H1182+F1182</f>
        <v>2235</v>
      </c>
      <c r="J1182" s="712"/>
    </row>
    <row r="1183" spans="1:10" s="713" customFormat="1">
      <c r="A1183" s="705"/>
      <c r="B1183" s="715" t="s">
        <v>889</v>
      </c>
      <c r="C1183" s="714">
        <f>SUM(C1181:C1182)</f>
        <v>3</v>
      </c>
      <c r="D1183" s="716" t="s">
        <v>25</v>
      </c>
      <c r="E1183" s="710">
        <v>92</v>
      </c>
      <c r="F1183" s="710">
        <f t="shared" ref="F1183" si="325">E1183*C1183</f>
        <v>276</v>
      </c>
      <c r="G1183" s="710">
        <v>90</v>
      </c>
      <c r="H1183" s="710">
        <f t="shared" ref="H1183" si="326">G1183*C1183</f>
        <v>270</v>
      </c>
      <c r="I1183" s="710">
        <f t="shared" ref="I1183" si="327">H1183+F1183</f>
        <v>546</v>
      </c>
      <c r="J1183" s="712"/>
    </row>
    <row r="1184" spans="1:10" s="713" customFormat="1">
      <c r="A1184" s="705"/>
      <c r="B1184" s="706" t="s">
        <v>711</v>
      </c>
      <c r="C1184" s="707"/>
      <c r="D1184" s="723"/>
      <c r="E1184" s="709"/>
      <c r="F1184" s="709"/>
      <c r="G1184" s="709"/>
      <c r="H1184" s="709"/>
      <c r="I1184" s="709"/>
      <c r="J1184" s="712"/>
    </row>
    <row r="1185" spans="1:10" s="713" customFormat="1">
      <c r="A1185" s="705"/>
      <c r="B1185" s="715" t="s">
        <v>890</v>
      </c>
      <c r="C1185" s="714">
        <v>68</v>
      </c>
      <c r="D1185" s="716" t="s">
        <v>655</v>
      </c>
      <c r="E1185" s="709">
        <v>12</v>
      </c>
      <c r="F1185" s="709">
        <f t="shared" ref="F1185" si="328">E1185*C1185</f>
        <v>816</v>
      </c>
      <c r="G1185" s="709">
        <v>7</v>
      </c>
      <c r="H1185" s="710">
        <f t="shared" ref="H1185" si="329">G1185*C1185</f>
        <v>476</v>
      </c>
      <c r="I1185" s="710">
        <f t="shared" ref="I1185" si="330">H1185+F1185</f>
        <v>1292</v>
      </c>
      <c r="J1185" s="712"/>
    </row>
    <row r="1186" spans="1:10" s="713" customFormat="1">
      <c r="A1186" s="705"/>
      <c r="B1186" s="706" t="s">
        <v>661</v>
      </c>
      <c r="C1186" s="707">
        <v>1</v>
      </c>
      <c r="D1186" s="723" t="s">
        <v>44</v>
      </c>
      <c r="E1186" s="710">
        <f>ROUNDDOWN(SUM(F1185:F1185)*0.1,0)</f>
        <v>81</v>
      </c>
      <c r="F1186" s="709">
        <f>E1186*C1186</f>
        <v>81</v>
      </c>
      <c r="G1186" s="709">
        <v>0</v>
      </c>
      <c r="H1186" s="709">
        <f>G1186*C1186</f>
        <v>0</v>
      </c>
      <c r="I1186" s="709">
        <f>H1186+F1186</f>
        <v>81</v>
      </c>
      <c r="J1186" s="712"/>
    </row>
    <row r="1187" spans="1:10" s="713" customFormat="1">
      <c r="A1187" s="705"/>
      <c r="B1187" s="706" t="s">
        <v>713</v>
      </c>
      <c r="C1187" s="714"/>
      <c r="D1187" s="716"/>
      <c r="E1187" s="710"/>
      <c r="F1187" s="710"/>
      <c r="G1187" s="710"/>
      <c r="H1187" s="710"/>
      <c r="I1187" s="711"/>
      <c r="J1187" s="712"/>
    </row>
    <row r="1188" spans="1:10" s="713" customFormat="1">
      <c r="A1188" s="705"/>
      <c r="B1188" s="753" t="s">
        <v>601</v>
      </c>
      <c r="C1188" s="714">
        <v>23</v>
      </c>
      <c r="D1188" s="716" t="s">
        <v>655</v>
      </c>
      <c r="E1188" s="710">
        <v>31</v>
      </c>
      <c r="F1188" s="710">
        <f>E1188*C1188</f>
        <v>713</v>
      </c>
      <c r="G1188" s="710">
        <v>22</v>
      </c>
      <c r="H1188" s="710">
        <f>G1188*C1188</f>
        <v>506</v>
      </c>
      <c r="I1188" s="710">
        <f>H1188+F1188</f>
        <v>1219</v>
      </c>
      <c r="J1188" s="712"/>
    </row>
    <row r="1189" spans="1:10" s="713" customFormat="1">
      <c r="A1189" s="705"/>
      <c r="B1189" s="715" t="s">
        <v>661</v>
      </c>
      <c r="C1189" s="714">
        <v>1</v>
      </c>
      <c r="D1189" s="716" t="s">
        <v>44</v>
      </c>
      <c r="E1189" s="710">
        <f>ROUNDDOWN(SUM(F1188:F1188)*0.2,0)</f>
        <v>142</v>
      </c>
      <c r="F1189" s="710">
        <f>E1189*C1189</f>
        <v>142</v>
      </c>
      <c r="G1189" s="710">
        <v>0</v>
      </c>
      <c r="H1189" s="710">
        <f>G1189*C1189</f>
        <v>0</v>
      </c>
      <c r="I1189" s="710">
        <f>H1189+F1189</f>
        <v>142</v>
      </c>
      <c r="J1189" s="712"/>
    </row>
    <row r="1190" spans="1:10" s="713" customFormat="1">
      <c r="A1190" s="705"/>
      <c r="B1190" s="755"/>
      <c r="C1190" s="707"/>
      <c r="D1190" s="723"/>
      <c r="E1190" s="711"/>
      <c r="F1190" s="710"/>
      <c r="G1190" s="710"/>
      <c r="H1190" s="710"/>
      <c r="I1190" s="710"/>
      <c r="J1190" s="712"/>
    </row>
    <row r="1191" spans="1:10" s="694" customFormat="1">
      <c r="A1191" s="764"/>
      <c r="B1191" s="765" t="s">
        <v>891</v>
      </c>
      <c r="C1191" s="766"/>
      <c r="D1191" s="767"/>
      <c r="E1191" s="768"/>
      <c r="F1191" s="768">
        <f>SUM(F1159:F1190)</f>
        <v>39093</v>
      </c>
      <c r="G1191" s="768"/>
      <c r="H1191" s="768">
        <f>SUM(H1159:H1190)</f>
        <v>9510</v>
      </c>
      <c r="I1191" s="768">
        <f>SUM(I1159:I1190)</f>
        <v>48603</v>
      </c>
      <c r="J1191" s="769"/>
    </row>
    <row r="1192" spans="1:10" s="713" customFormat="1">
      <c r="A1192" s="705">
        <v>16.8</v>
      </c>
      <c r="B1192" s="715" t="s">
        <v>892</v>
      </c>
      <c r="C1192" s="714"/>
      <c r="D1192" s="716"/>
      <c r="E1192" s="710"/>
      <c r="F1192" s="710"/>
      <c r="G1192" s="710"/>
      <c r="H1192" s="710"/>
      <c r="I1192" s="711"/>
      <c r="J1192" s="712"/>
    </row>
    <row r="1193" spans="1:10" s="713" customFormat="1">
      <c r="A1193" s="705" t="s">
        <v>893</v>
      </c>
      <c r="B1193" s="706" t="s">
        <v>894</v>
      </c>
      <c r="C1193" s="707"/>
      <c r="D1193" s="723"/>
      <c r="E1193" s="709"/>
      <c r="F1193" s="710"/>
      <c r="G1193" s="710"/>
      <c r="H1193" s="710"/>
      <c r="I1193" s="710"/>
      <c r="J1193" s="712"/>
    </row>
    <row r="1194" spans="1:10" s="713" customFormat="1">
      <c r="A1194" s="705"/>
      <c r="B1194" s="715" t="s">
        <v>895</v>
      </c>
      <c r="C1194" s="714">
        <v>1</v>
      </c>
      <c r="D1194" s="716" t="s">
        <v>25</v>
      </c>
      <c r="E1194" s="710">
        <v>23200</v>
      </c>
      <c r="F1194" s="710">
        <f t="shared" ref="F1194:F1195" si="331">E1194*C1194</f>
        <v>23200</v>
      </c>
      <c r="G1194" s="710">
        <v>400</v>
      </c>
      <c r="H1194" s="710">
        <f t="shared" ref="H1194:H1195" si="332">G1194*C1194</f>
        <v>400</v>
      </c>
      <c r="I1194" s="711">
        <f t="shared" ref="I1194:I1195" si="333">H1194+F1194</f>
        <v>23600</v>
      </c>
      <c r="J1194" s="712"/>
    </row>
    <row r="1195" spans="1:10" s="713" customFormat="1">
      <c r="A1195" s="705"/>
      <c r="B1195" s="715" t="s">
        <v>896</v>
      </c>
      <c r="C1195" s="714">
        <v>1</v>
      </c>
      <c r="D1195" s="716" t="s">
        <v>25</v>
      </c>
      <c r="E1195" s="710">
        <v>3000</v>
      </c>
      <c r="F1195" s="710">
        <f t="shared" si="331"/>
        <v>3000</v>
      </c>
      <c r="G1195" s="710">
        <f t="shared" ref="G1195" si="334">+E1195*0.1</f>
        <v>300</v>
      </c>
      <c r="H1195" s="710">
        <f t="shared" si="332"/>
        <v>300</v>
      </c>
      <c r="I1195" s="711">
        <f t="shared" si="333"/>
        <v>3300</v>
      </c>
      <c r="J1195" s="712"/>
    </row>
    <row r="1196" spans="1:10" s="713" customFormat="1">
      <c r="A1196" s="705"/>
      <c r="B1196" s="715" t="s">
        <v>897</v>
      </c>
      <c r="C1196" s="714"/>
      <c r="D1196" s="716"/>
      <c r="E1196" s="710"/>
      <c r="F1196" s="710"/>
      <c r="G1196" s="710"/>
      <c r="H1196" s="710"/>
      <c r="I1196" s="710"/>
      <c r="J1196" s="712"/>
    </row>
    <row r="1197" spans="1:10" s="713" customFormat="1">
      <c r="A1197" s="705"/>
      <c r="B1197" s="706" t="s">
        <v>898</v>
      </c>
      <c r="C1197" s="707">
        <v>161</v>
      </c>
      <c r="D1197" s="723" t="s">
        <v>655</v>
      </c>
      <c r="E1197" s="711">
        <v>8</v>
      </c>
      <c r="F1197" s="709">
        <f>E1197*C1197</f>
        <v>1288</v>
      </c>
      <c r="G1197" s="709">
        <v>5</v>
      </c>
      <c r="H1197" s="709">
        <f>G1197*C1197</f>
        <v>805</v>
      </c>
      <c r="I1197" s="709">
        <f>H1197+F1197</f>
        <v>2093</v>
      </c>
      <c r="J1197" s="712"/>
    </row>
    <row r="1198" spans="1:10" s="713" customFormat="1">
      <c r="A1198" s="747"/>
      <c r="B1198" s="729" t="s">
        <v>899</v>
      </c>
      <c r="C1198" s="707">
        <v>161</v>
      </c>
      <c r="D1198" s="723" t="s">
        <v>655</v>
      </c>
      <c r="E1198" s="711">
        <v>26</v>
      </c>
      <c r="F1198" s="709">
        <f>E1198*C1198</f>
        <v>4186</v>
      </c>
      <c r="G1198" s="709">
        <v>12</v>
      </c>
      <c r="H1198" s="709">
        <f>G1198*C1198</f>
        <v>1932</v>
      </c>
      <c r="I1198" s="743">
        <f>H1198+F1198</f>
        <v>6118</v>
      </c>
      <c r="J1198" s="749"/>
    </row>
    <row r="1199" spans="1:10" s="713" customFormat="1">
      <c r="A1199" s="705"/>
      <c r="B1199" s="706" t="s">
        <v>656</v>
      </c>
      <c r="C1199" s="707">
        <v>1</v>
      </c>
      <c r="D1199" s="723" t="s">
        <v>44</v>
      </c>
      <c r="E1199" s="710">
        <f>ROUNDDOWN(SUM(F1197:F1198)*0.1,0)</f>
        <v>547</v>
      </c>
      <c r="F1199" s="710">
        <f>E1199*C1199</f>
        <v>547</v>
      </c>
      <c r="G1199" s="710">
        <v>0</v>
      </c>
      <c r="H1199" s="709">
        <f>G1199*C1199</f>
        <v>0</v>
      </c>
      <c r="I1199" s="711">
        <f>H1199+F1199</f>
        <v>547</v>
      </c>
      <c r="J1199" s="712"/>
    </row>
    <row r="1200" spans="1:10" s="713" customFormat="1">
      <c r="A1200" s="705"/>
      <c r="B1200" s="706" t="s">
        <v>900</v>
      </c>
      <c r="C1200" s="714"/>
      <c r="D1200" s="716"/>
      <c r="E1200" s="710"/>
      <c r="F1200" s="710"/>
      <c r="G1200" s="710"/>
      <c r="H1200" s="710"/>
      <c r="I1200" s="711"/>
      <c r="J1200" s="712"/>
    </row>
    <row r="1201" spans="1:10" s="713" customFormat="1">
      <c r="A1201" s="705"/>
      <c r="B1201" s="759" t="s">
        <v>901</v>
      </c>
      <c r="C1201" s="707">
        <v>10</v>
      </c>
      <c r="D1201" s="708" t="s">
        <v>655</v>
      </c>
      <c r="E1201" s="711">
        <v>87</v>
      </c>
      <c r="F1201" s="711">
        <f>E1201*C1201</f>
        <v>870</v>
      </c>
      <c r="G1201" s="711">
        <v>28</v>
      </c>
      <c r="H1201" s="711">
        <f>G1201*C1201</f>
        <v>280</v>
      </c>
      <c r="I1201" s="711">
        <f>H1201+F1201</f>
        <v>1150</v>
      </c>
      <c r="J1201" s="712"/>
    </row>
    <row r="1202" spans="1:10" s="713" customFormat="1">
      <c r="A1202" s="705"/>
      <c r="B1202" s="759" t="s">
        <v>902</v>
      </c>
      <c r="C1202" s="707">
        <v>20</v>
      </c>
      <c r="D1202" s="708" t="s">
        <v>655</v>
      </c>
      <c r="E1202" s="711">
        <v>118</v>
      </c>
      <c r="F1202" s="711">
        <f>E1202*C1202</f>
        <v>2360</v>
      </c>
      <c r="G1202" s="711">
        <v>32</v>
      </c>
      <c r="H1202" s="711">
        <f>G1202*C1202</f>
        <v>640</v>
      </c>
      <c r="I1202" s="711">
        <f>H1202+F1202</f>
        <v>3000</v>
      </c>
      <c r="J1202" s="712"/>
    </row>
    <row r="1203" spans="1:10" s="713" customFormat="1">
      <c r="A1203" s="705"/>
      <c r="B1203" s="706" t="s">
        <v>656</v>
      </c>
      <c r="C1203" s="707">
        <v>1</v>
      </c>
      <c r="D1203" s="708" t="s">
        <v>44</v>
      </c>
      <c r="E1203" s="711">
        <f>ROUNDDOWN(SUM(F1201:F1202)*0.2,0)</f>
        <v>646</v>
      </c>
      <c r="F1203" s="711">
        <f>E1203*C1203</f>
        <v>646</v>
      </c>
      <c r="G1203" s="711">
        <v>0</v>
      </c>
      <c r="H1203" s="711">
        <f>G1203*C1203</f>
        <v>0</v>
      </c>
      <c r="I1203" s="711">
        <f>H1203+F1203</f>
        <v>646</v>
      </c>
      <c r="J1203" s="712"/>
    </row>
    <row r="1204" spans="1:10" s="713" customFormat="1">
      <c r="A1204" s="705"/>
      <c r="B1204" s="706"/>
      <c r="C1204" s="707"/>
      <c r="D1204" s="708"/>
      <c r="E1204" s="711"/>
      <c r="F1204" s="711"/>
      <c r="G1204" s="711"/>
      <c r="H1204" s="711"/>
      <c r="I1204" s="711"/>
      <c r="J1204" s="712"/>
    </row>
    <row r="1205" spans="1:10" s="713" customFormat="1">
      <c r="A1205" s="705" t="s">
        <v>903</v>
      </c>
      <c r="B1205" s="706" t="s">
        <v>904</v>
      </c>
      <c r="C1205" s="707"/>
      <c r="D1205" s="708"/>
      <c r="E1205" s="711"/>
      <c r="F1205" s="711"/>
      <c r="G1205" s="711"/>
      <c r="H1205" s="711"/>
      <c r="I1205" s="711"/>
      <c r="J1205" s="712"/>
    </row>
    <row r="1206" spans="1:10" s="713" customFormat="1">
      <c r="A1206" s="705"/>
      <c r="B1206" s="706" t="s">
        <v>905</v>
      </c>
      <c r="C1206" s="707">
        <v>2</v>
      </c>
      <c r="D1206" s="708" t="s">
        <v>25</v>
      </c>
      <c r="E1206" s="711">
        <v>3500</v>
      </c>
      <c r="F1206" s="711">
        <f>E1206*C1206</f>
        <v>7000</v>
      </c>
      <c r="G1206" s="711">
        <v>80</v>
      </c>
      <c r="H1206" s="711">
        <f>G1206*C1206</f>
        <v>160</v>
      </c>
      <c r="I1206" s="711">
        <f>H1206+F1206</f>
        <v>7160</v>
      </c>
      <c r="J1206" s="712"/>
    </row>
    <row r="1207" spans="1:10" s="713" customFormat="1">
      <c r="A1207" s="705"/>
      <c r="B1207" s="706" t="s">
        <v>906</v>
      </c>
      <c r="C1207" s="707">
        <v>2</v>
      </c>
      <c r="D1207" s="708" t="s">
        <v>25</v>
      </c>
      <c r="E1207" s="711">
        <v>1050</v>
      </c>
      <c r="F1207" s="711">
        <f>E1207*C1207</f>
        <v>2100</v>
      </c>
      <c r="G1207" s="711">
        <v>80</v>
      </c>
      <c r="H1207" s="711">
        <f>G1207*C1207</f>
        <v>160</v>
      </c>
      <c r="I1207" s="711">
        <f>H1207+F1207</f>
        <v>2260</v>
      </c>
      <c r="J1207" s="712"/>
    </row>
    <row r="1208" spans="1:10" s="713" customFormat="1">
      <c r="A1208" s="705"/>
      <c r="B1208" s="706" t="s">
        <v>907</v>
      </c>
      <c r="C1208" s="707">
        <v>21</v>
      </c>
      <c r="D1208" s="708" t="s">
        <v>25</v>
      </c>
      <c r="E1208" s="711">
        <v>1250</v>
      </c>
      <c r="F1208" s="711">
        <f>E1208*C1208</f>
        <v>26250</v>
      </c>
      <c r="G1208" s="711">
        <v>80</v>
      </c>
      <c r="H1208" s="711">
        <f>G1208*C1208</f>
        <v>1680</v>
      </c>
      <c r="I1208" s="711">
        <f>H1208+F1208</f>
        <v>27930</v>
      </c>
      <c r="J1208" s="712"/>
    </row>
    <row r="1209" spans="1:10" s="713" customFormat="1">
      <c r="A1209" s="705"/>
      <c r="B1209" s="706" t="s">
        <v>908</v>
      </c>
      <c r="C1209" s="707">
        <v>4</v>
      </c>
      <c r="D1209" s="708" t="s">
        <v>25</v>
      </c>
      <c r="E1209" s="711">
        <v>1100</v>
      </c>
      <c r="F1209" s="711">
        <f>E1209*C1209</f>
        <v>4400</v>
      </c>
      <c r="G1209" s="711">
        <v>80</v>
      </c>
      <c r="H1209" s="711">
        <f>G1209*C1209</f>
        <v>320</v>
      </c>
      <c r="I1209" s="711">
        <f>H1209+F1209</f>
        <v>4720</v>
      </c>
      <c r="J1209" s="712"/>
    </row>
    <row r="1210" spans="1:10" s="713" customFormat="1">
      <c r="A1210" s="705"/>
      <c r="B1210" s="706" t="s">
        <v>909</v>
      </c>
      <c r="C1210" s="707"/>
      <c r="D1210" s="708"/>
      <c r="E1210" s="711"/>
      <c r="F1210" s="711"/>
      <c r="G1210" s="711"/>
      <c r="H1210" s="711"/>
      <c r="I1210" s="711"/>
      <c r="J1210" s="712"/>
    </row>
    <row r="1211" spans="1:10" s="713" customFormat="1">
      <c r="A1211" s="705"/>
      <c r="B1211" s="706" t="s">
        <v>898</v>
      </c>
      <c r="C1211" s="707">
        <v>340</v>
      </c>
      <c r="D1211" s="708" t="s">
        <v>655</v>
      </c>
      <c r="E1211" s="711">
        <v>8</v>
      </c>
      <c r="F1211" s="711">
        <f>E1211*C1211</f>
        <v>2720</v>
      </c>
      <c r="G1211" s="711">
        <v>5</v>
      </c>
      <c r="H1211" s="711">
        <f>G1211*C1211</f>
        <v>1700</v>
      </c>
      <c r="I1211" s="711">
        <f>H1211+F1211</f>
        <v>4420</v>
      </c>
      <c r="J1211" s="712"/>
    </row>
    <row r="1212" spans="1:10" s="713" customFormat="1">
      <c r="A1212" s="705"/>
      <c r="B1212" s="706" t="s">
        <v>899</v>
      </c>
      <c r="C1212" s="707">
        <v>30</v>
      </c>
      <c r="D1212" s="708" t="s">
        <v>655</v>
      </c>
      <c r="E1212" s="711">
        <v>26</v>
      </c>
      <c r="F1212" s="711">
        <f>E1212*C1212</f>
        <v>780</v>
      </c>
      <c r="G1212" s="711">
        <v>12</v>
      </c>
      <c r="H1212" s="711">
        <f>G1212*C1212</f>
        <v>360</v>
      </c>
      <c r="I1212" s="711">
        <f>H1212+F1212</f>
        <v>1140</v>
      </c>
      <c r="J1212" s="712"/>
    </row>
    <row r="1213" spans="1:10" s="713" customFormat="1">
      <c r="A1213" s="705"/>
      <c r="B1213" s="706" t="s">
        <v>656</v>
      </c>
      <c r="C1213" s="707">
        <v>1</v>
      </c>
      <c r="D1213" s="708" t="s">
        <v>44</v>
      </c>
      <c r="E1213" s="711">
        <f>ROUNDDOWN(SUM(F1211:F1212)*0.1,0)</f>
        <v>350</v>
      </c>
      <c r="F1213" s="711">
        <f>E1213*C1213</f>
        <v>350</v>
      </c>
      <c r="G1213" s="711">
        <v>0</v>
      </c>
      <c r="H1213" s="711">
        <f>G1213*C1213</f>
        <v>0</v>
      </c>
      <c r="I1213" s="711">
        <f>H1213+F1213</f>
        <v>350</v>
      </c>
      <c r="J1213" s="712"/>
    </row>
    <row r="1214" spans="1:10" s="713" customFormat="1">
      <c r="A1214" s="705"/>
      <c r="B1214" s="706" t="s">
        <v>910</v>
      </c>
      <c r="C1214" s="707"/>
      <c r="D1214" s="708"/>
      <c r="E1214" s="711"/>
      <c r="F1214" s="711"/>
      <c r="G1214" s="711"/>
      <c r="H1214" s="711"/>
      <c r="I1214" s="711"/>
      <c r="J1214" s="712"/>
    </row>
    <row r="1215" spans="1:10" s="713" customFormat="1">
      <c r="A1215" s="705"/>
      <c r="B1215" s="759" t="s">
        <v>678</v>
      </c>
      <c r="C1215" s="707">
        <v>200</v>
      </c>
      <c r="D1215" s="708" t="s">
        <v>655</v>
      </c>
      <c r="E1215" s="711">
        <v>31</v>
      </c>
      <c r="F1215" s="711">
        <f>E1215*C1215</f>
        <v>6200</v>
      </c>
      <c r="G1215" s="711">
        <v>22</v>
      </c>
      <c r="H1215" s="711">
        <f>G1215*C1215</f>
        <v>4400</v>
      </c>
      <c r="I1215" s="711">
        <f>H1215+F1215</f>
        <v>10600</v>
      </c>
      <c r="J1215" s="712"/>
    </row>
    <row r="1216" spans="1:10" s="713" customFormat="1">
      <c r="A1216" s="705"/>
      <c r="B1216" s="706" t="s">
        <v>656</v>
      </c>
      <c r="C1216" s="707">
        <v>1</v>
      </c>
      <c r="D1216" s="708" t="s">
        <v>44</v>
      </c>
      <c r="E1216" s="711">
        <f>ROUNDDOWN(SUM(F1215)*0.2,0)</f>
        <v>1240</v>
      </c>
      <c r="F1216" s="711">
        <f>E1216*C1216</f>
        <v>1240</v>
      </c>
      <c r="G1216" s="711">
        <v>0</v>
      </c>
      <c r="H1216" s="711">
        <f>G1216*C1216</f>
        <v>0</v>
      </c>
      <c r="I1216" s="711">
        <f>H1216+F1216</f>
        <v>1240</v>
      </c>
      <c r="J1216" s="712"/>
    </row>
    <row r="1217" spans="1:10" s="713" customFormat="1">
      <c r="A1217" s="705"/>
      <c r="B1217" s="706"/>
      <c r="C1217" s="707"/>
      <c r="D1217" s="708"/>
      <c r="E1217" s="711"/>
      <c r="F1217" s="711"/>
      <c r="G1217" s="711"/>
      <c r="H1217" s="711"/>
      <c r="I1217" s="711"/>
      <c r="J1217" s="712"/>
    </row>
    <row r="1218" spans="1:10" s="713" customFormat="1">
      <c r="A1218" s="705" t="s">
        <v>911</v>
      </c>
      <c r="B1218" s="706" t="s">
        <v>912</v>
      </c>
      <c r="C1218" s="707"/>
      <c r="D1218" s="708"/>
      <c r="E1218" s="711"/>
      <c r="F1218" s="711"/>
      <c r="G1218" s="711"/>
      <c r="H1218" s="711"/>
      <c r="I1218" s="711"/>
      <c r="J1218" s="712"/>
    </row>
    <row r="1219" spans="1:10" s="713" customFormat="1">
      <c r="A1219" s="705"/>
      <c r="B1219" s="706" t="s">
        <v>905</v>
      </c>
      <c r="C1219" s="707">
        <v>1</v>
      </c>
      <c r="D1219" s="708" t="s">
        <v>25</v>
      </c>
      <c r="E1219" s="711">
        <v>3500</v>
      </c>
      <c r="F1219" s="711">
        <f>E1219*C1219</f>
        <v>3500</v>
      </c>
      <c r="G1219" s="711">
        <v>80</v>
      </c>
      <c r="H1219" s="711">
        <f>G1219*C1219</f>
        <v>80</v>
      </c>
      <c r="I1219" s="711">
        <f>H1219+F1219</f>
        <v>3580</v>
      </c>
      <c r="J1219" s="712"/>
    </row>
    <row r="1220" spans="1:10" s="713" customFormat="1">
      <c r="A1220" s="705"/>
      <c r="B1220" s="715" t="s">
        <v>906</v>
      </c>
      <c r="C1220" s="714">
        <v>1</v>
      </c>
      <c r="D1220" s="716" t="s">
        <v>25</v>
      </c>
      <c r="E1220" s="710">
        <v>1050</v>
      </c>
      <c r="F1220" s="710">
        <f>E1220*C1220</f>
        <v>1050</v>
      </c>
      <c r="G1220" s="710">
        <v>80</v>
      </c>
      <c r="H1220" s="710">
        <f>G1220*C1220</f>
        <v>80</v>
      </c>
      <c r="I1220" s="710">
        <f>H1220+F1220</f>
        <v>1130</v>
      </c>
      <c r="J1220" s="712"/>
    </row>
    <row r="1221" spans="1:10" s="713" customFormat="1">
      <c r="A1221" s="705"/>
      <c r="B1221" s="715" t="s">
        <v>907</v>
      </c>
      <c r="C1221" s="714">
        <v>19</v>
      </c>
      <c r="D1221" s="716" t="s">
        <v>25</v>
      </c>
      <c r="E1221" s="710">
        <v>1250</v>
      </c>
      <c r="F1221" s="710">
        <f>E1221*C1221</f>
        <v>23750</v>
      </c>
      <c r="G1221" s="710">
        <v>80</v>
      </c>
      <c r="H1221" s="710">
        <f>G1221*C1221</f>
        <v>1520</v>
      </c>
      <c r="I1221" s="710">
        <f>H1221+F1221</f>
        <v>25270</v>
      </c>
      <c r="J1221" s="750"/>
    </row>
    <row r="1222" spans="1:10" s="713" customFormat="1">
      <c r="A1222" s="705"/>
      <c r="B1222" s="715" t="s">
        <v>908</v>
      </c>
      <c r="C1222" s="714">
        <v>4</v>
      </c>
      <c r="D1222" s="716" t="s">
        <v>25</v>
      </c>
      <c r="E1222" s="710">
        <v>1100</v>
      </c>
      <c r="F1222" s="710">
        <f>E1222*C1222</f>
        <v>4400</v>
      </c>
      <c r="G1222" s="710">
        <v>80</v>
      </c>
      <c r="H1222" s="710">
        <f>G1222*C1222</f>
        <v>320</v>
      </c>
      <c r="I1222" s="710">
        <f>H1222+F1222</f>
        <v>4720</v>
      </c>
      <c r="J1222" s="750"/>
    </row>
    <row r="1223" spans="1:10" s="713" customFormat="1">
      <c r="A1223" s="705"/>
      <c r="B1223" s="715" t="s">
        <v>909</v>
      </c>
      <c r="C1223" s="714"/>
      <c r="D1223" s="716"/>
      <c r="E1223" s="710"/>
      <c r="F1223" s="710"/>
      <c r="G1223" s="710"/>
      <c r="H1223" s="710"/>
      <c r="I1223" s="710"/>
      <c r="J1223" s="712"/>
    </row>
    <row r="1224" spans="1:10" s="713" customFormat="1">
      <c r="A1224" s="705"/>
      <c r="B1224" s="706" t="s">
        <v>898</v>
      </c>
      <c r="C1224" s="707">
        <v>338</v>
      </c>
      <c r="D1224" s="723" t="s">
        <v>655</v>
      </c>
      <c r="E1224" s="711">
        <v>8</v>
      </c>
      <c r="F1224" s="709">
        <f>E1224*C1224</f>
        <v>2704</v>
      </c>
      <c r="G1224" s="709">
        <v>5</v>
      </c>
      <c r="H1224" s="709">
        <f>G1224*C1224</f>
        <v>1690</v>
      </c>
      <c r="I1224" s="709">
        <f>H1224+F1224</f>
        <v>4394</v>
      </c>
      <c r="J1224" s="712"/>
    </row>
    <row r="1225" spans="1:10" s="713" customFormat="1">
      <c r="A1225" s="747"/>
      <c r="B1225" s="729" t="s">
        <v>899</v>
      </c>
      <c r="C1225" s="707">
        <v>14</v>
      </c>
      <c r="D1225" s="708" t="s">
        <v>655</v>
      </c>
      <c r="E1225" s="711">
        <v>26</v>
      </c>
      <c r="F1225" s="709">
        <f>E1225*C1225</f>
        <v>364</v>
      </c>
      <c r="G1225" s="709">
        <v>12</v>
      </c>
      <c r="H1225" s="743">
        <f>G1225*C1225</f>
        <v>168</v>
      </c>
      <c r="I1225" s="743">
        <f>H1225+F1225</f>
        <v>532</v>
      </c>
      <c r="J1225" s="749"/>
    </row>
    <row r="1226" spans="1:10" s="713" customFormat="1">
      <c r="A1226" s="705"/>
      <c r="B1226" s="706" t="s">
        <v>656</v>
      </c>
      <c r="C1226" s="707">
        <v>1</v>
      </c>
      <c r="D1226" s="723" t="s">
        <v>44</v>
      </c>
      <c r="E1226" s="710">
        <f>ROUNDDOWN(SUM(F1224:F1225)*0.1,0)</f>
        <v>306</v>
      </c>
      <c r="F1226" s="710">
        <f>E1226*C1226</f>
        <v>306</v>
      </c>
      <c r="G1226" s="710">
        <v>0</v>
      </c>
      <c r="H1226" s="709">
        <f>G1226*C1226</f>
        <v>0</v>
      </c>
      <c r="I1226" s="711">
        <f>H1226+F1226</f>
        <v>306</v>
      </c>
      <c r="J1226" s="712"/>
    </row>
    <row r="1227" spans="1:10" s="713" customFormat="1">
      <c r="A1227" s="705"/>
      <c r="B1227" s="706" t="s">
        <v>910</v>
      </c>
      <c r="C1227" s="714"/>
      <c r="D1227" s="716"/>
      <c r="E1227" s="710"/>
      <c r="F1227" s="710"/>
      <c r="G1227" s="710"/>
      <c r="H1227" s="710"/>
      <c r="I1227" s="711"/>
      <c r="J1227" s="712"/>
    </row>
    <row r="1228" spans="1:10" s="713" customFormat="1">
      <c r="A1228" s="705"/>
      <c r="B1228" s="753" t="s">
        <v>678</v>
      </c>
      <c r="C1228" s="714">
        <v>182</v>
      </c>
      <c r="D1228" s="716" t="s">
        <v>655</v>
      </c>
      <c r="E1228" s="710">
        <v>31</v>
      </c>
      <c r="F1228" s="710">
        <f>E1228*C1228</f>
        <v>5642</v>
      </c>
      <c r="G1228" s="710">
        <v>22</v>
      </c>
      <c r="H1228" s="710">
        <f>G1228*C1228</f>
        <v>4004</v>
      </c>
      <c r="I1228" s="711">
        <f>H1228+F1228</f>
        <v>9646</v>
      </c>
      <c r="J1228" s="712"/>
    </row>
    <row r="1229" spans="1:10" s="713" customFormat="1">
      <c r="A1229" s="705"/>
      <c r="B1229" s="706" t="s">
        <v>656</v>
      </c>
      <c r="C1229" s="707">
        <v>1</v>
      </c>
      <c r="D1229" s="708" t="s">
        <v>44</v>
      </c>
      <c r="E1229" s="711">
        <f>ROUNDDOWN(SUM(F1228)*0.2,0)</f>
        <v>1128</v>
      </c>
      <c r="F1229" s="711">
        <f>E1229*C1229</f>
        <v>1128</v>
      </c>
      <c r="G1229" s="711">
        <v>0</v>
      </c>
      <c r="H1229" s="711">
        <f>G1229*C1229</f>
        <v>0</v>
      </c>
      <c r="I1229" s="711">
        <f>H1229+F1229</f>
        <v>1128</v>
      </c>
      <c r="J1229" s="712"/>
    </row>
    <row r="1230" spans="1:10" s="713" customFormat="1">
      <c r="A1230" s="705"/>
      <c r="B1230" s="706"/>
      <c r="C1230" s="707"/>
      <c r="D1230" s="708"/>
      <c r="E1230" s="711"/>
      <c r="F1230" s="711"/>
      <c r="G1230" s="711"/>
      <c r="H1230" s="711"/>
      <c r="I1230" s="711"/>
      <c r="J1230" s="712"/>
    </row>
    <row r="1231" spans="1:10" s="713" customFormat="1">
      <c r="A1231" s="705" t="s">
        <v>913</v>
      </c>
      <c r="B1231" s="706" t="s">
        <v>914</v>
      </c>
      <c r="C1231" s="707"/>
      <c r="D1231" s="708"/>
      <c r="E1231" s="711"/>
      <c r="F1231" s="711"/>
      <c r="G1231" s="711"/>
      <c r="H1231" s="711"/>
      <c r="I1231" s="711"/>
      <c r="J1231" s="712"/>
    </row>
    <row r="1232" spans="1:10" s="713" customFormat="1">
      <c r="A1232" s="705"/>
      <c r="B1232" s="706" t="s">
        <v>905</v>
      </c>
      <c r="C1232" s="707">
        <v>1</v>
      </c>
      <c r="D1232" s="708" t="s">
        <v>25</v>
      </c>
      <c r="E1232" s="711">
        <v>3500</v>
      </c>
      <c r="F1232" s="711">
        <f>E1232*C1232</f>
        <v>3500</v>
      </c>
      <c r="G1232" s="711">
        <v>80</v>
      </c>
      <c r="H1232" s="711">
        <f>G1232*C1232</f>
        <v>80</v>
      </c>
      <c r="I1232" s="711">
        <f>H1232+F1232</f>
        <v>3580</v>
      </c>
      <c r="J1232" s="712"/>
    </row>
    <row r="1233" spans="1:10" s="713" customFormat="1">
      <c r="A1233" s="705"/>
      <c r="B1233" s="715" t="s">
        <v>906</v>
      </c>
      <c r="C1233" s="714">
        <v>1</v>
      </c>
      <c r="D1233" s="716" t="s">
        <v>25</v>
      </c>
      <c r="E1233" s="710">
        <v>1050</v>
      </c>
      <c r="F1233" s="710">
        <f>E1233*C1233</f>
        <v>1050</v>
      </c>
      <c r="G1233" s="710">
        <v>80</v>
      </c>
      <c r="H1233" s="710">
        <f>G1233*C1233</f>
        <v>80</v>
      </c>
      <c r="I1233" s="710">
        <f>H1233+F1233</f>
        <v>1130</v>
      </c>
      <c r="J1233" s="712"/>
    </row>
    <row r="1234" spans="1:10" s="713" customFormat="1">
      <c r="A1234" s="705"/>
      <c r="B1234" s="715" t="s">
        <v>907</v>
      </c>
      <c r="C1234" s="714">
        <v>11</v>
      </c>
      <c r="D1234" s="716" t="s">
        <v>25</v>
      </c>
      <c r="E1234" s="710">
        <v>1250</v>
      </c>
      <c r="F1234" s="710">
        <f>E1234*C1234</f>
        <v>13750</v>
      </c>
      <c r="G1234" s="710">
        <v>80</v>
      </c>
      <c r="H1234" s="710">
        <f>G1234*C1234</f>
        <v>880</v>
      </c>
      <c r="I1234" s="710">
        <f>H1234+F1234</f>
        <v>14630</v>
      </c>
      <c r="J1234" s="750"/>
    </row>
    <row r="1235" spans="1:10" s="713" customFormat="1">
      <c r="A1235" s="705"/>
      <c r="B1235" s="715" t="s">
        <v>908</v>
      </c>
      <c r="C1235" s="714">
        <v>5</v>
      </c>
      <c r="D1235" s="716" t="s">
        <v>25</v>
      </c>
      <c r="E1235" s="710">
        <v>1100</v>
      </c>
      <c r="F1235" s="710">
        <f>E1235*C1235</f>
        <v>5500</v>
      </c>
      <c r="G1235" s="710">
        <v>80</v>
      </c>
      <c r="H1235" s="710">
        <f>G1235*C1235</f>
        <v>400</v>
      </c>
      <c r="I1235" s="710">
        <f>H1235+F1235</f>
        <v>5900</v>
      </c>
      <c r="J1235" s="750"/>
    </row>
    <row r="1236" spans="1:10" s="713" customFormat="1">
      <c r="A1236" s="705"/>
      <c r="B1236" s="715" t="s">
        <v>909</v>
      </c>
      <c r="C1236" s="714"/>
      <c r="D1236" s="716"/>
      <c r="E1236" s="710"/>
      <c r="F1236" s="710"/>
      <c r="G1236" s="710"/>
      <c r="H1236" s="710"/>
      <c r="I1236" s="710"/>
      <c r="J1236" s="712"/>
    </row>
    <row r="1237" spans="1:10" s="713" customFormat="1">
      <c r="A1237" s="705"/>
      <c r="B1237" s="706" t="s">
        <v>898</v>
      </c>
      <c r="C1237" s="707">
        <v>220</v>
      </c>
      <c r="D1237" s="723" t="s">
        <v>655</v>
      </c>
      <c r="E1237" s="711">
        <v>8</v>
      </c>
      <c r="F1237" s="709">
        <f>E1237*C1237</f>
        <v>1760</v>
      </c>
      <c r="G1237" s="709">
        <v>5</v>
      </c>
      <c r="H1237" s="709">
        <f>G1237*C1237</f>
        <v>1100</v>
      </c>
      <c r="I1237" s="709">
        <f>H1237+F1237</f>
        <v>2860</v>
      </c>
      <c r="J1237" s="712"/>
    </row>
    <row r="1238" spans="1:10" s="713" customFormat="1">
      <c r="A1238" s="747"/>
      <c r="B1238" s="729" t="s">
        <v>899</v>
      </c>
      <c r="C1238" s="707">
        <v>11</v>
      </c>
      <c r="D1238" s="708" t="s">
        <v>655</v>
      </c>
      <c r="E1238" s="711">
        <v>26</v>
      </c>
      <c r="F1238" s="709">
        <f>E1238*C1238</f>
        <v>286</v>
      </c>
      <c r="G1238" s="709">
        <v>12</v>
      </c>
      <c r="H1238" s="743">
        <f>G1238*C1238</f>
        <v>132</v>
      </c>
      <c r="I1238" s="743">
        <f>H1238+F1238</f>
        <v>418</v>
      </c>
      <c r="J1238" s="749"/>
    </row>
    <row r="1239" spans="1:10" s="713" customFormat="1">
      <c r="A1239" s="705"/>
      <c r="B1239" s="706" t="s">
        <v>656</v>
      </c>
      <c r="C1239" s="707">
        <v>1</v>
      </c>
      <c r="D1239" s="723" t="s">
        <v>44</v>
      </c>
      <c r="E1239" s="710">
        <f>ROUNDDOWN(SUM(F1237:F1238)*0.1,0)</f>
        <v>204</v>
      </c>
      <c r="F1239" s="710">
        <f>E1239*C1239</f>
        <v>204</v>
      </c>
      <c r="G1239" s="710">
        <v>0</v>
      </c>
      <c r="H1239" s="709">
        <f>G1239*C1239</f>
        <v>0</v>
      </c>
      <c r="I1239" s="711">
        <f>H1239+F1239</f>
        <v>204</v>
      </c>
      <c r="J1239" s="712"/>
    </row>
    <row r="1240" spans="1:10" s="713" customFormat="1">
      <c r="A1240" s="705"/>
      <c r="B1240" s="706" t="s">
        <v>910</v>
      </c>
      <c r="C1240" s="714"/>
      <c r="D1240" s="716"/>
      <c r="E1240" s="710"/>
      <c r="F1240" s="710"/>
      <c r="G1240" s="710"/>
      <c r="H1240" s="710"/>
      <c r="I1240" s="711"/>
      <c r="J1240" s="712"/>
    </row>
    <row r="1241" spans="1:10" s="713" customFormat="1">
      <c r="A1241" s="705"/>
      <c r="B1241" s="753" t="s">
        <v>678</v>
      </c>
      <c r="C1241" s="714">
        <v>122</v>
      </c>
      <c r="D1241" s="716" t="s">
        <v>655</v>
      </c>
      <c r="E1241" s="710">
        <v>31</v>
      </c>
      <c r="F1241" s="710">
        <f>E1241*C1241</f>
        <v>3782</v>
      </c>
      <c r="G1241" s="710">
        <v>22</v>
      </c>
      <c r="H1241" s="710">
        <f>G1241*C1241</f>
        <v>2684</v>
      </c>
      <c r="I1241" s="711">
        <f>H1241+F1241</f>
        <v>6466</v>
      </c>
      <c r="J1241" s="712"/>
    </row>
    <row r="1242" spans="1:10" s="713" customFormat="1">
      <c r="A1242" s="705"/>
      <c r="B1242" s="706" t="s">
        <v>656</v>
      </c>
      <c r="C1242" s="714">
        <v>1</v>
      </c>
      <c r="D1242" s="723" t="s">
        <v>44</v>
      </c>
      <c r="E1242" s="710">
        <f>ROUNDDOWN(SUM(F1241)*0.2,0)</f>
        <v>756</v>
      </c>
      <c r="F1242" s="710">
        <f>E1242*C1242</f>
        <v>756</v>
      </c>
      <c r="G1242" s="710">
        <v>0</v>
      </c>
      <c r="H1242" s="710">
        <f>G1242*C1242</f>
        <v>0</v>
      </c>
      <c r="I1242" s="711">
        <f>H1242+F1242</f>
        <v>756</v>
      </c>
      <c r="J1242" s="712"/>
    </row>
    <row r="1243" spans="1:10" s="713" customFormat="1">
      <c r="A1243" s="728"/>
      <c r="B1243" s="729"/>
      <c r="C1243" s="730"/>
      <c r="D1243" s="731"/>
      <c r="E1243" s="743"/>
      <c r="F1243" s="743"/>
      <c r="G1243" s="743"/>
      <c r="H1243" s="743"/>
      <c r="I1243" s="743"/>
      <c r="J1243" s="741"/>
    </row>
    <row r="1244" spans="1:10" s="694" customFormat="1">
      <c r="A1244" s="764"/>
      <c r="B1244" s="765" t="s">
        <v>915</v>
      </c>
      <c r="C1244" s="766"/>
      <c r="D1244" s="767"/>
      <c r="E1244" s="768"/>
      <c r="F1244" s="768">
        <f>SUM(F1194:F1243)</f>
        <v>160569</v>
      </c>
      <c r="G1244" s="768"/>
      <c r="H1244" s="768">
        <f>SUM(H1194:H1243)</f>
        <v>26355</v>
      </c>
      <c r="I1244" s="768">
        <f>SUM(I1194:I1243)</f>
        <v>186924</v>
      </c>
      <c r="J1244" s="769"/>
    </row>
    <row r="1245" spans="1:10" s="713" customFormat="1">
      <c r="A1245" s="705">
        <v>16.899999999999999</v>
      </c>
      <c r="B1245" s="759" t="s">
        <v>916</v>
      </c>
      <c r="C1245" s="707"/>
      <c r="D1245" s="723"/>
      <c r="E1245" s="709"/>
      <c r="F1245" s="709"/>
      <c r="G1245" s="709"/>
      <c r="H1245" s="709"/>
      <c r="I1245" s="711"/>
      <c r="J1245" s="712"/>
    </row>
    <row r="1246" spans="1:10" s="713" customFormat="1">
      <c r="A1246" s="705" t="s">
        <v>917</v>
      </c>
      <c r="B1246" s="715" t="s">
        <v>918</v>
      </c>
      <c r="C1246" s="714"/>
      <c r="D1246" s="716"/>
      <c r="E1246" s="710"/>
      <c r="F1246" s="710"/>
      <c r="G1246" s="710"/>
      <c r="H1246" s="710"/>
      <c r="I1246" s="710"/>
      <c r="J1246" s="712"/>
    </row>
    <row r="1247" spans="1:10" s="713" customFormat="1">
      <c r="A1247" s="705"/>
      <c r="B1247" s="706" t="s">
        <v>919</v>
      </c>
      <c r="C1247" s="707"/>
      <c r="D1247" s="723"/>
      <c r="E1247" s="709"/>
      <c r="F1247" s="710"/>
      <c r="G1247" s="710"/>
      <c r="H1247" s="710"/>
      <c r="I1247" s="710"/>
      <c r="J1247" s="712"/>
    </row>
    <row r="1248" spans="1:10" s="713" customFormat="1">
      <c r="A1248" s="705"/>
      <c r="B1248" s="706" t="s">
        <v>920</v>
      </c>
      <c r="C1248" s="707">
        <v>1</v>
      </c>
      <c r="D1248" s="723" t="s">
        <v>25</v>
      </c>
      <c r="E1248" s="709">
        <v>5800</v>
      </c>
      <c r="F1248" s="710">
        <f t="shared" ref="F1248:F1253" si="335">E1248*C1248</f>
        <v>5800</v>
      </c>
      <c r="G1248" s="710">
        <f t="shared" ref="G1248:G1253" si="336">ROUNDDOWN(E1248*0.1,0)</f>
        <v>580</v>
      </c>
      <c r="H1248" s="710">
        <f t="shared" ref="H1248:H1253" si="337">G1248*C1248</f>
        <v>580</v>
      </c>
      <c r="I1248" s="710">
        <f t="shared" ref="I1248:I1253" si="338">H1248+F1248</f>
        <v>6380</v>
      </c>
      <c r="J1248" s="712"/>
    </row>
    <row r="1249" spans="1:10" s="713" customFormat="1">
      <c r="A1249" s="705"/>
      <c r="B1249" s="706" t="s">
        <v>921</v>
      </c>
      <c r="C1249" s="707">
        <v>1</v>
      </c>
      <c r="D1249" s="708" t="s">
        <v>25</v>
      </c>
      <c r="E1249" s="711">
        <v>1085</v>
      </c>
      <c r="F1249" s="711">
        <f t="shared" si="335"/>
        <v>1085</v>
      </c>
      <c r="G1249" s="711">
        <f t="shared" si="336"/>
        <v>108</v>
      </c>
      <c r="H1249" s="711">
        <f t="shared" si="337"/>
        <v>108</v>
      </c>
      <c r="I1249" s="711">
        <f t="shared" si="338"/>
        <v>1193</v>
      </c>
      <c r="J1249" s="712"/>
    </row>
    <row r="1250" spans="1:10" s="713" customFormat="1">
      <c r="A1250" s="705"/>
      <c r="B1250" s="706" t="s">
        <v>922</v>
      </c>
      <c r="C1250" s="707">
        <v>1</v>
      </c>
      <c r="D1250" s="708" t="s">
        <v>25</v>
      </c>
      <c r="E1250" s="711">
        <v>1610</v>
      </c>
      <c r="F1250" s="711">
        <f t="shared" si="335"/>
        <v>1610</v>
      </c>
      <c r="G1250" s="711">
        <f t="shared" si="336"/>
        <v>161</v>
      </c>
      <c r="H1250" s="711">
        <f t="shared" si="337"/>
        <v>161</v>
      </c>
      <c r="I1250" s="711">
        <f t="shared" si="338"/>
        <v>1771</v>
      </c>
      <c r="J1250" s="712"/>
    </row>
    <row r="1251" spans="1:10" s="713" customFormat="1">
      <c r="A1251" s="705"/>
      <c r="B1251" s="706" t="s">
        <v>923</v>
      </c>
      <c r="C1251" s="707">
        <v>1</v>
      </c>
      <c r="D1251" s="708" t="s">
        <v>25</v>
      </c>
      <c r="E1251" s="711">
        <v>3190</v>
      </c>
      <c r="F1251" s="711">
        <f t="shared" si="335"/>
        <v>3190</v>
      </c>
      <c r="G1251" s="711">
        <f t="shared" si="336"/>
        <v>319</v>
      </c>
      <c r="H1251" s="711">
        <f t="shared" si="337"/>
        <v>319</v>
      </c>
      <c r="I1251" s="711">
        <f t="shared" si="338"/>
        <v>3509</v>
      </c>
      <c r="J1251" s="712"/>
    </row>
    <row r="1252" spans="1:10" s="713" customFormat="1">
      <c r="A1252" s="705"/>
      <c r="B1252" s="706" t="s">
        <v>924</v>
      </c>
      <c r="C1252" s="707">
        <v>24</v>
      </c>
      <c r="D1252" s="708" t="s">
        <v>25</v>
      </c>
      <c r="E1252" s="711">
        <v>110</v>
      </c>
      <c r="F1252" s="711">
        <f t="shared" si="335"/>
        <v>2640</v>
      </c>
      <c r="G1252" s="711">
        <f t="shared" si="336"/>
        <v>11</v>
      </c>
      <c r="H1252" s="711">
        <f t="shared" si="337"/>
        <v>264</v>
      </c>
      <c r="I1252" s="711">
        <f t="shared" si="338"/>
        <v>2904</v>
      </c>
      <c r="J1252" s="712"/>
    </row>
    <row r="1253" spans="1:10" s="713" customFormat="1">
      <c r="A1253" s="705"/>
      <c r="B1253" s="706" t="s">
        <v>925</v>
      </c>
      <c r="C1253" s="707">
        <v>1</v>
      </c>
      <c r="D1253" s="708" t="s">
        <v>25</v>
      </c>
      <c r="E1253" s="711">
        <v>400</v>
      </c>
      <c r="F1253" s="711">
        <f t="shared" si="335"/>
        <v>400</v>
      </c>
      <c r="G1253" s="711">
        <f t="shared" si="336"/>
        <v>40</v>
      </c>
      <c r="H1253" s="711">
        <f t="shared" si="337"/>
        <v>40</v>
      </c>
      <c r="I1253" s="711">
        <f t="shared" si="338"/>
        <v>440</v>
      </c>
      <c r="J1253" s="712"/>
    </row>
    <row r="1254" spans="1:10" s="713" customFormat="1">
      <c r="A1254" s="705"/>
      <c r="B1254" s="706" t="s">
        <v>926</v>
      </c>
      <c r="C1254" s="707">
        <v>1</v>
      </c>
      <c r="D1254" s="708" t="s">
        <v>44</v>
      </c>
      <c r="E1254" s="711">
        <v>3000</v>
      </c>
      <c r="F1254" s="711">
        <f>E1254*C1254</f>
        <v>3000</v>
      </c>
      <c r="G1254" s="711">
        <v>0</v>
      </c>
      <c r="H1254" s="711">
        <f>G1254*C1254</f>
        <v>0</v>
      </c>
      <c r="I1254" s="711">
        <f>H1254+F1254</f>
        <v>3000</v>
      </c>
      <c r="J1254" s="712"/>
    </row>
    <row r="1255" spans="1:10" s="713" customFormat="1">
      <c r="A1255" s="705"/>
      <c r="B1255" s="706"/>
      <c r="C1255" s="707"/>
      <c r="D1255" s="708"/>
      <c r="E1255" s="711"/>
      <c r="F1255" s="711"/>
      <c r="G1255" s="711"/>
      <c r="H1255" s="711"/>
      <c r="I1255" s="711"/>
      <c r="J1255" s="712"/>
    </row>
    <row r="1256" spans="1:10" s="713" customFormat="1">
      <c r="A1256" s="705"/>
      <c r="B1256" s="706" t="s">
        <v>927</v>
      </c>
      <c r="C1256" s="707"/>
      <c r="D1256" s="708"/>
      <c r="E1256" s="711"/>
      <c r="F1256" s="711"/>
      <c r="G1256" s="711"/>
      <c r="H1256" s="711"/>
      <c r="I1256" s="711"/>
      <c r="J1256" s="712"/>
    </row>
    <row r="1257" spans="1:10" s="713" customFormat="1">
      <c r="A1257" s="705"/>
      <c r="B1257" s="706" t="s">
        <v>711</v>
      </c>
      <c r="C1257" s="707"/>
      <c r="D1257" s="708"/>
      <c r="E1257" s="711"/>
      <c r="F1257" s="711"/>
      <c r="G1257" s="711"/>
      <c r="H1257" s="711"/>
      <c r="I1257" s="711"/>
      <c r="J1257" s="712"/>
    </row>
    <row r="1258" spans="1:10" s="713" customFormat="1">
      <c r="A1258" s="705"/>
      <c r="B1258" s="706" t="s">
        <v>712</v>
      </c>
      <c r="C1258" s="707">
        <v>90</v>
      </c>
      <c r="D1258" s="708" t="s">
        <v>655</v>
      </c>
      <c r="E1258" s="711">
        <v>17</v>
      </c>
      <c r="F1258" s="711">
        <f>E1258*C1258</f>
        <v>1530</v>
      </c>
      <c r="G1258" s="711">
        <v>8</v>
      </c>
      <c r="H1258" s="711">
        <f>G1258*C1258</f>
        <v>720</v>
      </c>
      <c r="I1258" s="711">
        <f>H1258+F1258</f>
        <v>2250</v>
      </c>
      <c r="J1258" s="712"/>
    </row>
    <row r="1259" spans="1:10" s="713" customFormat="1">
      <c r="A1259" s="705"/>
      <c r="B1259" s="706" t="s">
        <v>656</v>
      </c>
      <c r="C1259" s="707">
        <v>1</v>
      </c>
      <c r="D1259" s="708" t="s">
        <v>44</v>
      </c>
      <c r="E1259" s="711">
        <f>ROUNDDOWN(SUM(F1258:F1258)*0.1,0)</f>
        <v>153</v>
      </c>
      <c r="F1259" s="711">
        <f t="shared" ref="F1259" si="339">E1259*C1259</f>
        <v>153</v>
      </c>
      <c r="G1259" s="711">
        <v>0</v>
      </c>
      <c r="H1259" s="711">
        <f t="shared" ref="H1259" si="340">G1259*C1259</f>
        <v>0</v>
      </c>
      <c r="I1259" s="711">
        <f t="shared" ref="I1259" si="341">H1259+F1259</f>
        <v>153</v>
      </c>
      <c r="J1259" s="712"/>
    </row>
    <row r="1260" spans="1:10" s="713" customFormat="1">
      <c r="A1260" s="705"/>
      <c r="B1260" s="706" t="s">
        <v>928</v>
      </c>
      <c r="C1260" s="707"/>
      <c r="D1260" s="708"/>
      <c r="E1260" s="711"/>
      <c r="F1260" s="711"/>
      <c r="G1260" s="711"/>
      <c r="H1260" s="711"/>
      <c r="I1260" s="711"/>
      <c r="J1260" s="712"/>
    </row>
    <row r="1261" spans="1:10" s="713" customFormat="1">
      <c r="A1261" s="705"/>
      <c r="B1261" s="759" t="s">
        <v>901</v>
      </c>
      <c r="C1261" s="707">
        <v>10</v>
      </c>
      <c r="D1261" s="708" t="s">
        <v>655</v>
      </c>
      <c r="E1261" s="711">
        <v>87</v>
      </c>
      <c r="F1261" s="711">
        <f>E1261*C1261</f>
        <v>870</v>
      </c>
      <c r="G1261" s="711">
        <v>28</v>
      </c>
      <c r="H1261" s="711">
        <f>G1261*C1261</f>
        <v>280</v>
      </c>
      <c r="I1261" s="711">
        <f>H1261+F1261</f>
        <v>1150</v>
      </c>
      <c r="J1261" s="712"/>
    </row>
    <row r="1262" spans="1:10" s="713" customFormat="1">
      <c r="A1262" s="705"/>
      <c r="B1262" s="759" t="s">
        <v>902</v>
      </c>
      <c r="C1262" s="707">
        <v>20</v>
      </c>
      <c r="D1262" s="708" t="s">
        <v>655</v>
      </c>
      <c r="E1262" s="711">
        <v>118</v>
      </c>
      <c r="F1262" s="711">
        <f>E1262*C1262</f>
        <v>2360</v>
      </c>
      <c r="G1262" s="711">
        <v>32</v>
      </c>
      <c r="H1262" s="711">
        <f>G1262*C1262</f>
        <v>640</v>
      </c>
      <c r="I1262" s="711">
        <f>H1262+F1262</f>
        <v>3000</v>
      </c>
      <c r="J1262" s="712"/>
    </row>
    <row r="1263" spans="1:10" s="713" customFormat="1">
      <c r="A1263" s="705"/>
      <c r="B1263" s="706" t="s">
        <v>656</v>
      </c>
      <c r="C1263" s="707">
        <v>1</v>
      </c>
      <c r="D1263" s="708" t="s">
        <v>44</v>
      </c>
      <c r="E1263" s="711">
        <f>ROUNDDOWN(SUM(F1261:F1262)*0.2,0)</f>
        <v>646</v>
      </c>
      <c r="F1263" s="711">
        <f>E1263*C1263</f>
        <v>646</v>
      </c>
      <c r="G1263" s="711">
        <v>0</v>
      </c>
      <c r="H1263" s="711">
        <f>G1263*C1263</f>
        <v>0</v>
      </c>
      <c r="I1263" s="711">
        <f>H1263+F1263</f>
        <v>646</v>
      </c>
      <c r="J1263" s="712"/>
    </row>
    <row r="1264" spans="1:10" s="713" customFormat="1">
      <c r="A1264" s="705"/>
      <c r="B1264" s="706"/>
      <c r="C1264" s="707"/>
      <c r="D1264" s="708"/>
      <c r="E1264" s="711"/>
      <c r="F1264" s="711"/>
      <c r="G1264" s="711"/>
      <c r="H1264" s="711"/>
      <c r="I1264" s="711"/>
      <c r="J1264" s="712"/>
    </row>
    <row r="1265" spans="1:10" s="713" customFormat="1">
      <c r="A1265" s="705" t="s">
        <v>929</v>
      </c>
      <c r="B1265" s="706" t="s">
        <v>930</v>
      </c>
      <c r="C1265" s="707"/>
      <c r="D1265" s="708"/>
      <c r="E1265" s="711"/>
      <c r="F1265" s="711"/>
      <c r="G1265" s="711"/>
      <c r="H1265" s="711"/>
      <c r="I1265" s="711"/>
      <c r="J1265" s="712"/>
    </row>
    <row r="1266" spans="1:10" s="713" customFormat="1">
      <c r="A1266" s="705"/>
      <c r="B1266" s="706" t="s">
        <v>711</v>
      </c>
      <c r="C1266" s="707"/>
      <c r="D1266" s="708"/>
      <c r="E1266" s="711"/>
      <c r="F1266" s="711"/>
      <c r="G1266" s="711"/>
      <c r="H1266" s="711"/>
      <c r="I1266" s="711"/>
      <c r="J1266" s="712"/>
    </row>
    <row r="1267" spans="1:10" s="713" customFormat="1">
      <c r="A1267" s="705"/>
      <c r="B1267" s="706" t="s">
        <v>931</v>
      </c>
      <c r="C1267" s="707">
        <v>120</v>
      </c>
      <c r="D1267" s="708" t="s">
        <v>25</v>
      </c>
      <c r="E1267" s="711">
        <v>17</v>
      </c>
      <c r="F1267" s="711">
        <f>E1267*C1267</f>
        <v>2040</v>
      </c>
      <c r="G1267" s="711">
        <v>8</v>
      </c>
      <c r="H1267" s="711">
        <f>G1267*C1267</f>
        <v>960</v>
      </c>
      <c r="I1267" s="711">
        <f>H1267+F1267</f>
        <v>3000</v>
      </c>
      <c r="J1267" s="712"/>
    </row>
    <row r="1268" spans="1:10" s="713" customFormat="1">
      <c r="A1268" s="705"/>
      <c r="B1268" s="706" t="s">
        <v>656</v>
      </c>
      <c r="C1268" s="707">
        <v>1</v>
      </c>
      <c r="D1268" s="708" t="s">
        <v>44</v>
      </c>
      <c r="E1268" s="711">
        <f>ROUNDDOWN(SUM(F1267)*0.1,0)</f>
        <v>204</v>
      </c>
      <c r="F1268" s="711">
        <f>E1268*C1268</f>
        <v>204</v>
      </c>
      <c r="G1268" s="711">
        <v>0</v>
      </c>
      <c r="H1268" s="711">
        <f>G1268*C1268</f>
        <v>0</v>
      </c>
      <c r="I1268" s="711">
        <f>H1268+F1268</f>
        <v>204</v>
      </c>
      <c r="J1268" s="712"/>
    </row>
    <row r="1269" spans="1:10" s="713" customFormat="1">
      <c r="A1269" s="705"/>
      <c r="B1269" s="706" t="s">
        <v>932</v>
      </c>
      <c r="C1269" s="707"/>
      <c r="D1269" s="708"/>
      <c r="E1269" s="711"/>
      <c r="F1269" s="711"/>
      <c r="G1269" s="711"/>
      <c r="H1269" s="711"/>
      <c r="I1269" s="711"/>
      <c r="J1269" s="712"/>
    </row>
    <row r="1270" spans="1:10" s="713" customFormat="1">
      <c r="A1270" s="705"/>
      <c r="B1270" s="759" t="s">
        <v>678</v>
      </c>
      <c r="C1270" s="707">
        <v>120</v>
      </c>
      <c r="D1270" s="708" t="s">
        <v>655</v>
      </c>
      <c r="E1270" s="711">
        <v>31</v>
      </c>
      <c r="F1270" s="711">
        <f>E1270*C1270</f>
        <v>3720</v>
      </c>
      <c r="G1270" s="711">
        <v>22</v>
      </c>
      <c r="H1270" s="711">
        <f>G1270*C1270</f>
        <v>2640</v>
      </c>
      <c r="I1270" s="711">
        <f>H1270+F1270</f>
        <v>6360</v>
      </c>
      <c r="J1270" s="712"/>
    </row>
    <row r="1271" spans="1:10" s="713" customFormat="1">
      <c r="A1271" s="705"/>
      <c r="B1271" s="706" t="s">
        <v>656</v>
      </c>
      <c r="C1271" s="707">
        <v>1</v>
      </c>
      <c r="D1271" s="708" t="s">
        <v>44</v>
      </c>
      <c r="E1271" s="711">
        <f>ROUNDDOWN(SUM(F1270:F1270)*0.2,0)</f>
        <v>744</v>
      </c>
      <c r="F1271" s="711">
        <f>E1271*C1271</f>
        <v>744</v>
      </c>
      <c r="G1271" s="711">
        <v>0</v>
      </c>
      <c r="H1271" s="711">
        <f>G1271*C1271</f>
        <v>0</v>
      </c>
      <c r="I1271" s="711">
        <f>H1271+F1271</f>
        <v>744</v>
      </c>
      <c r="J1271" s="712"/>
    </row>
    <row r="1272" spans="1:10" s="713" customFormat="1">
      <c r="A1272" s="705"/>
      <c r="B1272" s="706"/>
      <c r="C1272" s="707"/>
      <c r="D1272" s="708"/>
      <c r="E1272" s="711"/>
      <c r="F1272" s="711"/>
      <c r="G1272" s="711"/>
      <c r="H1272" s="711"/>
      <c r="I1272" s="711"/>
      <c r="J1272" s="712"/>
    </row>
    <row r="1273" spans="1:10" s="713" customFormat="1">
      <c r="A1273" s="705" t="s">
        <v>933</v>
      </c>
      <c r="B1273" s="706" t="s">
        <v>934</v>
      </c>
      <c r="C1273" s="707"/>
      <c r="D1273" s="708"/>
      <c r="E1273" s="711"/>
      <c r="F1273" s="711"/>
      <c r="G1273" s="711"/>
      <c r="H1273" s="711"/>
      <c r="I1273" s="711"/>
      <c r="J1273" s="712"/>
    </row>
    <row r="1274" spans="1:10" s="713" customFormat="1">
      <c r="A1274" s="705"/>
      <c r="B1274" s="706" t="s">
        <v>711</v>
      </c>
      <c r="C1274" s="707"/>
      <c r="D1274" s="708"/>
      <c r="E1274" s="711"/>
      <c r="F1274" s="711"/>
      <c r="G1274" s="711"/>
      <c r="H1274" s="711"/>
      <c r="I1274" s="711"/>
      <c r="J1274" s="712"/>
    </row>
    <row r="1275" spans="1:10" s="713" customFormat="1">
      <c r="A1275" s="705"/>
      <c r="B1275" s="706" t="s">
        <v>931</v>
      </c>
      <c r="C1275" s="707">
        <v>55</v>
      </c>
      <c r="D1275" s="708" t="s">
        <v>25</v>
      </c>
      <c r="E1275" s="711">
        <v>17</v>
      </c>
      <c r="F1275" s="711">
        <f>E1275*C1275</f>
        <v>935</v>
      </c>
      <c r="G1275" s="711">
        <v>8</v>
      </c>
      <c r="H1275" s="711">
        <f>G1275*C1275</f>
        <v>440</v>
      </c>
      <c r="I1275" s="711">
        <f>H1275+F1275</f>
        <v>1375</v>
      </c>
      <c r="J1275" s="712"/>
    </row>
    <row r="1276" spans="1:10" s="713" customFormat="1">
      <c r="A1276" s="705"/>
      <c r="B1276" s="706" t="s">
        <v>656</v>
      </c>
      <c r="C1276" s="707">
        <v>1</v>
      </c>
      <c r="D1276" s="708" t="s">
        <v>44</v>
      </c>
      <c r="E1276" s="711">
        <f>ROUNDDOWN(SUM(F1275)*0.1,0)</f>
        <v>93</v>
      </c>
      <c r="F1276" s="711">
        <f>E1276*C1276</f>
        <v>93</v>
      </c>
      <c r="G1276" s="711">
        <v>0</v>
      </c>
      <c r="H1276" s="711">
        <f>G1276*C1276</f>
        <v>0</v>
      </c>
      <c r="I1276" s="711">
        <f>H1276+F1276</f>
        <v>93</v>
      </c>
      <c r="J1276" s="712"/>
    </row>
    <row r="1277" spans="1:10" s="713" customFormat="1">
      <c r="A1277" s="705"/>
      <c r="B1277" s="706" t="s">
        <v>932</v>
      </c>
      <c r="C1277" s="707"/>
      <c r="D1277" s="708"/>
      <c r="E1277" s="711"/>
      <c r="F1277" s="711"/>
      <c r="G1277" s="711"/>
      <c r="H1277" s="711"/>
      <c r="I1277" s="711"/>
      <c r="J1277" s="712"/>
    </row>
    <row r="1278" spans="1:10" s="713" customFormat="1">
      <c r="A1278" s="705"/>
      <c r="B1278" s="759" t="s">
        <v>678</v>
      </c>
      <c r="C1278" s="707">
        <v>55</v>
      </c>
      <c r="D1278" s="708" t="s">
        <v>655</v>
      </c>
      <c r="E1278" s="711">
        <v>31</v>
      </c>
      <c r="F1278" s="711">
        <f>E1278*C1278</f>
        <v>1705</v>
      </c>
      <c r="G1278" s="711">
        <v>22</v>
      </c>
      <c r="H1278" s="711">
        <f>G1278*C1278</f>
        <v>1210</v>
      </c>
      <c r="I1278" s="711">
        <f>H1278+F1278</f>
        <v>2915</v>
      </c>
      <c r="J1278" s="712"/>
    </row>
    <row r="1279" spans="1:10" s="713" customFormat="1">
      <c r="A1279" s="705"/>
      <c r="B1279" s="706" t="s">
        <v>656</v>
      </c>
      <c r="C1279" s="707">
        <v>1</v>
      </c>
      <c r="D1279" s="708" t="s">
        <v>44</v>
      </c>
      <c r="E1279" s="711">
        <f>ROUNDDOWN(SUM(F1278:F1278)*0.2,0)</f>
        <v>341</v>
      </c>
      <c r="F1279" s="711">
        <f>E1279*C1279</f>
        <v>341</v>
      </c>
      <c r="G1279" s="711">
        <v>0</v>
      </c>
      <c r="H1279" s="711">
        <f>G1279*C1279</f>
        <v>0</v>
      </c>
      <c r="I1279" s="711">
        <f>H1279+F1279</f>
        <v>341</v>
      </c>
      <c r="J1279" s="712"/>
    </row>
    <row r="1280" spans="1:10" s="713" customFormat="1">
      <c r="A1280" s="705"/>
      <c r="B1280" s="706"/>
      <c r="C1280" s="707"/>
      <c r="D1280" s="708"/>
      <c r="E1280" s="711"/>
      <c r="F1280" s="711"/>
      <c r="G1280" s="711"/>
      <c r="H1280" s="711"/>
      <c r="I1280" s="711"/>
      <c r="J1280" s="712"/>
    </row>
    <row r="1281" spans="1:10" s="713" customFormat="1">
      <c r="A1281" s="705" t="s">
        <v>935</v>
      </c>
      <c r="B1281" s="706" t="s">
        <v>936</v>
      </c>
      <c r="C1281" s="707"/>
      <c r="D1281" s="708"/>
      <c r="E1281" s="711"/>
      <c r="F1281" s="711"/>
      <c r="G1281" s="711"/>
      <c r="H1281" s="711"/>
      <c r="I1281" s="711"/>
      <c r="J1281" s="712"/>
    </row>
    <row r="1282" spans="1:10" s="713" customFormat="1">
      <c r="A1282" s="705"/>
      <c r="B1282" s="706" t="s">
        <v>711</v>
      </c>
      <c r="C1282" s="707"/>
      <c r="D1282" s="708"/>
      <c r="E1282" s="711"/>
      <c r="F1282" s="711"/>
      <c r="G1282" s="711"/>
      <c r="H1282" s="711"/>
      <c r="I1282" s="711"/>
      <c r="J1282" s="712"/>
    </row>
    <row r="1283" spans="1:10" s="713" customFormat="1">
      <c r="A1283" s="705"/>
      <c r="B1283" s="706" t="s">
        <v>931</v>
      </c>
      <c r="C1283" s="707">
        <v>35</v>
      </c>
      <c r="D1283" s="708" t="s">
        <v>25</v>
      </c>
      <c r="E1283" s="711">
        <v>17</v>
      </c>
      <c r="F1283" s="711">
        <f>E1283*C1283</f>
        <v>595</v>
      </c>
      <c r="G1283" s="711">
        <v>8</v>
      </c>
      <c r="H1283" s="711">
        <f>G1283*C1283</f>
        <v>280</v>
      </c>
      <c r="I1283" s="711">
        <f>H1283+F1283</f>
        <v>875</v>
      </c>
      <c r="J1283" s="712"/>
    </row>
    <row r="1284" spans="1:10" s="713" customFormat="1">
      <c r="A1284" s="705"/>
      <c r="B1284" s="706" t="s">
        <v>656</v>
      </c>
      <c r="C1284" s="707">
        <v>1</v>
      </c>
      <c r="D1284" s="708" t="s">
        <v>44</v>
      </c>
      <c r="E1284" s="711">
        <f>ROUNDDOWN(SUM(F1283)*0.1,0)</f>
        <v>59</v>
      </c>
      <c r="F1284" s="711">
        <f>E1284*C1284</f>
        <v>59</v>
      </c>
      <c r="G1284" s="711">
        <v>0</v>
      </c>
      <c r="H1284" s="711">
        <f>G1284*C1284</f>
        <v>0</v>
      </c>
      <c r="I1284" s="711">
        <f>H1284+F1284</f>
        <v>59</v>
      </c>
      <c r="J1284" s="712"/>
    </row>
    <row r="1285" spans="1:10" s="713" customFormat="1">
      <c r="A1285" s="705"/>
      <c r="B1285" s="706" t="s">
        <v>932</v>
      </c>
      <c r="C1285" s="707"/>
      <c r="D1285" s="723"/>
      <c r="E1285" s="709"/>
      <c r="F1285" s="709"/>
      <c r="G1285" s="709"/>
      <c r="H1285" s="710"/>
      <c r="I1285" s="710"/>
      <c r="J1285" s="712"/>
    </row>
    <row r="1286" spans="1:10" s="713" customFormat="1">
      <c r="A1286" s="705"/>
      <c r="B1286" s="753" t="s">
        <v>678</v>
      </c>
      <c r="C1286" s="714">
        <v>35</v>
      </c>
      <c r="D1286" s="716" t="s">
        <v>655</v>
      </c>
      <c r="E1286" s="710">
        <v>31</v>
      </c>
      <c r="F1286" s="710">
        <f>E1286*C1286</f>
        <v>1085</v>
      </c>
      <c r="G1286" s="710">
        <v>22</v>
      </c>
      <c r="H1286" s="710">
        <f>G1286*C1286</f>
        <v>770</v>
      </c>
      <c r="I1286" s="710">
        <f>H1286+F1286</f>
        <v>1855</v>
      </c>
      <c r="J1286" s="712"/>
    </row>
    <row r="1287" spans="1:10" s="713" customFormat="1">
      <c r="A1287" s="705"/>
      <c r="B1287" s="706" t="s">
        <v>656</v>
      </c>
      <c r="C1287" s="714">
        <v>1</v>
      </c>
      <c r="D1287" s="723" t="s">
        <v>44</v>
      </c>
      <c r="E1287" s="710">
        <f>ROUNDDOWN(SUM(F1286:F1286)*0.2,0)</f>
        <v>217</v>
      </c>
      <c r="F1287" s="710">
        <f>E1287*C1287</f>
        <v>217</v>
      </c>
      <c r="G1287" s="710">
        <v>0</v>
      </c>
      <c r="H1287" s="710">
        <f>G1287*C1287</f>
        <v>0</v>
      </c>
      <c r="I1287" s="711">
        <f>H1287+F1287</f>
        <v>217</v>
      </c>
      <c r="J1287" s="712"/>
    </row>
    <row r="1288" spans="1:10" s="713" customFormat="1">
      <c r="A1288" s="705"/>
      <c r="B1288" s="706"/>
      <c r="C1288" s="714"/>
      <c r="D1288" s="723"/>
      <c r="E1288" s="710"/>
      <c r="F1288" s="710"/>
      <c r="G1288" s="710"/>
      <c r="H1288" s="710"/>
      <c r="I1288" s="711"/>
      <c r="J1288" s="712"/>
    </row>
    <row r="1289" spans="1:10" s="694" customFormat="1">
      <c r="A1289" s="764"/>
      <c r="B1289" s="765" t="s">
        <v>937</v>
      </c>
      <c r="C1289" s="766"/>
      <c r="D1289" s="765"/>
      <c r="E1289" s="1087"/>
      <c r="F1289" s="1087">
        <f>SUM(F1248:F1288)</f>
        <v>35022</v>
      </c>
      <c r="G1289" s="1087"/>
      <c r="H1289" s="1087">
        <f>SUM(H1248:H1288)</f>
        <v>9412</v>
      </c>
      <c r="I1289" s="1087">
        <f>SUM(I1248:I1288)</f>
        <v>44434</v>
      </c>
      <c r="J1289" s="769"/>
    </row>
    <row r="1290" spans="1:10" s="713" customFormat="1">
      <c r="A1290" s="705">
        <v>16.100000000000001</v>
      </c>
      <c r="B1290" s="706" t="s">
        <v>938</v>
      </c>
      <c r="C1290" s="707"/>
      <c r="D1290" s="723"/>
      <c r="E1290" s="709"/>
      <c r="F1290" s="709"/>
      <c r="G1290" s="709"/>
      <c r="H1290" s="709"/>
      <c r="I1290" s="711"/>
      <c r="J1290" s="712"/>
    </row>
    <row r="1291" spans="1:10" s="713" customFormat="1">
      <c r="A1291" s="705" t="s">
        <v>939</v>
      </c>
      <c r="B1291" s="706" t="s">
        <v>940</v>
      </c>
      <c r="C1291" s="707"/>
      <c r="D1291" s="723"/>
      <c r="E1291" s="709"/>
      <c r="F1291" s="710"/>
      <c r="G1291" s="709"/>
      <c r="H1291" s="710"/>
      <c r="I1291" s="710"/>
      <c r="J1291" s="712"/>
    </row>
    <row r="1292" spans="1:10" s="713" customFormat="1">
      <c r="A1292" s="705"/>
      <c r="B1292" s="706" t="s">
        <v>941</v>
      </c>
      <c r="C1292" s="707"/>
      <c r="D1292" s="723"/>
      <c r="E1292" s="709"/>
      <c r="F1292" s="710"/>
      <c r="G1292" s="710"/>
      <c r="H1292" s="710"/>
      <c r="I1292" s="710"/>
      <c r="J1292" s="712"/>
    </row>
    <row r="1293" spans="1:10" s="713" customFormat="1">
      <c r="A1293" s="705"/>
      <c r="B1293" s="706" t="s">
        <v>920</v>
      </c>
      <c r="C1293" s="707">
        <v>1</v>
      </c>
      <c r="D1293" s="708" t="s">
        <v>25</v>
      </c>
      <c r="E1293" s="711">
        <v>5800</v>
      </c>
      <c r="F1293" s="711">
        <f t="shared" ref="F1293:F1298" si="342">E1293*C1293</f>
        <v>5800</v>
      </c>
      <c r="G1293" s="711">
        <f t="shared" ref="G1293:G1298" si="343">ROUNDDOWN(E1293*0.1,0)</f>
        <v>580</v>
      </c>
      <c r="H1293" s="711">
        <f t="shared" ref="H1293:H1298" si="344">G1293*C1293</f>
        <v>580</v>
      </c>
      <c r="I1293" s="711">
        <f t="shared" ref="I1293:I1298" si="345">H1293+F1293</f>
        <v>6380</v>
      </c>
      <c r="J1293" s="712"/>
    </row>
    <row r="1294" spans="1:10" s="713" customFormat="1">
      <c r="A1294" s="705"/>
      <c r="B1294" s="706" t="s">
        <v>921</v>
      </c>
      <c r="C1294" s="707">
        <v>1</v>
      </c>
      <c r="D1294" s="708" t="s">
        <v>25</v>
      </c>
      <c r="E1294" s="711">
        <v>1085</v>
      </c>
      <c r="F1294" s="711">
        <f t="shared" si="342"/>
        <v>1085</v>
      </c>
      <c r="G1294" s="711">
        <f t="shared" si="343"/>
        <v>108</v>
      </c>
      <c r="H1294" s="711">
        <f t="shared" si="344"/>
        <v>108</v>
      </c>
      <c r="I1294" s="711">
        <f t="shared" si="345"/>
        <v>1193</v>
      </c>
      <c r="J1294" s="712"/>
    </row>
    <row r="1295" spans="1:10" s="713" customFormat="1">
      <c r="A1295" s="705"/>
      <c r="B1295" s="706" t="s">
        <v>922</v>
      </c>
      <c r="C1295" s="707">
        <v>1</v>
      </c>
      <c r="D1295" s="708" t="s">
        <v>25</v>
      </c>
      <c r="E1295" s="711">
        <v>1610</v>
      </c>
      <c r="F1295" s="711">
        <f t="shared" si="342"/>
        <v>1610</v>
      </c>
      <c r="G1295" s="711">
        <f t="shared" si="343"/>
        <v>161</v>
      </c>
      <c r="H1295" s="711">
        <f t="shared" si="344"/>
        <v>161</v>
      </c>
      <c r="I1295" s="711">
        <f t="shared" si="345"/>
        <v>1771</v>
      </c>
      <c r="J1295" s="712"/>
    </row>
    <row r="1296" spans="1:10" s="713" customFormat="1">
      <c r="A1296" s="705"/>
      <c r="B1296" s="706" t="s">
        <v>923</v>
      </c>
      <c r="C1296" s="707">
        <v>1</v>
      </c>
      <c r="D1296" s="708" t="s">
        <v>25</v>
      </c>
      <c r="E1296" s="711">
        <v>3190</v>
      </c>
      <c r="F1296" s="711">
        <f t="shared" si="342"/>
        <v>3190</v>
      </c>
      <c r="G1296" s="711">
        <f t="shared" si="343"/>
        <v>319</v>
      </c>
      <c r="H1296" s="711">
        <f t="shared" si="344"/>
        <v>319</v>
      </c>
      <c r="I1296" s="711">
        <f t="shared" si="345"/>
        <v>3509</v>
      </c>
      <c r="J1296" s="712"/>
    </row>
    <row r="1297" spans="1:10" s="713" customFormat="1">
      <c r="A1297" s="705"/>
      <c r="B1297" s="706" t="s">
        <v>924</v>
      </c>
      <c r="C1297" s="707">
        <v>24</v>
      </c>
      <c r="D1297" s="708" t="s">
        <v>25</v>
      </c>
      <c r="E1297" s="711">
        <v>110</v>
      </c>
      <c r="F1297" s="711">
        <f t="shared" si="342"/>
        <v>2640</v>
      </c>
      <c r="G1297" s="711">
        <f t="shared" si="343"/>
        <v>11</v>
      </c>
      <c r="H1297" s="711">
        <f t="shared" si="344"/>
        <v>264</v>
      </c>
      <c r="I1297" s="711">
        <f t="shared" si="345"/>
        <v>2904</v>
      </c>
      <c r="J1297" s="712"/>
    </row>
    <row r="1298" spans="1:10" s="713" customFormat="1">
      <c r="A1298" s="705"/>
      <c r="B1298" s="706" t="s">
        <v>925</v>
      </c>
      <c r="C1298" s="707">
        <v>1</v>
      </c>
      <c r="D1298" s="708" t="s">
        <v>25</v>
      </c>
      <c r="E1298" s="711">
        <v>400</v>
      </c>
      <c r="F1298" s="711">
        <f t="shared" si="342"/>
        <v>400</v>
      </c>
      <c r="G1298" s="711">
        <f t="shared" si="343"/>
        <v>40</v>
      </c>
      <c r="H1298" s="711">
        <f t="shared" si="344"/>
        <v>40</v>
      </c>
      <c r="I1298" s="711">
        <f t="shared" si="345"/>
        <v>440</v>
      </c>
      <c r="J1298" s="712"/>
    </row>
    <row r="1299" spans="1:10" s="713" customFormat="1">
      <c r="A1299" s="705"/>
      <c r="B1299" s="706"/>
      <c r="C1299" s="707"/>
      <c r="D1299" s="708"/>
      <c r="E1299" s="711"/>
      <c r="F1299" s="711"/>
      <c r="G1299" s="711"/>
      <c r="H1299" s="711"/>
      <c r="I1299" s="711"/>
      <c r="J1299" s="712"/>
    </row>
    <row r="1300" spans="1:10" s="713" customFormat="1">
      <c r="A1300" s="705"/>
      <c r="B1300" s="706" t="s">
        <v>942</v>
      </c>
      <c r="C1300" s="707"/>
      <c r="D1300" s="708"/>
      <c r="E1300" s="711"/>
      <c r="F1300" s="711"/>
      <c r="G1300" s="711"/>
      <c r="H1300" s="711"/>
      <c r="I1300" s="711"/>
      <c r="J1300" s="712"/>
    </row>
    <row r="1301" spans="1:10" s="713" customFormat="1">
      <c r="A1301" s="705"/>
      <c r="B1301" s="706" t="s">
        <v>943</v>
      </c>
      <c r="C1301" s="707">
        <v>3</v>
      </c>
      <c r="D1301" s="708" t="s">
        <v>25</v>
      </c>
      <c r="E1301" s="711">
        <v>4800</v>
      </c>
      <c r="F1301" s="711">
        <f t="shared" ref="F1301:F1306" si="346">E1301*C1301</f>
        <v>14400</v>
      </c>
      <c r="G1301" s="711">
        <f t="shared" ref="G1301:G1306" si="347">ROUNDDOWN(E1301*0.1,0)</f>
        <v>480</v>
      </c>
      <c r="H1301" s="711">
        <f t="shared" ref="H1301:H1306" si="348">G1301*C1301</f>
        <v>1440</v>
      </c>
      <c r="I1301" s="711">
        <f t="shared" ref="I1301:I1306" si="349">H1301+F1301</f>
        <v>15840</v>
      </c>
      <c r="J1301" s="712"/>
    </row>
    <row r="1302" spans="1:10" s="713" customFormat="1">
      <c r="A1302" s="705"/>
      <c r="B1302" s="706" t="s">
        <v>921</v>
      </c>
      <c r="C1302" s="707">
        <v>3</v>
      </c>
      <c r="D1302" s="708" t="s">
        <v>25</v>
      </c>
      <c r="E1302" s="711">
        <v>1085</v>
      </c>
      <c r="F1302" s="711">
        <f t="shared" si="346"/>
        <v>3255</v>
      </c>
      <c r="G1302" s="711">
        <f t="shared" si="347"/>
        <v>108</v>
      </c>
      <c r="H1302" s="711">
        <f t="shared" si="348"/>
        <v>324</v>
      </c>
      <c r="I1302" s="711">
        <f t="shared" si="349"/>
        <v>3579</v>
      </c>
      <c r="J1302" s="712"/>
    </row>
    <row r="1303" spans="1:10" s="713" customFormat="1">
      <c r="A1303" s="705"/>
      <c r="B1303" s="706" t="s">
        <v>922</v>
      </c>
      <c r="C1303" s="707">
        <v>3</v>
      </c>
      <c r="D1303" s="708" t="s">
        <v>25</v>
      </c>
      <c r="E1303" s="711">
        <v>1610</v>
      </c>
      <c r="F1303" s="711">
        <f t="shared" si="346"/>
        <v>4830</v>
      </c>
      <c r="G1303" s="711">
        <f t="shared" si="347"/>
        <v>161</v>
      </c>
      <c r="H1303" s="711">
        <f t="shared" si="348"/>
        <v>483</v>
      </c>
      <c r="I1303" s="711">
        <f t="shared" si="349"/>
        <v>5313</v>
      </c>
      <c r="J1303" s="712"/>
    </row>
    <row r="1304" spans="1:10" s="713" customFormat="1">
      <c r="A1304" s="705"/>
      <c r="B1304" s="706" t="s">
        <v>923</v>
      </c>
      <c r="C1304" s="707">
        <v>3</v>
      </c>
      <c r="D1304" s="708" t="s">
        <v>25</v>
      </c>
      <c r="E1304" s="711">
        <v>3190</v>
      </c>
      <c r="F1304" s="711">
        <f t="shared" si="346"/>
        <v>9570</v>
      </c>
      <c r="G1304" s="711">
        <f t="shared" si="347"/>
        <v>319</v>
      </c>
      <c r="H1304" s="711">
        <f t="shared" si="348"/>
        <v>957</v>
      </c>
      <c r="I1304" s="711">
        <f t="shared" si="349"/>
        <v>10527</v>
      </c>
      <c r="J1304" s="712"/>
    </row>
    <row r="1305" spans="1:10" s="713" customFormat="1">
      <c r="A1305" s="705"/>
      <c r="B1305" s="706" t="s">
        <v>924</v>
      </c>
      <c r="C1305" s="707">
        <v>72</v>
      </c>
      <c r="D1305" s="708" t="s">
        <v>25</v>
      </c>
      <c r="E1305" s="711">
        <v>110</v>
      </c>
      <c r="F1305" s="711">
        <f t="shared" si="346"/>
        <v>7920</v>
      </c>
      <c r="G1305" s="711">
        <f t="shared" si="347"/>
        <v>11</v>
      </c>
      <c r="H1305" s="711">
        <f t="shared" si="348"/>
        <v>792</v>
      </c>
      <c r="I1305" s="711">
        <f t="shared" si="349"/>
        <v>8712</v>
      </c>
      <c r="J1305" s="712"/>
    </row>
    <row r="1306" spans="1:10" s="713" customFormat="1">
      <c r="A1306" s="705"/>
      <c r="B1306" s="706" t="s">
        <v>925</v>
      </c>
      <c r="C1306" s="707">
        <v>3</v>
      </c>
      <c r="D1306" s="708" t="s">
        <v>25</v>
      </c>
      <c r="E1306" s="711">
        <v>400</v>
      </c>
      <c r="F1306" s="711">
        <f t="shared" si="346"/>
        <v>1200</v>
      </c>
      <c r="G1306" s="711">
        <f t="shared" si="347"/>
        <v>40</v>
      </c>
      <c r="H1306" s="711">
        <f t="shared" si="348"/>
        <v>120</v>
      </c>
      <c r="I1306" s="711">
        <f t="shared" si="349"/>
        <v>1320</v>
      </c>
      <c r="J1306" s="712"/>
    </row>
    <row r="1307" spans="1:10" s="713" customFormat="1">
      <c r="A1307" s="705"/>
      <c r="B1307" s="706"/>
      <c r="C1307" s="707"/>
      <c r="D1307" s="708"/>
      <c r="E1307" s="711"/>
      <c r="F1307" s="711"/>
      <c r="G1307" s="711"/>
      <c r="H1307" s="711"/>
      <c r="I1307" s="711"/>
      <c r="J1307" s="712"/>
    </row>
    <row r="1308" spans="1:10" s="713" customFormat="1">
      <c r="A1308" s="705"/>
      <c r="B1308" s="706" t="s">
        <v>711</v>
      </c>
      <c r="C1308" s="707"/>
      <c r="D1308" s="708"/>
      <c r="E1308" s="711"/>
      <c r="F1308" s="711"/>
      <c r="G1308" s="711"/>
      <c r="H1308" s="711"/>
      <c r="I1308" s="711"/>
      <c r="J1308" s="712"/>
    </row>
    <row r="1309" spans="1:10" s="713" customFormat="1">
      <c r="A1309" s="705"/>
      <c r="B1309" s="706" t="s">
        <v>712</v>
      </c>
      <c r="C1309" s="707">
        <v>120</v>
      </c>
      <c r="D1309" s="708" t="s">
        <v>655</v>
      </c>
      <c r="E1309" s="711">
        <v>17</v>
      </c>
      <c r="F1309" s="711">
        <f>E1309*C1309</f>
        <v>2040</v>
      </c>
      <c r="G1309" s="711">
        <v>8</v>
      </c>
      <c r="H1309" s="711">
        <f>G1309*C1309</f>
        <v>960</v>
      </c>
      <c r="I1309" s="711">
        <f>H1309+F1309</f>
        <v>3000</v>
      </c>
      <c r="J1309" s="712"/>
    </row>
    <row r="1310" spans="1:10" s="713" customFormat="1">
      <c r="A1310" s="705"/>
      <c r="B1310" s="706" t="s">
        <v>656</v>
      </c>
      <c r="C1310" s="707">
        <v>1</v>
      </c>
      <c r="D1310" s="708" t="s">
        <v>44</v>
      </c>
      <c r="E1310" s="711">
        <f>ROUNDDOWN(SUM(F1309:F1309)*0.1,0)</f>
        <v>204</v>
      </c>
      <c r="F1310" s="711">
        <f t="shared" ref="F1310" si="350">E1310*C1310</f>
        <v>204</v>
      </c>
      <c r="G1310" s="711">
        <v>0</v>
      </c>
      <c r="H1310" s="711">
        <f t="shared" ref="H1310" si="351">G1310*C1310</f>
        <v>0</v>
      </c>
      <c r="I1310" s="711">
        <f t="shared" ref="I1310" si="352">H1310+F1310</f>
        <v>204</v>
      </c>
      <c r="J1310" s="712"/>
    </row>
    <row r="1311" spans="1:10" s="713" customFormat="1">
      <c r="A1311" s="705"/>
      <c r="B1311" s="706" t="s">
        <v>928</v>
      </c>
      <c r="C1311" s="707"/>
      <c r="D1311" s="708"/>
      <c r="E1311" s="711"/>
      <c r="F1311" s="711"/>
      <c r="G1311" s="711"/>
      <c r="H1311" s="711"/>
      <c r="I1311" s="711"/>
      <c r="J1311" s="712"/>
    </row>
    <row r="1312" spans="1:10" s="713" customFormat="1">
      <c r="A1312" s="705"/>
      <c r="B1312" s="759" t="s">
        <v>944</v>
      </c>
      <c r="C1312" s="707">
        <v>63</v>
      </c>
      <c r="D1312" s="708" t="s">
        <v>655</v>
      </c>
      <c r="E1312" s="711">
        <v>65</v>
      </c>
      <c r="F1312" s="711">
        <f>E1312*C1312</f>
        <v>4095</v>
      </c>
      <c r="G1312" s="711">
        <v>26</v>
      </c>
      <c r="H1312" s="711">
        <f>G1312*C1312</f>
        <v>1638</v>
      </c>
      <c r="I1312" s="711">
        <f>H1312+F1312</f>
        <v>5733</v>
      </c>
      <c r="J1312" s="712"/>
    </row>
    <row r="1313" spans="1:10" s="713" customFormat="1">
      <c r="A1313" s="705"/>
      <c r="B1313" s="759" t="s">
        <v>901</v>
      </c>
      <c r="C1313" s="707">
        <v>11</v>
      </c>
      <c r="D1313" s="708" t="s">
        <v>655</v>
      </c>
      <c r="E1313" s="711">
        <v>87</v>
      </c>
      <c r="F1313" s="711">
        <f>E1313*C1313</f>
        <v>957</v>
      </c>
      <c r="G1313" s="711">
        <v>28</v>
      </c>
      <c r="H1313" s="711">
        <f>G1313*C1313</f>
        <v>308</v>
      </c>
      <c r="I1313" s="711">
        <f>H1313+F1313</f>
        <v>1265</v>
      </c>
      <c r="J1313" s="712"/>
    </row>
    <row r="1314" spans="1:10" s="713" customFormat="1">
      <c r="A1314" s="705"/>
      <c r="B1314" s="759" t="s">
        <v>902</v>
      </c>
      <c r="C1314" s="707">
        <v>41</v>
      </c>
      <c r="D1314" s="708" t="s">
        <v>655</v>
      </c>
      <c r="E1314" s="711">
        <v>118</v>
      </c>
      <c r="F1314" s="711">
        <f>E1314*C1314</f>
        <v>4838</v>
      </c>
      <c r="G1314" s="711">
        <v>32</v>
      </c>
      <c r="H1314" s="711">
        <f>G1314*C1314</f>
        <v>1312</v>
      </c>
      <c r="I1314" s="711">
        <f>H1314+F1314</f>
        <v>6150</v>
      </c>
      <c r="J1314" s="712"/>
    </row>
    <row r="1315" spans="1:10" s="713" customFormat="1">
      <c r="A1315" s="705"/>
      <c r="B1315" s="759" t="s">
        <v>945</v>
      </c>
      <c r="C1315" s="707">
        <v>60</v>
      </c>
      <c r="D1315" s="708" t="s">
        <v>655</v>
      </c>
      <c r="E1315" s="711">
        <v>14</v>
      </c>
      <c r="F1315" s="711">
        <f>E1315*C1315</f>
        <v>840</v>
      </c>
      <c r="G1315" s="711">
        <v>19</v>
      </c>
      <c r="H1315" s="711">
        <f>G1315*C1315</f>
        <v>1140</v>
      </c>
      <c r="I1315" s="711">
        <f>H1315+F1315</f>
        <v>1980</v>
      </c>
      <c r="J1315" s="712"/>
    </row>
    <row r="1316" spans="1:10" s="713" customFormat="1">
      <c r="A1316" s="705"/>
      <c r="B1316" s="706" t="s">
        <v>656</v>
      </c>
      <c r="C1316" s="707">
        <v>1</v>
      </c>
      <c r="D1316" s="708" t="s">
        <v>44</v>
      </c>
      <c r="E1316" s="711">
        <f>ROUNDDOWN(SUM(F1312:F1314)*0.2,0)</f>
        <v>1978</v>
      </c>
      <c r="F1316" s="711">
        <f>E1316*C1316</f>
        <v>1978</v>
      </c>
      <c r="G1316" s="711">
        <v>0</v>
      </c>
      <c r="H1316" s="711">
        <f>G1316*C1316</f>
        <v>0</v>
      </c>
      <c r="I1316" s="711">
        <f>H1316+F1316</f>
        <v>1978</v>
      </c>
      <c r="J1316" s="712"/>
    </row>
    <row r="1317" spans="1:10" s="713" customFormat="1">
      <c r="A1317" s="705"/>
      <c r="B1317" s="706"/>
      <c r="C1317" s="707"/>
      <c r="D1317" s="708"/>
      <c r="E1317" s="711"/>
      <c r="F1317" s="711"/>
      <c r="G1317" s="711"/>
      <c r="H1317" s="711"/>
      <c r="I1317" s="711"/>
      <c r="J1317" s="712"/>
    </row>
    <row r="1318" spans="1:10" s="713" customFormat="1">
      <c r="A1318" s="705" t="s">
        <v>946</v>
      </c>
      <c r="B1318" s="706" t="s">
        <v>947</v>
      </c>
      <c r="C1318" s="707"/>
      <c r="D1318" s="708"/>
      <c r="E1318" s="711"/>
      <c r="F1318" s="711"/>
      <c r="G1318" s="711"/>
      <c r="H1318" s="711"/>
      <c r="I1318" s="711"/>
      <c r="J1318" s="712"/>
    </row>
    <row r="1319" spans="1:10" s="713" customFormat="1">
      <c r="A1319" s="705"/>
      <c r="B1319" s="706" t="s">
        <v>948</v>
      </c>
      <c r="C1319" s="707">
        <v>15</v>
      </c>
      <c r="D1319" s="708" t="s">
        <v>25</v>
      </c>
      <c r="E1319" s="711">
        <v>300</v>
      </c>
      <c r="F1319" s="711">
        <f>E1319*C1319</f>
        <v>4500</v>
      </c>
      <c r="G1319" s="711">
        <v>90</v>
      </c>
      <c r="H1319" s="711">
        <f>G1319*C1319</f>
        <v>1350</v>
      </c>
      <c r="I1319" s="711">
        <f>H1319+F1319</f>
        <v>5850</v>
      </c>
      <c r="J1319" s="712"/>
    </row>
    <row r="1320" spans="1:10" s="713" customFormat="1">
      <c r="A1320" s="705"/>
      <c r="B1320" s="706" t="s">
        <v>711</v>
      </c>
      <c r="C1320" s="707"/>
      <c r="D1320" s="708"/>
      <c r="E1320" s="711"/>
      <c r="F1320" s="711"/>
      <c r="G1320" s="711"/>
      <c r="H1320" s="711"/>
      <c r="I1320" s="711"/>
      <c r="J1320" s="712"/>
    </row>
    <row r="1321" spans="1:10" s="713" customFormat="1">
      <c r="A1321" s="705"/>
      <c r="B1321" s="706" t="s">
        <v>712</v>
      </c>
      <c r="C1321" s="707">
        <v>396</v>
      </c>
      <c r="D1321" s="708" t="s">
        <v>655</v>
      </c>
      <c r="E1321" s="711">
        <v>17</v>
      </c>
      <c r="F1321" s="711">
        <f>E1321*C1321</f>
        <v>6732</v>
      </c>
      <c r="G1321" s="711">
        <v>8</v>
      </c>
      <c r="H1321" s="711">
        <f>G1321*C1321</f>
        <v>3168</v>
      </c>
      <c r="I1321" s="711">
        <f>H1321+F1321</f>
        <v>9900</v>
      </c>
      <c r="J1321" s="712"/>
    </row>
    <row r="1322" spans="1:10" s="713" customFormat="1">
      <c r="A1322" s="705"/>
      <c r="B1322" s="706" t="s">
        <v>656</v>
      </c>
      <c r="C1322" s="707">
        <v>1</v>
      </c>
      <c r="D1322" s="708" t="s">
        <v>44</v>
      </c>
      <c r="E1322" s="711">
        <f>ROUNDDOWN(SUM(F1321:F1321)*0.1,0)</f>
        <v>673</v>
      </c>
      <c r="F1322" s="711">
        <f>E1322*C1322</f>
        <v>673</v>
      </c>
      <c r="G1322" s="711">
        <v>0</v>
      </c>
      <c r="H1322" s="711">
        <f>G1322*C1322</f>
        <v>0</v>
      </c>
      <c r="I1322" s="711">
        <f>H1322+F1322</f>
        <v>673</v>
      </c>
      <c r="J1322" s="712"/>
    </row>
    <row r="1323" spans="1:10" s="713" customFormat="1">
      <c r="A1323" s="705"/>
      <c r="B1323" s="706" t="s">
        <v>928</v>
      </c>
      <c r="C1323" s="707"/>
      <c r="D1323" s="708"/>
      <c r="E1323" s="711"/>
      <c r="F1323" s="711"/>
      <c r="G1323" s="711"/>
      <c r="H1323" s="711"/>
      <c r="I1323" s="711"/>
      <c r="J1323" s="712"/>
    </row>
    <row r="1324" spans="1:10" s="713" customFormat="1">
      <c r="A1324" s="705"/>
      <c r="B1324" s="759" t="s">
        <v>678</v>
      </c>
      <c r="C1324" s="707">
        <v>34</v>
      </c>
      <c r="D1324" s="708" t="s">
        <v>655</v>
      </c>
      <c r="E1324" s="711">
        <v>31</v>
      </c>
      <c r="F1324" s="711">
        <f>E1324*C1324</f>
        <v>1054</v>
      </c>
      <c r="G1324" s="711">
        <v>22</v>
      </c>
      <c r="H1324" s="711">
        <f>G1324*C1324</f>
        <v>748</v>
      </c>
      <c r="I1324" s="711">
        <f>H1324+F1324</f>
        <v>1802</v>
      </c>
      <c r="J1324" s="712"/>
    </row>
    <row r="1325" spans="1:10" s="713" customFormat="1">
      <c r="A1325" s="705"/>
      <c r="B1325" s="759" t="s">
        <v>715</v>
      </c>
      <c r="C1325" s="707">
        <v>20</v>
      </c>
      <c r="D1325" s="708" t="s">
        <v>655</v>
      </c>
      <c r="E1325" s="711">
        <v>44</v>
      </c>
      <c r="F1325" s="711">
        <f>E1325*C1325</f>
        <v>880</v>
      </c>
      <c r="G1325" s="711">
        <v>24</v>
      </c>
      <c r="H1325" s="711">
        <f>G1325*C1325</f>
        <v>480</v>
      </c>
      <c r="I1325" s="711">
        <f>H1325+F1325</f>
        <v>1360</v>
      </c>
      <c r="J1325" s="712"/>
    </row>
    <row r="1326" spans="1:10" s="713" customFormat="1">
      <c r="A1326" s="705"/>
      <c r="B1326" s="759" t="s">
        <v>714</v>
      </c>
      <c r="C1326" s="707">
        <v>106</v>
      </c>
      <c r="D1326" s="708" t="s">
        <v>655</v>
      </c>
      <c r="E1326" s="711">
        <v>63</v>
      </c>
      <c r="F1326" s="711">
        <f>E1326*C1326</f>
        <v>6678</v>
      </c>
      <c r="G1326" s="711">
        <v>28</v>
      </c>
      <c r="H1326" s="711">
        <f>G1326*C1326</f>
        <v>2968</v>
      </c>
      <c r="I1326" s="711">
        <f>H1326+F1326</f>
        <v>9646</v>
      </c>
      <c r="J1326" s="712"/>
    </row>
    <row r="1327" spans="1:10" s="713" customFormat="1">
      <c r="A1327" s="705"/>
      <c r="B1327" s="706" t="s">
        <v>656</v>
      </c>
      <c r="C1327" s="707">
        <v>1</v>
      </c>
      <c r="D1327" s="708" t="s">
        <v>44</v>
      </c>
      <c r="E1327" s="711">
        <f>ROUNDDOWN(SUM(F1324:F1326)*0.2,0)</f>
        <v>1722</v>
      </c>
      <c r="F1327" s="711">
        <f>E1327*C1327</f>
        <v>1722</v>
      </c>
      <c r="G1327" s="711">
        <v>0</v>
      </c>
      <c r="H1327" s="711">
        <f>G1327*C1327</f>
        <v>0</v>
      </c>
      <c r="I1327" s="711">
        <f>H1327+F1327</f>
        <v>1722</v>
      </c>
      <c r="J1327" s="712"/>
    </row>
    <row r="1328" spans="1:10" s="713" customFormat="1">
      <c r="A1328" s="705"/>
      <c r="B1328" s="706"/>
      <c r="C1328" s="707"/>
      <c r="D1328" s="708"/>
      <c r="E1328" s="711"/>
      <c r="F1328" s="711"/>
      <c r="G1328" s="711"/>
      <c r="H1328" s="711"/>
      <c r="I1328" s="711"/>
      <c r="J1328" s="712"/>
    </row>
    <row r="1329" spans="1:10" s="713" customFormat="1">
      <c r="A1329" s="705" t="s">
        <v>949</v>
      </c>
      <c r="B1329" s="706" t="s">
        <v>950</v>
      </c>
      <c r="C1329" s="707"/>
      <c r="D1329" s="708"/>
      <c r="E1329" s="711"/>
      <c r="F1329" s="711"/>
      <c r="G1329" s="711"/>
      <c r="H1329" s="711"/>
      <c r="I1329" s="711"/>
      <c r="J1329" s="712"/>
    </row>
    <row r="1330" spans="1:10" s="713" customFormat="1">
      <c r="A1330" s="705"/>
      <c r="B1330" s="706" t="s">
        <v>948</v>
      </c>
      <c r="C1330" s="707">
        <v>12</v>
      </c>
      <c r="D1330" s="708" t="s">
        <v>25</v>
      </c>
      <c r="E1330" s="711">
        <v>300</v>
      </c>
      <c r="F1330" s="711">
        <f>E1330*C1330</f>
        <v>3600</v>
      </c>
      <c r="G1330" s="711">
        <v>90</v>
      </c>
      <c r="H1330" s="711">
        <f>G1330*C1330</f>
        <v>1080</v>
      </c>
      <c r="I1330" s="711">
        <f>H1330+F1330</f>
        <v>4680</v>
      </c>
      <c r="J1330" s="712"/>
    </row>
    <row r="1331" spans="1:10" s="713" customFormat="1">
      <c r="A1331" s="705"/>
      <c r="B1331" s="706" t="s">
        <v>711</v>
      </c>
      <c r="C1331" s="707"/>
      <c r="D1331" s="708"/>
      <c r="E1331" s="711"/>
      <c r="F1331" s="711"/>
      <c r="G1331" s="711"/>
      <c r="H1331" s="711"/>
      <c r="I1331" s="711"/>
      <c r="J1331" s="712"/>
    </row>
    <row r="1332" spans="1:10" s="713" customFormat="1">
      <c r="A1332" s="705"/>
      <c r="B1332" s="706" t="s">
        <v>712</v>
      </c>
      <c r="C1332" s="707">
        <v>253</v>
      </c>
      <c r="D1332" s="708" t="s">
        <v>655</v>
      </c>
      <c r="E1332" s="711">
        <v>17</v>
      </c>
      <c r="F1332" s="711">
        <f>E1332*C1332</f>
        <v>4301</v>
      </c>
      <c r="G1332" s="711">
        <v>8</v>
      </c>
      <c r="H1332" s="711">
        <f>G1332*C1332</f>
        <v>2024</v>
      </c>
      <c r="I1332" s="711">
        <f>H1332+F1332</f>
        <v>6325</v>
      </c>
      <c r="J1332" s="712"/>
    </row>
    <row r="1333" spans="1:10" s="713" customFormat="1">
      <c r="A1333" s="705"/>
      <c r="B1333" s="706" t="s">
        <v>656</v>
      </c>
      <c r="C1333" s="707">
        <v>1</v>
      </c>
      <c r="D1333" s="708" t="s">
        <v>44</v>
      </c>
      <c r="E1333" s="711">
        <f>ROUNDDOWN(SUM(F1332:F1332)*0.1,0)</f>
        <v>430</v>
      </c>
      <c r="F1333" s="711">
        <f>E1333*C1333</f>
        <v>430</v>
      </c>
      <c r="G1333" s="711">
        <v>0</v>
      </c>
      <c r="H1333" s="711">
        <f>G1333*C1333</f>
        <v>0</v>
      </c>
      <c r="I1333" s="711">
        <f>H1333+F1333</f>
        <v>430</v>
      </c>
      <c r="J1333" s="712"/>
    </row>
    <row r="1334" spans="1:10" s="713" customFormat="1">
      <c r="A1334" s="705"/>
      <c r="B1334" s="706" t="s">
        <v>928</v>
      </c>
      <c r="C1334" s="707"/>
      <c r="D1334" s="708"/>
      <c r="E1334" s="711"/>
      <c r="F1334" s="711"/>
      <c r="G1334" s="711"/>
      <c r="H1334" s="711"/>
      <c r="I1334" s="711"/>
      <c r="J1334" s="712"/>
    </row>
    <row r="1335" spans="1:10" s="713" customFormat="1">
      <c r="A1335" s="705"/>
      <c r="B1335" s="759" t="s">
        <v>678</v>
      </c>
      <c r="C1335" s="707">
        <v>70</v>
      </c>
      <c r="D1335" s="708" t="s">
        <v>655</v>
      </c>
      <c r="E1335" s="711">
        <v>31</v>
      </c>
      <c r="F1335" s="711">
        <f>E1335*C1335</f>
        <v>2170</v>
      </c>
      <c r="G1335" s="711">
        <v>22</v>
      </c>
      <c r="H1335" s="711">
        <f>G1335*C1335</f>
        <v>1540</v>
      </c>
      <c r="I1335" s="711">
        <f>H1335+F1335</f>
        <v>3710</v>
      </c>
      <c r="J1335" s="712"/>
    </row>
    <row r="1336" spans="1:10" s="713" customFormat="1">
      <c r="A1336" s="705"/>
      <c r="B1336" s="759" t="s">
        <v>715</v>
      </c>
      <c r="C1336" s="707">
        <v>31</v>
      </c>
      <c r="D1336" s="708" t="s">
        <v>655</v>
      </c>
      <c r="E1336" s="711">
        <v>44</v>
      </c>
      <c r="F1336" s="711">
        <f>E1336*C1336</f>
        <v>1364</v>
      </c>
      <c r="G1336" s="711">
        <v>24</v>
      </c>
      <c r="H1336" s="711">
        <f>G1336*C1336</f>
        <v>744</v>
      </c>
      <c r="I1336" s="711">
        <f>H1336+F1336</f>
        <v>2108</v>
      </c>
      <c r="J1336" s="712"/>
    </row>
    <row r="1337" spans="1:10" s="713" customFormat="1">
      <c r="A1337" s="705"/>
      <c r="B1337" s="759" t="s">
        <v>714</v>
      </c>
      <c r="C1337" s="707">
        <v>40</v>
      </c>
      <c r="D1337" s="708" t="s">
        <v>655</v>
      </c>
      <c r="E1337" s="711">
        <v>63</v>
      </c>
      <c r="F1337" s="711">
        <f>E1337*C1337</f>
        <v>2520</v>
      </c>
      <c r="G1337" s="711">
        <v>28</v>
      </c>
      <c r="H1337" s="711">
        <f>G1337*C1337</f>
        <v>1120</v>
      </c>
      <c r="I1337" s="711">
        <f>H1337+F1337</f>
        <v>3640</v>
      </c>
      <c r="J1337" s="712"/>
    </row>
    <row r="1338" spans="1:10" s="713" customFormat="1">
      <c r="A1338" s="705"/>
      <c r="B1338" s="706" t="s">
        <v>656</v>
      </c>
      <c r="C1338" s="707">
        <v>1</v>
      </c>
      <c r="D1338" s="708" t="s">
        <v>44</v>
      </c>
      <c r="E1338" s="711">
        <f>ROUNDDOWN(SUM(F1335:F1337)*0.2,0)</f>
        <v>1210</v>
      </c>
      <c r="F1338" s="711">
        <f>E1338*C1338</f>
        <v>1210</v>
      </c>
      <c r="G1338" s="711">
        <v>0</v>
      </c>
      <c r="H1338" s="711">
        <f>G1338*C1338</f>
        <v>0</v>
      </c>
      <c r="I1338" s="711">
        <f>H1338+F1338</f>
        <v>1210</v>
      </c>
      <c r="J1338" s="712"/>
    </row>
    <row r="1339" spans="1:10" s="713" customFormat="1">
      <c r="A1339" s="705"/>
      <c r="B1339" s="706"/>
      <c r="C1339" s="707"/>
      <c r="D1339" s="708"/>
      <c r="E1339" s="711"/>
      <c r="F1339" s="711"/>
      <c r="G1339" s="711"/>
      <c r="H1339" s="711"/>
      <c r="I1339" s="711"/>
      <c r="J1339" s="712"/>
    </row>
    <row r="1340" spans="1:10" s="713" customFormat="1">
      <c r="A1340" s="705" t="s">
        <v>951</v>
      </c>
      <c r="B1340" s="706" t="s">
        <v>952</v>
      </c>
      <c r="C1340" s="707"/>
      <c r="D1340" s="708"/>
      <c r="E1340" s="711"/>
      <c r="F1340" s="711"/>
      <c r="G1340" s="711"/>
      <c r="H1340" s="711"/>
      <c r="I1340" s="711"/>
      <c r="J1340" s="712"/>
    </row>
    <row r="1341" spans="1:10" s="713" customFormat="1">
      <c r="A1341" s="705"/>
      <c r="B1341" s="706" t="s">
        <v>948</v>
      </c>
      <c r="C1341" s="707">
        <v>9</v>
      </c>
      <c r="D1341" s="708" t="s">
        <v>25</v>
      </c>
      <c r="E1341" s="711">
        <v>300</v>
      </c>
      <c r="F1341" s="711">
        <f>E1341*C1341</f>
        <v>2700</v>
      </c>
      <c r="G1341" s="711">
        <v>90</v>
      </c>
      <c r="H1341" s="711">
        <f>G1341*C1341</f>
        <v>810</v>
      </c>
      <c r="I1341" s="711">
        <f>H1341+F1341</f>
        <v>3510</v>
      </c>
      <c r="J1341" s="712"/>
    </row>
    <row r="1342" spans="1:10" s="713" customFormat="1">
      <c r="A1342" s="705"/>
      <c r="B1342" s="706" t="s">
        <v>711</v>
      </c>
      <c r="C1342" s="707"/>
      <c r="D1342" s="708"/>
      <c r="E1342" s="711"/>
      <c r="F1342" s="711"/>
      <c r="G1342" s="711"/>
      <c r="H1342" s="711"/>
      <c r="I1342" s="711"/>
      <c r="J1342" s="712"/>
    </row>
    <row r="1343" spans="1:10" s="713" customFormat="1">
      <c r="A1343" s="705"/>
      <c r="B1343" s="706" t="s">
        <v>712</v>
      </c>
      <c r="C1343" s="707">
        <v>123</v>
      </c>
      <c r="D1343" s="708" t="s">
        <v>655</v>
      </c>
      <c r="E1343" s="711">
        <v>17</v>
      </c>
      <c r="F1343" s="711">
        <f>E1343*C1343</f>
        <v>2091</v>
      </c>
      <c r="G1343" s="711">
        <v>8</v>
      </c>
      <c r="H1343" s="711">
        <f>G1343*C1343</f>
        <v>984</v>
      </c>
      <c r="I1343" s="711">
        <f>H1343+F1343</f>
        <v>3075</v>
      </c>
      <c r="J1343" s="712"/>
    </row>
    <row r="1344" spans="1:10" s="713" customFormat="1">
      <c r="A1344" s="705"/>
      <c r="B1344" s="706" t="s">
        <v>656</v>
      </c>
      <c r="C1344" s="714">
        <v>1</v>
      </c>
      <c r="D1344" s="723" t="s">
        <v>44</v>
      </c>
      <c r="E1344" s="710">
        <f>ROUNDDOWN(SUM(F1343:F1343)*0.1,0)</f>
        <v>209</v>
      </c>
      <c r="F1344" s="710">
        <f>E1344*C1344</f>
        <v>209</v>
      </c>
      <c r="G1344" s="710">
        <v>0</v>
      </c>
      <c r="H1344" s="710">
        <f>G1344*C1344</f>
        <v>0</v>
      </c>
      <c r="I1344" s="711">
        <f>H1344+F1344</f>
        <v>209</v>
      </c>
      <c r="J1344" s="712"/>
    </row>
    <row r="1345" spans="1:11" s="713" customFormat="1">
      <c r="A1345" s="705"/>
      <c r="B1345" s="706" t="s">
        <v>928</v>
      </c>
      <c r="C1345" s="707"/>
      <c r="D1345" s="723"/>
      <c r="E1345" s="709"/>
      <c r="F1345" s="710"/>
      <c r="G1345" s="709"/>
      <c r="H1345" s="710"/>
      <c r="I1345" s="710"/>
      <c r="J1345" s="712"/>
    </row>
    <row r="1346" spans="1:11" s="713" customFormat="1">
      <c r="A1346" s="705"/>
      <c r="B1346" s="753" t="s">
        <v>678</v>
      </c>
      <c r="C1346" s="714">
        <v>18</v>
      </c>
      <c r="D1346" s="716" t="s">
        <v>655</v>
      </c>
      <c r="E1346" s="710">
        <v>31</v>
      </c>
      <c r="F1346" s="710">
        <f>E1346*C1346</f>
        <v>558</v>
      </c>
      <c r="G1346" s="710">
        <v>22</v>
      </c>
      <c r="H1346" s="710">
        <f>G1346*C1346</f>
        <v>396</v>
      </c>
      <c r="I1346" s="710">
        <f>H1346+F1346</f>
        <v>954</v>
      </c>
      <c r="J1346" s="712"/>
    </row>
    <row r="1347" spans="1:11" s="713" customFormat="1">
      <c r="A1347" s="705"/>
      <c r="B1347" s="753" t="s">
        <v>715</v>
      </c>
      <c r="C1347" s="714">
        <v>12</v>
      </c>
      <c r="D1347" s="716" t="s">
        <v>655</v>
      </c>
      <c r="E1347" s="710">
        <v>44</v>
      </c>
      <c r="F1347" s="710">
        <f>E1347*C1347</f>
        <v>528</v>
      </c>
      <c r="G1347" s="710">
        <v>24</v>
      </c>
      <c r="H1347" s="710">
        <f>G1347*C1347</f>
        <v>288</v>
      </c>
      <c r="I1347" s="710">
        <f>H1347+F1347</f>
        <v>816</v>
      </c>
      <c r="J1347" s="712"/>
    </row>
    <row r="1348" spans="1:11" s="713" customFormat="1">
      <c r="A1348" s="705"/>
      <c r="B1348" s="753" t="s">
        <v>714</v>
      </c>
      <c r="C1348" s="714">
        <v>26</v>
      </c>
      <c r="D1348" s="716" t="s">
        <v>655</v>
      </c>
      <c r="E1348" s="710">
        <v>63</v>
      </c>
      <c r="F1348" s="710">
        <f>E1348*C1348</f>
        <v>1638</v>
      </c>
      <c r="G1348" s="710">
        <v>28</v>
      </c>
      <c r="H1348" s="710">
        <f>G1348*C1348</f>
        <v>728</v>
      </c>
      <c r="I1348" s="710">
        <f>H1348+F1348</f>
        <v>2366</v>
      </c>
      <c r="J1348" s="712"/>
    </row>
    <row r="1349" spans="1:11" s="713" customFormat="1">
      <c r="A1349" s="705"/>
      <c r="B1349" s="706" t="s">
        <v>656</v>
      </c>
      <c r="C1349" s="714">
        <v>1</v>
      </c>
      <c r="D1349" s="723" t="s">
        <v>44</v>
      </c>
      <c r="E1349" s="710">
        <f>ROUNDDOWN(SUM(F1346:F1348)*0.2,0)</f>
        <v>544</v>
      </c>
      <c r="F1349" s="710">
        <f>E1349*C1349</f>
        <v>544</v>
      </c>
      <c r="G1349" s="710">
        <v>0</v>
      </c>
      <c r="H1349" s="710">
        <f>G1349*C1349</f>
        <v>0</v>
      </c>
      <c r="I1349" s="711">
        <f>H1349+F1349</f>
        <v>544</v>
      </c>
      <c r="J1349" s="712"/>
    </row>
    <row r="1350" spans="1:11" s="713" customFormat="1">
      <c r="A1350" s="728"/>
      <c r="B1350" s="729"/>
      <c r="C1350" s="730"/>
      <c r="D1350" s="731"/>
      <c r="E1350" s="743"/>
      <c r="F1350" s="743"/>
      <c r="G1350" s="743"/>
      <c r="H1350" s="743"/>
      <c r="I1350" s="743"/>
      <c r="J1350" s="741"/>
    </row>
    <row r="1351" spans="1:11" s="694" customFormat="1">
      <c r="A1351" s="764"/>
      <c r="B1351" s="765" t="s">
        <v>953</v>
      </c>
      <c r="C1351" s="766"/>
      <c r="D1351" s="765"/>
      <c r="E1351" s="1087"/>
      <c r="F1351" s="768">
        <f>SUM(F1293:F1350)</f>
        <v>116954</v>
      </c>
      <c r="G1351" s="768"/>
      <c r="H1351" s="768">
        <f>SUM(H1293:H1350)</f>
        <v>29374</v>
      </c>
      <c r="I1351" s="768">
        <f>SUM(I1293:I1350)</f>
        <v>146328</v>
      </c>
      <c r="J1351" s="769"/>
    </row>
    <row r="1352" spans="1:11" s="694" customFormat="1">
      <c r="A1352" s="776"/>
      <c r="B1352" s="777" t="s">
        <v>740</v>
      </c>
      <c r="C1352" s="778"/>
      <c r="D1352" s="779"/>
      <c r="E1352" s="780"/>
      <c r="F1352" s="780"/>
      <c r="G1352" s="780"/>
      <c r="H1352" s="780"/>
      <c r="I1352" s="780">
        <f>I1351+I1289+I1244+I1191+I1156+I1137+I1105+I1076+I1040+I986</f>
        <v>1580681</v>
      </c>
      <c r="J1352" s="781"/>
      <c r="K1352" s="795"/>
    </row>
  </sheetData>
  <mergeCells count="10">
    <mergeCell ref="T632:V632"/>
    <mergeCell ref="G7:H7"/>
    <mergeCell ref="I7:I8"/>
    <mergeCell ref="J7:J8"/>
    <mergeCell ref="A1:J1"/>
    <mergeCell ref="A7:A8"/>
    <mergeCell ref="B7:B8"/>
    <mergeCell ref="D7:D8"/>
    <mergeCell ref="C7:C8"/>
    <mergeCell ref="E7:F7"/>
  </mergeCells>
  <printOptions horizontalCentered="1"/>
  <pageMargins left="0.11811023622047245" right="0.11811023622047245" top="0.51181102362204722" bottom="0.15748031496062992" header="0.31496062992125984" footer="0.31496062992125984"/>
  <pageSetup paperSize="9" scale="75" firstPageNumber="5" orientation="portrait" useFirstPageNumber="1" r:id="rId1"/>
  <headerFooter>
    <oddHeader xml:space="preserve">&amp;R&amp;"TH SarabunPSK,Regular"&amp;14แบบ ปร.4 แผ่นที่ &amp;P+1 &amp;"-,Regular"&amp;11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80646-F7A6-4C88-A9CA-BB863155037A}">
  <sheetPr>
    <tabColor theme="8" tint="0.59999389629810485"/>
  </sheetPr>
  <dimension ref="A1:D23"/>
  <sheetViews>
    <sheetView workbookViewId="0">
      <selection activeCell="D15" sqref="D15"/>
    </sheetView>
  </sheetViews>
  <sheetFormatPr defaultColWidth="9" defaultRowHeight="18"/>
  <cols>
    <col min="1" max="1" width="13" style="119" customWidth="1"/>
    <col min="2" max="2" width="71.3984375" style="116" customWidth="1"/>
    <col min="3" max="3" width="22.19921875" style="123" customWidth="1"/>
    <col min="4" max="4" width="9.59765625" style="116" bestFit="1" customWidth="1"/>
    <col min="5" max="16384" width="9" style="116"/>
  </cols>
  <sheetData>
    <row r="1" spans="1:3">
      <c r="A1" s="1143" t="s">
        <v>144</v>
      </c>
      <c r="B1" s="1143"/>
      <c r="C1" s="1143"/>
    </row>
    <row r="2" spans="1:3">
      <c r="A2" s="117" t="s">
        <v>285</v>
      </c>
      <c r="C2" s="117" t="s">
        <v>340</v>
      </c>
    </row>
    <row r="3" spans="1:3">
      <c r="A3" s="117" t="s">
        <v>286</v>
      </c>
      <c r="C3" s="117" t="s">
        <v>289</v>
      </c>
    </row>
    <row r="4" spans="1:3">
      <c r="A4" s="117" t="s">
        <v>288</v>
      </c>
      <c r="B4" s="119"/>
      <c r="C4" s="117" t="s">
        <v>290</v>
      </c>
    </row>
    <row r="5" spans="1:3">
      <c r="A5" s="117" t="str">
        <f>อาคาร!A5</f>
        <v>ประมาณราคาเมื่อวันที่     21  เมษายน 2569</v>
      </c>
      <c r="B5" s="119"/>
      <c r="C5" s="119"/>
    </row>
    <row r="6" spans="1:3">
      <c r="A6" s="167" t="s">
        <v>400</v>
      </c>
    </row>
    <row r="7" spans="1:3">
      <c r="A7" s="136" t="s">
        <v>19</v>
      </c>
      <c r="B7" s="136" t="s">
        <v>1</v>
      </c>
      <c r="C7" s="130" t="s">
        <v>27</v>
      </c>
    </row>
    <row r="8" spans="1:3">
      <c r="A8" s="132"/>
      <c r="B8" s="502" t="s">
        <v>392</v>
      </c>
      <c r="C8" s="134"/>
    </row>
    <row r="9" spans="1:3">
      <c r="A9" s="124">
        <v>1</v>
      </c>
      <c r="B9" s="125" t="s">
        <v>232</v>
      </c>
      <c r="C9" s="126">
        <f>ปรับปรุง!I15</f>
        <v>342</v>
      </c>
    </row>
    <row r="10" spans="1:3">
      <c r="A10" s="124">
        <v>2</v>
      </c>
      <c r="B10" s="125" t="s">
        <v>395</v>
      </c>
      <c r="C10" s="126">
        <f>ปรับปรุง!I33</f>
        <v>90215.38</v>
      </c>
    </row>
    <row r="11" spans="1:3">
      <c r="A11" s="124">
        <v>3</v>
      </c>
      <c r="B11" s="125" t="s">
        <v>398</v>
      </c>
      <c r="C11" s="126">
        <f>ปรับปรุง!I38</f>
        <v>43200</v>
      </c>
    </row>
    <row r="12" spans="1:3">
      <c r="A12" s="124">
        <v>4</v>
      </c>
      <c r="B12" s="416" t="s">
        <v>276</v>
      </c>
      <c r="C12" s="511">
        <f>ปรับปรุง!I43</f>
        <v>5742.65</v>
      </c>
    </row>
    <row r="13" spans="1:3">
      <c r="A13" s="124">
        <v>5</v>
      </c>
      <c r="B13" s="125" t="s">
        <v>399</v>
      </c>
      <c r="C13" s="126">
        <f>ปรับปรุง!I62</f>
        <v>34981</v>
      </c>
    </row>
    <row r="14" spans="1:3">
      <c r="A14" s="124"/>
      <c r="B14" s="417"/>
      <c r="C14" s="126"/>
    </row>
    <row r="15" spans="1:3">
      <c r="A15" s="124"/>
      <c r="B15" s="125"/>
      <c r="C15" s="126"/>
    </row>
    <row r="16" spans="1:3">
      <c r="A16" s="124"/>
      <c r="B16" s="125"/>
      <c r="C16" s="126"/>
    </row>
    <row r="17" spans="1:4">
      <c r="A17" s="124"/>
      <c r="B17" s="125"/>
      <c r="C17" s="126"/>
    </row>
    <row r="18" spans="1:4">
      <c r="A18" s="124"/>
      <c r="B18" s="125"/>
      <c r="C18" s="126"/>
    </row>
    <row r="19" spans="1:4">
      <c r="A19" s="124"/>
      <c r="B19" s="125"/>
      <c r="C19" s="126"/>
    </row>
    <row r="20" spans="1:4">
      <c r="A20" s="124"/>
      <c r="B20" s="125"/>
      <c r="C20" s="126"/>
    </row>
    <row r="21" spans="1:4">
      <c r="A21" s="124"/>
      <c r="B21" s="125"/>
      <c r="C21" s="126"/>
    </row>
    <row r="22" spans="1:4">
      <c r="A22" s="127"/>
      <c r="B22" s="128"/>
      <c r="C22" s="129"/>
    </row>
    <row r="23" spans="1:4" s="117" customFormat="1">
      <c r="A23" s="267"/>
      <c r="B23" s="267" t="s">
        <v>24</v>
      </c>
      <c r="C23" s="268">
        <f>SUM(C8:C22)</f>
        <v>174481.03</v>
      </c>
      <c r="D23" s="867"/>
    </row>
  </sheetData>
  <mergeCells count="1">
    <mergeCell ref="A1:C1"/>
  </mergeCells>
  <printOptions horizontalCentered="1"/>
  <pageMargins left="0.11811023622047245" right="0.11811023622047245" top="0.55118110236220474" bottom="0.35433070866141736" header="0.31496062992125984" footer="0.31496062992125984"/>
  <pageSetup paperSize="9" scale="80" orientation="portrait" r:id="rId1"/>
  <headerFooter>
    <oddHeader xml:space="preserve">&amp;R&amp;"TH SarabunPSK,Regular"&amp;14แบบ ปร.4 แผ่นที่ 36   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045B8-ED6B-444C-825A-213792AC3B4E}">
  <sheetPr>
    <tabColor theme="8" tint="0.59999389629810485"/>
  </sheetPr>
  <dimension ref="A1:L63"/>
  <sheetViews>
    <sheetView topLeftCell="E73" zoomScaleNormal="100" workbookViewId="0">
      <selection activeCell="K25" sqref="K1:K1048576"/>
    </sheetView>
  </sheetViews>
  <sheetFormatPr defaultRowHeight="18"/>
  <cols>
    <col min="1" max="1" width="4.5" style="116" customWidth="1"/>
    <col min="2" max="2" width="49.8984375" style="471" customWidth="1"/>
    <col min="3" max="3" width="7.5" style="118" customWidth="1"/>
    <col min="4" max="4" width="4.8984375" style="116" customWidth="1"/>
    <col min="5" max="5" width="9.09765625" style="118" customWidth="1"/>
    <col min="6" max="6" width="11.5" style="118" customWidth="1"/>
    <col min="7" max="7" width="8.8984375" style="118" customWidth="1"/>
    <col min="8" max="8" width="11" style="118" customWidth="1"/>
    <col min="9" max="9" width="10" style="118" customWidth="1"/>
    <col min="10" max="10" width="7.59765625" style="116" customWidth="1"/>
    <col min="11" max="11" width="11.09765625" style="116" bestFit="1" customWidth="1"/>
    <col min="12" max="256" width="9" style="116"/>
    <col min="257" max="257" width="4.5" style="116" customWidth="1"/>
    <col min="258" max="258" width="38.59765625" style="116" customWidth="1"/>
    <col min="259" max="259" width="7.5" style="116" customWidth="1"/>
    <col min="260" max="260" width="4.8984375" style="116" customWidth="1"/>
    <col min="261" max="262" width="11.5" style="116" customWidth="1"/>
    <col min="263" max="264" width="11" style="116" customWidth="1"/>
    <col min="265" max="265" width="12.3984375" style="116" customWidth="1"/>
    <col min="266" max="266" width="7.59765625" style="116" customWidth="1"/>
    <col min="267" max="267" width="11.09765625" style="116" bestFit="1" customWidth="1"/>
    <col min="268" max="512" width="9" style="116"/>
    <col min="513" max="513" width="4.5" style="116" customWidth="1"/>
    <col min="514" max="514" width="38.59765625" style="116" customWidth="1"/>
    <col min="515" max="515" width="7.5" style="116" customWidth="1"/>
    <col min="516" max="516" width="4.8984375" style="116" customWidth="1"/>
    <col min="517" max="518" width="11.5" style="116" customWidth="1"/>
    <col min="519" max="520" width="11" style="116" customWidth="1"/>
    <col min="521" max="521" width="12.3984375" style="116" customWidth="1"/>
    <col min="522" max="522" width="7.59765625" style="116" customWidth="1"/>
    <col min="523" max="523" width="11.09765625" style="116" bestFit="1" customWidth="1"/>
    <col min="524" max="768" width="9" style="116"/>
    <col min="769" max="769" width="4.5" style="116" customWidth="1"/>
    <col min="770" max="770" width="38.59765625" style="116" customWidth="1"/>
    <col min="771" max="771" width="7.5" style="116" customWidth="1"/>
    <col min="772" max="772" width="4.8984375" style="116" customWidth="1"/>
    <col min="773" max="774" width="11.5" style="116" customWidth="1"/>
    <col min="775" max="776" width="11" style="116" customWidth="1"/>
    <col min="777" max="777" width="12.3984375" style="116" customWidth="1"/>
    <col min="778" max="778" width="7.59765625" style="116" customWidth="1"/>
    <col min="779" max="779" width="11.09765625" style="116" bestFit="1" customWidth="1"/>
    <col min="780" max="1024" width="9" style="116"/>
    <col min="1025" max="1025" width="4.5" style="116" customWidth="1"/>
    <col min="1026" max="1026" width="38.59765625" style="116" customWidth="1"/>
    <col min="1027" max="1027" width="7.5" style="116" customWidth="1"/>
    <col min="1028" max="1028" width="4.8984375" style="116" customWidth="1"/>
    <col min="1029" max="1030" width="11.5" style="116" customWidth="1"/>
    <col min="1031" max="1032" width="11" style="116" customWidth="1"/>
    <col min="1033" max="1033" width="12.3984375" style="116" customWidth="1"/>
    <col min="1034" max="1034" width="7.59765625" style="116" customWidth="1"/>
    <col min="1035" max="1035" width="11.09765625" style="116" bestFit="1" customWidth="1"/>
    <col min="1036" max="1280" width="9" style="116"/>
    <col min="1281" max="1281" width="4.5" style="116" customWidth="1"/>
    <col min="1282" max="1282" width="38.59765625" style="116" customWidth="1"/>
    <col min="1283" max="1283" width="7.5" style="116" customWidth="1"/>
    <col min="1284" max="1284" width="4.8984375" style="116" customWidth="1"/>
    <col min="1285" max="1286" width="11.5" style="116" customWidth="1"/>
    <col min="1287" max="1288" width="11" style="116" customWidth="1"/>
    <col min="1289" max="1289" width="12.3984375" style="116" customWidth="1"/>
    <col min="1290" max="1290" width="7.59765625" style="116" customWidth="1"/>
    <col min="1291" max="1291" width="11.09765625" style="116" bestFit="1" customWidth="1"/>
    <col min="1292" max="1536" width="9" style="116"/>
    <col min="1537" max="1537" width="4.5" style="116" customWidth="1"/>
    <col min="1538" max="1538" width="38.59765625" style="116" customWidth="1"/>
    <col min="1539" max="1539" width="7.5" style="116" customWidth="1"/>
    <col min="1540" max="1540" width="4.8984375" style="116" customWidth="1"/>
    <col min="1541" max="1542" width="11.5" style="116" customWidth="1"/>
    <col min="1543" max="1544" width="11" style="116" customWidth="1"/>
    <col min="1545" max="1545" width="12.3984375" style="116" customWidth="1"/>
    <col min="1546" max="1546" width="7.59765625" style="116" customWidth="1"/>
    <col min="1547" max="1547" width="11.09765625" style="116" bestFit="1" customWidth="1"/>
    <col min="1548" max="1792" width="9" style="116"/>
    <col min="1793" max="1793" width="4.5" style="116" customWidth="1"/>
    <col min="1794" max="1794" width="38.59765625" style="116" customWidth="1"/>
    <col min="1795" max="1795" width="7.5" style="116" customWidth="1"/>
    <col min="1796" max="1796" width="4.8984375" style="116" customWidth="1"/>
    <col min="1797" max="1798" width="11.5" style="116" customWidth="1"/>
    <col min="1799" max="1800" width="11" style="116" customWidth="1"/>
    <col min="1801" max="1801" width="12.3984375" style="116" customWidth="1"/>
    <col min="1802" max="1802" width="7.59765625" style="116" customWidth="1"/>
    <col min="1803" max="1803" width="11.09765625" style="116" bestFit="1" customWidth="1"/>
    <col min="1804" max="2048" width="9" style="116"/>
    <col min="2049" max="2049" width="4.5" style="116" customWidth="1"/>
    <col min="2050" max="2050" width="38.59765625" style="116" customWidth="1"/>
    <col min="2051" max="2051" width="7.5" style="116" customWidth="1"/>
    <col min="2052" max="2052" width="4.8984375" style="116" customWidth="1"/>
    <col min="2053" max="2054" width="11.5" style="116" customWidth="1"/>
    <col min="2055" max="2056" width="11" style="116" customWidth="1"/>
    <col min="2057" max="2057" width="12.3984375" style="116" customWidth="1"/>
    <col min="2058" max="2058" width="7.59765625" style="116" customWidth="1"/>
    <col min="2059" max="2059" width="11.09765625" style="116" bestFit="1" customWidth="1"/>
    <col min="2060" max="2304" width="9" style="116"/>
    <col min="2305" max="2305" width="4.5" style="116" customWidth="1"/>
    <col min="2306" max="2306" width="38.59765625" style="116" customWidth="1"/>
    <col min="2307" max="2307" width="7.5" style="116" customWidth="1"/>
    <col min="2308" max="2308" width="4.8984375" style="116" customWidth="1"/>
    <col min="2309" max="2310" width="11.5" style="116" customWidth="1"/>
    <col min="2311" max="2312" width="11" style="116" customWidth="1"/>
    <col min="2313" max="2313" width="12.3984375" style="116" customWidth="1"/>
    <col min="2314" max="2314" width="7.59765625" style="116" customWidth="1"/>
    <col min="2315" max="2315" width="11.09765625" style="116" bestFit="1" customWidth="1"/>
    <col min="2316" max="2560" width="9" style="116"/>
    <col min="2561" max="2561" width="4.5" style="116" customWidth="1"/>
    <col min="2562" max="2562" width="38.59765625" style="116" customWidth="1"/>
    <col min="2563" max="2563" width="7.5" style="116" customWidth="1"/>
    <col min="2564" max="2564" width="4.8984375" style="116" customWidth="1"/>
    <col min="2565" max="2566" width="11.5" style="116" customWidth="1"/>
    <col min="2567" max="2568" width="11" style="116" customWidth="1"/>
    <col min="2569" max="2569" width="12.3984375" style="116" customWidth="1"/>
    <col min="2570" max="2570" width="7.59765625" style="116" customWidth="1"/>
    <col min="2571" max="2571" width="11.09765625" style="116" bestFit="1" customWidth="1"/>
    <col min="2572" max="2816" width="9" style="116"/>
    <col min="2817" max="2817" width="4.5" style="116" customWidth="1"/>
    <col min="2818" max="2818" width="38.59765625" style="116" customWidth="1"/>
    <col min="2819" max="2819" width="7.5" style="116" customWidth="1"/>
    <col min="2820" max="2820" width="4.8984375" style="116" customWidth="1"/>
    <col min="2821" max="2822" width="11.5" style="116" customWidth="1"/>
    <col min="2823" max="2824" width="11" style="116" customWidth="1"/>
    <col min="2825" max="2825" width="12.3984375" style="116" customWidth="1"/>
    <col min="2826" max="2826" width="7.59765625" style="116" customWidth="1"/>
    <col min="2827" max="2827" width="11.09765625" style="116" bestFit="1" customWidth="1"/>
    <col min="2828" max="3072" width="9" style="116"/>
    <col min="3073" max="3073" width="4.5" style="116" customWidth="1"/>
    <col min="3074" max="3074" width="38.59765625" style="116" customWidth="1"/>
    <col min="3075" max="3075" width="7.5" style="116" customWidth="1"/>
    <col min="3076" max="3076" width="4.8984375" style="116" customWidth="1"/>
    <col min="3077" max="3078" width="11.5" style="116" customWidth="1"/>
    <col min="3079" max="3080" width="11" style="116" customWidth="1"/>
    <col min="3081" max="3081" width="12.3984375" style="116" customWidth="1"/>
    <col min="3082" max="3082" width="7.59765625" style="116" customWidth="1"/>
    <col min="3083" max="3083" width="11.09765625" style="116" bestFit="1" customWidth="1"/>
    <col min="3084" max="3328" width="9" style="116"/>
    <col min="3329" max="3329" width="4.5" style="116" customWidth="1"/>
    <col min="3330" max="3330" width="38.59765625" style="116" customWidth="1"/>
    <col min="3331" max="3331" width="7.5" style="116" customWidth="1"/>
    <col min="3332" max="3332" width="4.8984375" style="116" customWidth="1"/>
    <col min="3333" max="3334" width="11.5" style="116" customWidth="1"/>
    <col min="3335" max="3336" width="11" style="116" customWidth="1"/>
    <col min="3337" max="3337" width="12.3984375" style="116" customWidth="1"/>
    <col min="3338" max="3338" width="7.59765625" style="116" customWidth="1"/>
    <col min="3339" max="3339" width="11.09765625" style="116" bestFit="1" customWidth="1"/>
    <col min="3340" max="3584" width="9" style="116"/>
    <col min="3585" max="3585" width="4.5" style="116" customWidth="1"/>
    <col min="3586" max="3586" width="38.59765625" style="116" customWidth="1"/>
    <col min="3587" max="3587" width="7.5" style="116" customWidth="1"/>
    <col min="3588" max="3588" width="4.8984375" style="116" customWidth="1"/>
    <col min="3589" max="3590" width="11.5" style="116" customWidth="1"/>
    <col min="3591" max="3592" width="11" style="116" customWidth="1"/>
    <col min="3593" max="3593" width="12.3984375" style="116" customWidth="1"/>
    <col min="3594" max="3594" width="7.59765625" style="116" customWidth="1"/>
    <col min="3595" max="3595" width="11.09765625" style="116" bestFit="1" customWidth="1"/>
    <col min="3596" max="3840" width="9" style="116"/>
    <col min="3841" max="3841" width="4.5" style="116" customWidth="1"/>
    <col min="3842" max="3842" width="38.59765625" style="116" customWidth="1"/>
    <col min="3843" max="3843" width="7.5" style="116" customWidth="1"/>
    <col min="3844" max="3844" width="4.8984375" style="116" customWidth="1"/>
    <col min="3845" max="3846" width="11.5" style="116" customWidth="1"/>
    <col min="3847" max="3848" width="11" style="116" customWidth="1"/>
    <col min="3849" max="3849" width="12.3984375" style="116" customWidth="1"/>
    <col min="3850" max="3850" width="7.59765625" style="116" customWidth="1"/>
    <col min="3851" max="3851" width="11.09765625" style="116" bestFit="1" customWidth="1"/>
    <col min="3852" max="4096" width="9" style="116"/>
    <col min="4097" max="4097" width="4.5" style="116" customWidth="1"/>
    <col min="4098" max="4098" width="38.59765625" style="116" customWidth="1"/>
    <col min="4099" max="4099" width="7.5" style="116" customWidth="1"/>
    <col min="4100" max="4100" width="4.8984375" style="116" customWidth="1"/>
    <col min="4101" max="4102" width="11.5" style="116" customWidth="1"/>
    <col min="4103" max="4104" width="11" style="116" customWidth="1"/>
    <col min="4105" max="4105" width="12.3984375" style="116" customWidth="1"/>
    <col min="4106" max="4106" width="7.59765625" style="116" customWidth="1"/>
    <col min="4107" max="4107" width="11.09765625" style="116" bestFit="1" customWidth="1"/>
    <col min="4108" max="4352" width="9" style="116"/>
    <col min="4353" max="4353" width="4.5" style="116" customWidth="1"/>
    <col min="4354" max="4354" width="38.59765625" style="116" customWidth="1"/>
    <col min="4355" max="4355" width="7.5" style="116" customWidth="1"/>
    <col min="4356" max="4356" width="4.8984375" style="116" customWidth="1"/>
    <col min="4357" max="4358" width="11.5" style="116" customWidth="1"/>
    <col min="4359" max="4360" width="11" style="116" customWidth="1"/>
    <col min="4361" max="4361" width="12.3984375" style="116" customWidth="1"/>
    <col min="4362" max="4362" width="7.59765625" style="116" customWidth="1"/>
    <col min="4363" max="4363" width="11.09765625" style="116" bestFit="1" customWidth="1"/>
    <col min="4364" max="4608" width="9" style="116"/>
    <col min="4609" max="4609" width="4.5" style="116" customWidth="1"/>
    <col min="4610" max="4610" width="38.59765625" style="116" customWidth="1"/>
    <col min="4611" max="4611" width="7.5" style="116" customWidth="1"/>
    <col min="4612" max="4612" width="4.8984375" style="116" customWidth="1"/>
    <col min="4613" max="4614" width="11.5" style="116" customWidth="1"/>
    <col min="4615" max="4616" width="11" style="116" customWidth="1"/>
    <col min="4617" max="4617" width="12.3984375" style="116" customWidth="1"/>
    <col min="4618" max="4618" width="7.59765625" style="116" customWidth="1"/>
    <col min="4619" max="4619" width="11.09765625" style="116" bestFit="1" customWidth="1"/>
    <col min="4620" max="4864" width="9" style="116"/>
    <col min="4865" max="4865" width="4.5" style="116" customWidth="1"/>
    <col min="4866" max="4866" width="38.59765625" style="116" customWidth="1"/>
    <col min="4867" max="4867" width="7.5" style="116" customWidth="1"/>
    <col min="4868" max="4868" width="4.8984375" style="116" customWidth="1"/>
    <col min="4869" max="4870" width="11.5" style="116" customWidth="1"/>
    <col min="4871" max="4872" width="11" style="116" customWidth="1"/>
    <col min="4873" max="4873" width="12.3984375" style="116" customWidth="1"/>
    <col min="4874" max="4874" width="7.59765625" style="116" customWidth="1"/>
    <col min="4875" max="4875" width="11.09765625" style="116" bestFit="1" customWidth="1"/>
    <col min="4876" max="5120" width="9" style="116"/>
    <col min="5121" max="5121" width="4.5" style="116" customWidth="1"/>
    <col min="5122" max="5122" width="38.59765625" style="116" customWidth="1"/>
    <col min="5123" max="5123" width="7.5" style="116" customWidth="1"/>
    <col min="5124" max="5124" width="4.8984375" style="116" customWidth="1"/>
    <col min="5125" max="5126" width="11.5" style="116" customWidth="1"/>
    <col min="5127" max="5128" width="11" style="116" customWidth="1"/>
    <col min="5129" max="5129" width="12.3984375" style="116" customWidth="1"/>
    <col min="5130" max="5130" width="7.59765625" style="116" customWidth="1"/>
    <col min="5131" max="5131" width="11.09765625" style="116" bestFit="1" customWidth="1"/>
    <col min="5132" max="5376" width="9" style="116"/>
    <col min="5377" max="5377" width="4.5" style="116" customWidth="1"/>
    <col min="5378" max="5378" width="38.59765625" style="116" customWidth="1"/>
    <col min="5379" max="5379" width="7.5" style="116" customWidth="1"/>
    <col min="5380" max="5380" width="4.8984375" style="116" customWidth="1"/>
    <col min="5381" max="5382" width="11.5" style="116" customWidth="1"/>
    <col min="5383" max="5384" width="11" style="116" customWidth="1"/>
    <col min="5385" max="5385" width="12.3984375" style="116" customWidth="1"/>
    <col min="5386" max="5386" width="7.59765625" style="116" customWidth="1"/>
    <col min="5387" max="5387" width="11.09765625" style="116" bestFit="1" customWidth="1"/>
    <col min="5388" max="5632" width="9" style="116"/>
    <col min="5633" max="5633" width="4.5" style="116" customWidth="1"/>
    <col min="5634" max="5634" width="38.59765625" style="116" customWidth="1"/>
    <col min="5635" max="5635" width="7.5" style="116" customWidth="1"/>
    <col min="5636" max="5636" width="4.8984375" style="116" customWidth="1"/>
    <col min="5637" max="5638" width="11.5" style="116" customWidth="1"/>
    <col min="5639" max="5640" width="11" style="116" customWidth="1"/>
    <col min="5641" max="5641" width="12.3984375" style="116" customWidth="1"/>
    <col min="5642" max="5642" width="7.59765625" style="116" customWidth="1"/>
    <col min="5643" max="5643" width="11.09765625" style="116" bestFit="1" customWidth="1"/>
    <col min="5644" max="5888" width="9" style="116"/>
    <col min="5889" max="5889" width="4.5" style="116" customWidth="1"/>
    <col min="5890" max="5890" width="38.59765625" style="116" customWidth="1"/>
    <col min="5891" max="5891" width="7.5" style="116" customWidth="1"/>
    <col min="5892" max="5892" width="4.8984375" style="116" customWidth="1"/>
    <col min="5893" max="5894" width="11.5" style="116" customWidth="1"/>
    <col min="5895" max="5896" width="11" style="116" customWidth="1"/>
    <col min="5897" max="5897" width="12.3984375" style="116" customWidth="1"/>
    <col min="5898" max="5898" width="7.59765625" style="116" customWidth="1"/>
    <col min="5899" max="5899" width="11.09765625" style="116" bestFit="1" customWidth="1"/>
    <col min="5900" max="6144" width="9" style="116"/>
    <col min="6145" max="6145" width="4.5" style="116" customWidth="1"/>
    <col min="6146" max="6146" width="38.59765625" style="116" customWidth="1"/>
    <col min="6147" max="6147" width="7.5" style="116" customWidth="1"/>
    <col min="6148" max="6148" width="4.8984375" style="116" customWidth="1"/>
    <col min="6149" max="6150" width="11.5" style="116" customWidth="1"/>
    <col min="6151" max="6152" width="11" style="116" customWidth="1"/>
    <col min="6153" max="6153" width="12.3984375" style="116" customWidth="1"/>
    <col min="6154" max="6154" width="7.59765625" style="116" customWidth="1"/>
    <col min="6155" max="6155" width="11.09765625" style="116" bestFit="1" customWidth="1"/>
    <col min="6156" max="6400" width="9" style="116"/>
    <col min="6401" max="6401" width="4.5" style="116" customWidth="1"/>
    <col min="6402" max="6402" width="38.59765625" style="116" customWidth="1"/>
    <col min="6403" max="6403" width="7.5" style="116" customWidth="1"/>
    <col min="6404" max="6404" width="4.8984375" style="116" customWidth="1"/>
    <col min="6405" max="6406" width="11.5" style="116" customWidth="1"/>
    <col min="6407" max="6408" width="11" style="116" customWidth="1"/>
    <col min="6409" max="6409" width="12.3984375" style="116" customWidth="1"/>
    <col min="6410" max="6410" width="7.59765625" style="116" customWidth="1"/>
    <col min="6411" max="6411" width="11.09765625" style="116" bestFit="1" customWidth="1"/>
    <col min="6412" max="6656" width="9" style="116"/>
    <col min="6657" max="6657" width="4.5" style="116" customWidth="1"/>
    <col min="6658" max="6658" width="38.59765625" style="116" customWidth="1"/>
    <col min="6659" max="6659" width="7.5" style="116" customWidth="1"/>
    <col min="6660" max="6660" width="4.8984375" style="116" customWidth="1"/>
    <col min="6661" max="6662" width="11.5" style="116" customWidth="1"/>
    <col min="6663" max="6664" width="11" style="116" customWidth="1"/>
    <col min="6665" max="6665" width="12.3984375" style="116" customWidth="1"/>
    <col min="6666" max="6666" width="7.59765625" style="116" customWidth="1"/>
    <col min="6667" max="6667" width="11.09765625" style="116" bestFit="1" customWidth="1"/>
    <col min="6668" max="6912" width="9" style="116"/>
    <col min="6913" max="6913" width="4.5" style="116" customWidth="1"/>
    <col min="6914" max="6914" width="38.59765625" style="116" customWidth="1"/>
    <col min="6915" max="6915" width="7.5" style="116" customWidth="1"/>
    <col min="6916" max="6916" width="4.8984375" style="116" customWidth="1"/>
    <col min="6917" max="6918" width="11.5" style="116" customWidth="1"/>
    <col min="6919" max="6920" width="11" style="116" customWidth="1"/>
    <col min="6921" max="6921" width="12.3984375" style="116" customWidth="1"/>
    <col min="6922" max="6922" width="7.59765625" style="116" customWidth="1"/>
    <col min="6923" max="6923" width="11.09765625" style="116" bestFit="1" customWidth="1"/>
    <col min="6924" max="7168" width="9" style="116"/>
    <col min="7169" max="7169" width="4.5" style="116" customWidth="1"/>
    <col min="7170" max="7170" width="38.59765625" style="116" customWidth="1"/>
    <col min="7171" max="7171" width="7.5" style="116" customWidth="1"/>
    <col min="7172" max="7172" width="4.8984375" style="116" customWidth="1"/>
    <col min="7173" max="7174" width="11.5" style="116" customWidth="1"/>
    <col min="7175" max="7176" width="11" style="116" customWidth="1"/>
    <col min="7177" max="7177" width="12.3984375" style="116" customWidth="1"/>
    <col min="7178" max="7178" width="7.59765625" style="116" customWidth="1"/>
    <col min="7179" max="7179" width="11.09765625" style="116" bestFit="1" customWidth="1"/>
    <col min="7180" max="7424" width="9" style="116"/>
    <col min="7425" max="7425" width="4.5" style="116" customWidth="1"/>
    <col min="7426" max="7426" width="38.59765625" style="116" customWidth="1"/>
    <col min="7427" max="7427" width="7.5" style="116" customWidth="1"/>
    <col min="7428" max="7428" width="4.8984375" style="116" customWidth="1"/>
    <col min="7429" max="7430" width="11.5" style="116" customWidth="1"/>
    <col min="7431" max="7432" width="11" style="116" customWidth="1"/>
    <col min="7433" max="7433" width="12.3984375" style="116" customWidth="1"/>
    <col min="7434" max="7434" width="7.59765625" style="116" customWidth="1"/>
    <col min="7435" max="7435" width="11.09765625" style="116" bestFit="1" customWidth="1"/>
    <col min="7436" max="7680" width="9" style="116"/>
    <col min="7681" max="7681" width="4.5" style="116" customWidth="1"/>
    <col min="7682" max="7682" width="38.59765625" style="116" customWidth="1"/>
    <col min="7683" max="7683" width="7.5" style="116" customWidth="1"/>
    <col min="7684" max="7684" width="4.8984375" style="116" customWidth="1"/>
    <col min="7685" max="7686" width="11.5" style="116" customWidth="1"/>
    <col min="7687" max="7688" width="11" style="116" customWidth="1"/>
    <col min="7689" max="7689" width="12.3984375" style="116" customWidth="1"/>
    <col min="7690" max="7690" width="7.59765625" style="116" customWidth="1"/>
    <col min="7691" max="7691" width="11.09765625" style="116" bestFit="1" customWidth="1"/>
    <col min="7692" max="7936" width="9" style="116"/>
    <col min="7937" max="7937" width="4.5" style="116" customWidth="1"/>
    <col min="7938" max="7938" width="38.59765625" style="116" customWidth="1"/>
    <col min="7939" max="7939" width="7.5" style="116" customWidth="1"/>
    <col min="7940" max="7940" width="4.8984375" style="116" customWidth="1"/>
    <col min="7941" max="7942" width="11.5" style="116" customWidth="1"/>
    <col min="7943" max="7944" width="11" style="116" customWidth="1"/>
    <col min="7945" max="7945" width="12.3984375" style="116" customWidth="1"/>
    <col min="7946" max="7946" width="7.59765625" style="116" customWidth="1"/>
    <col min="7947" max="7947" width="11.09765625" style="116" bestFit="1" customWidth="1"/>
    <col min="7948" max="8192" width="9" style="116"/>
    <col min="8193" max="8193" width="4.5" style="116" customWidth="1"/>
    <col min="8194" max="8194" width="38.59765625" style="116" customWidth="1"/>
    <col min="8195" max="8195" width="7.5" style="116" customWidth="1"/>
    <col min="8196" max="8196" width="4.8984375" style="116" customWidth="1"/>
    <col min="8197" max="8198" width="11.5" style="116" customWidth="1"/>
    <col min="8199" max="8200" width="11" style="116" customWidth="1"/>
    <col min="8201" max="8201" width="12.3984375" style="116" customWidth="1"/>
    <col min="8202" max="8202" width="7.59765625" style="116" customWidth="1"/>
    <col min="8203" max="8203" width="11.09765625" style="116" bestFit="1" customWidth="1"/>
    <col min="8204" max="8448" width="9" style="116"/>
    <col min="8449" max="8449" width="4.5" style="116" customWidth="1"/>
    <col min="8450" max="8450" width="38.59765625" style="116" customWidth="1"/>
    <col min="8451" max="8451" width="7.5" style="116" customWidth="1"/>
    <col min="8452" max="8452" width="4.8984375" style="116" customWidth="1"/>
    <col min="8453" max="8454" width="11.5" style="116" customWidth="1"/>
    <col min="8455" max="8456" width="11" style="116" customWidth="1"/>
    <col min="8457" max="8457" width="12.3984375" style="116" customWidth="1"/>
    <col min="8458" max="8458" width="7.59765625" style="116" customWidth="1"/>
    <col min="8459" max="8459" width="11.09765625" style="116" bestFit="1" customWidth="1"/>
    <col min="8460" max="8704" width="9" style="116"/>
    <col min="8705" max="8705" width="4.5" style="116" customWidth="1"/>
    <col min="8706" max="8706" width="38.59765625" style="116" customWidth="1"/>
    <col min="8707" max="8707" width="7.5" style="116" customWidth="1"/>
    <col min="8708" max="8708" width="4.8984375" style="116" customWidth="1"/>
    <col min="8709" max="8710" width="11.5" style="116" customWidth="1"/>
    <col min="8711" max="8712" width="11" style="116" customWidth="1"/>
    <col min="8713" max="8713" width="12.3984375" style="116" customWidth="1"/>
    <col min="8714" max="8714" width="7.59765625" style="116" customWidth="1"/>
    <col min="8715" max="8715" width="11.09765625" style="116" bestFit="1" customWidth="1"/>
    <col min="8716" max="8960" width="9" style="116"/>
    <col min="8961" max="8961" width="4.5" style="116" customWidth="1"/>
    <col min="8962" max="8962" width="38.59765625" style="116" customWidth="1"/>
    <col min="8963" max="8963" width="7.5" style="116" customWidth="1"/>
    <col min="8964" max="8964" width="4.8984375" style="116" customWidth="1"/>
    <col min="8965" max="8966" width="11.5" style="116" customWidth="1"/>
    <col min="8967" max="8968" width="11" style="116" customWidth="1"/>
    <col min="8969" max="8969" width="12.3984375" style="116" customWidth="1"/>
    <col min="8970" max="8970" width="7.59765625" style="116" customWidth="1"/>
    <col min="8971" max="8971" width="11.09765625" style="116" bestFit="1" customWidth="1"/>
    <col min="8972" max="9216" width="9" style="116"/>
    <col min="9217" max="9217" width="4.5" style="116" customWidth="1"/>
    <col min="9218" max="9218" width="38.59765625" style="116" customWidth="1"/>
    <col min="9219" max="9219" width="7.5" style="116" customWidth="1"/>
    <col min="9220" max="9220" width="4.8984375" style="116" customWidth="1"/>
    <col min="9221" max="9222" width="11.5" style="116" customWidth="1"/>
    <col min="9223" max="9224" width="11" style="116" customWidth="1"/>
    <col min="9225" max="9225" width="12.3984375" style="116" customWidth="1"/>
    <col min="9226" max="9226" width="7.59765625" style="116" customWidth="1"/>
    <col min="9227" max="9227" width="11.09765625" style="116" bestFit="1" customWidth="1"/>
    <col min="9228" max="9472" width="9" style="116"/>
    <col min="9473" max="9473" width="4.5" style="116" customWidth="1"/>
    <col min="9474" max="9474" width="38.59765625" style="116" customWidth="1"/>
    <col min="9475" max="9475" width="7.5" style="116" customWidth="1"/>
    <col min="9476" max="9476" width="4.8984375" style="116" customWidth="1"/>
    <col min="9477" max="9478" width="11.5" style="116" customWidth="1"/>
    <col min="9479" max="9480" width="11" style="116" customWidth="1"/>
    <col min="9481" max="9481" width="12.3984375" style="116" customWidth="1"/>
    <col min="9482" max="9482" width="7.59765625" style="116" customWidth="1"/>
    <col min="9483" max="9483" width="11.09765625" style="116" bestFit="1" customWidth="1"/>
    <col min="9484" max="9728" width="9" style="116"/>
    <col min="9729" max="9729" width="4.5" style="116" customWidth="1"/>
    <col min="9730" max="9730" width="38.59765625" style="116" customWidth="1"/>
    <col min="9731" max="9731" width="7.5" style="116" customWidth="1"/>
    <col min="9732" max="9732" width="4.8984375" style="116" customWidth="1"/>
    <col min="9733" max="9734" width="11.5" style="116" customWidth="1"/>
    <col min="9735" max="9736" width="11" style="116" customWidth="1"/>
    <col min="9737" max="9737" width="12.3984375" style="116" customWidth="1"/>
    <col min="9738" max="9738" width="7.59765625" style="116" customWidth="1"/>
    <col min="9739" max="9739" width="11.09765625" style="116" bestFit="1" customWidth="1"/>
    <col min="9740" max="9984" width="9" style="116"/>
    <col min="9985" max="9985" width="4.5" style="116" customWidth="1"/>
    <col min="9986" max="9986" width="38.59765625" style="116" customWidth="1"/>
    <col min="9987" max="9987" width="7.5" style="116" customWidth="1"/>
    <col min="9988" max="9988" width="4.8984375" style="116" customWidth="1"/>
    <col min="9989" max="9990" width="11.5" style="116" customWidth="1"/>
    <col min="9991" max="9992" width="11" style="116" customWidth="1"/>
    <col min="9993" max="9993" width="12.3984375" style="116" customWidth="1"/>
    <col min="9994" max="9994" width="7.59765625" style="116" customWidth="1"/>
    <col min="9995" max="9995" width="11.09765625" style="116" bestFit="1" customWidth="1"/>
    <col min="9996" max="10240" width="9" style="116"/>
    <col min="10241" max="10241" width="4.5" style="116" customWidth="1"/>
    <col min="10242" max="10242" width="38.59765625" style="116" customWidth="1"/>
    <col min="10243" max="10243" width="7.5" style="116" customWidth="1"/>
    <col min="10244" max="10244" width="4.8984375" style="116" customWidth="1"/>
    <col min="10245" max="10246" width="11.5" style="116" customWidth="1"/>
    <col min="10247" max="10248" width="11" style="116" customWidth="1"/>
    <col min="10249" max="10249" width="12.3984375" style="116" customWidth="1"/>
    <col min="10250" max="10250" width="7.59765625" style="116" customWidth="1"/>
    <col min="10251" max="10251" width="11.09765625" style="116" bestFit="1" customWidth="1"/>
    <col min="10252" max="10496" width="9" style="116"/>
    <col min="10497" max="10497" width="4.5" style="116" customWidth="1"/>
    <col min="10498" max="10498" width="38.59765625" style="116" customWidth="1"/>
    <col min="10499" max="10499" width="7.5" style="116" customWidth="1"/>
    <col min="10500" max="10500" width="4.8984375" style="116" customWidth="1"/>
    <col min="10501" max="10502" width="11.5" style="116" customWidth="1"/>
    <col min="10503" max="10504" width="11" style="116" customWidth="1"/>
    <col min="10505" max="10505" width="12.3984375" style="116" customWidth="1"/>
    <col min="10506" max="10506" width="7.59765625" style="116" customWidth="1"/>
    <col min="10507" max="10507" width="11.09765625" style="116" bestFit="1" customWidth="1"/>
    <col min="10508" max="10752" width="9" style="116"/>
    <col min="10753" max="10753" width="4.5" style="116" customWidth="1"/>
    <col min="10754" max="10754" width="38.59765625" style="116" customWidth="1"/>
    <col min="10755" max="10755" width="7.5" style="116" customWidth="1"/>
    <col min="10756" max="10756" width="4.8984375" style="116" customWidth="1"/>
    <col min="10757" max="10758" width="11.5" style="116" customWidth="1"/>
    <col min="10759" max="10760" width="11" style="116" customWidth="1"/>
    <col min="10761" max="10761" width="12.3984375" style="116" customWidth="1"/>
    <col min="10762" max="10762" width="7.59765625" style="116" customWidth="1"/>
    <col min="10763" max="10763" width="11.09765625" style="116" bestFit="1" customWidth="1"/>
    <col min="10764" max="11008" width="9" style="116"/>
    <col min="11009" max="11009" width="4.5" style="116" customWidth="1"/>
    <col min="11010" max="11010" width="38.59765625" style="116" customWidth="1"/>
    <col min="11011" max="11011" width="7.5" style="116" customWidth="1"/>
    <col min="11012" max="11012" width="4.8984375" style="116" customWidth="1"/>
    <col min="11013" max="11014" width="11.5" style="116" customWidth="1"/>
    <col min="11015" max="11016" width="11" style="116" customWidth="1"/>
    <col min="11017" max="11017" width="12.3984375" style="116" customWidth="1"/>
    <col min="11018" max="11018" width="7.59765625" style="116" customWidth="1"/>
    <col min="11019" max="11019" width="11.09765625" style="116" bestFit="1" customWidth="1"/>
    <col min="11020" max="11264" width="9" style="116"/>
    <col min="11265" max="11265" width="4.5" style="116" customWidth="1"/>
    <col min="11266" max="11266" width="38.59765625" style="116" customWidth="1"/>
    <col min="11267" max="11267" width="7.5" style="116" customWidth="1"/>
    <col min="11268" max="11268" width="4.8984375" style="116" customWidth="1"/>
    <col min="11269" max="11270" width="11.5" style="116" customWidth="1"/>
    <col min="11271" max="11272" width="11" style="116" customWidth="1"/>
    <col min="11273" max="11273" width="12.3984375" style="116" customWidth="1"/>
    <col min="11274" max="11274" width="7.59765625" style="116" customWidth="1"/>
    <col min="11275" max="11275" width="11.09765625" style="116" bestFit="1" customWidth="1"/>
    <col min="11276" max="11520" width="9" style="116"/>
    <col min="11521" max="11521" width="4.5" style="116" customWidth="1"/>
    <col min="11522" max="11522" width="38.59765625" style="116" customWidth="1"/>
    <col min="11523" max="11523" width="7.5" style="116" customWidth="1"/>
    <col min="11524" max="11524" width="4.8984375" style="116" customWidth="1"/>
    <col min="11525" max="11526" width="11.5" style="116" customWidth="1"/>
    <col min="11527" max="11528" width="11" style="116" customWidth="1"/>
    <col min="11529" max="11529" width="12.3984375" style="116" customWidth="1"/>
    <col min="11530" max="11530" width="7.59765625" style="116" customWidth="1"/>
    <col min="11531" max="11531" width="11.09765625" style="116" bestFit="1" customWidth="1"/>
    <col min="11532" max="11776" width="9" style="116"/>
    <col min="11777" max="11777" width="4.5" style="116" customWidth="1"/>
    <col min="11778" max="11778" width="38.59765625" style="116" customWidth="1"/>
    <col min="11779" max="11779" width="7.5" style="116" customWidth="1"/>
    <col min="11780" max="11780" width="4.8984375" style="116" customWidth="1"/>
    <col min="11781" max="11782" width="11.5" style="116" customWidth="1"/>
    <col min="11783" max="11784" width="11" style="116" customWidth="1"/>
    <col min="11785" max="11785" width="12.3984375" style="116" customWidth="1"/>
    <col min="11786" max="11786" width="7.59765625" style="116" customWidth="1"/>
    <col min="11787" max="11787" width="11.09765625" style="116" bestFit="1" customWidth="1"/>
    <col min="11788" max="12032" width="9" style="116"/>
    <col min="12033" max="12033" width="4.5" style="116" customWidth="1"/>
    <col min="12034" max="12034" width="38.59765625" style="116" customWidth="1"/>
    <col min="12035" max="12035" width="7.5" style="116" customWidth="1"/>
    <col min="12036" max="12036" width="4.8984375" style="116" customWidth="1"/>
    <col min="12037" max="12038" width="11.5" style="116" customWidth="1"/>
    <col min="12039" max="12040" width="11" style="116" customWidth="1"/>
    <col min="12041" max="12041" width="12.3984375" style="116" customWidth="1"/>
    <col min="12042" max="12042" width="7.59765625" style="116" customWidth="1"/>
    <col min="12043" max="12043" width="11.09765625" style="116" bestFit="1" customWidth="1"/>
    <col min="12044" max="12288" width="9" style="116"/>
    <col min="12289" max="12289" width="4.5" style="116" customWidth="1"/>
    <col min="12290" max="12290" width="38.59765625" style="116" customWidth="1"/>
    <col min="12291" max="12291" width="7.5" style="116" customWidth="1"/>
    <col min="12292" max="12292" width="4.8984375" style="116" customWidth="1"/>
    <col min="12293" max="12294" width="11.5" style="116" customWidth="1"/>
    <col min="12295" max="12296" width="11" style="116" customWidth="1"/>
    <col min="12297" max="12297" width="12.3984375" style="116" customWidth="1"/>
    <col min="12298" max="12298" width="7.59765625" style="116" customWidth="1"/>
    <col min="12299" max="12299" width="11.09765625" style="116" bestFit="1" customWidth="1"/>
    <col min="12300" max="12544" width="9" style="116"/>
    <col min="12545" max="12545" width="4.5" style="116" customWidth="1"/>
    <col min="12546" max="12546" width="38.59765625" style="116" customWidth="1"/>
    <col min="12547" max="12547" width="7.5" style="116" customWidth="1"/>
    <col min="12548" max="12548" width="4.8984375" style="116" customWidth="1"/>
    <col min="12549" max="12550" width="11.5" style="116" customWidth="1"/>
    <col min="12551" max="12552" width="11" style="116" customWidth="1"/>
    <col min="12553" max="12553" width="12.3984375" style="116" customWidth="1"/>
    <col min="12554" max="12554" width="7.59765625" style="116" customWidth="1"/>
    <col min="12555" max="12555" width="11.09765625" style="116" bestFit="1" customWidth="1"/>
    <col min="12556" max="12800" width="9" style="116"/>
    <col min="12801" max="12801" width="4.5" style="116" customWidth="1"/>
    <col min="12802" max="12802" width="38.59765625" style="116" customWidth="1"/>
    <col min="12803" max="12803" width="7.5" style="116" customWidth="1"/>
    <col min="12804" max="12804" width="4.8984375" style="116" customWidth="1"/>
    <col min="12805" max="12806" width="11.5" style="116" customWidth="1"/>
    <col min="12807" max="12808" width="11" style="116" customWidth="1"/>
    <col min="12809" max="12809" width="12.3984375" style="116" customWidth="1"/>
    <col min="12810" max="12810" width="7.59765625" style="116" customWidth="1"/>
    <col min="12811" max="12811" width="11.09765625" style="116" bestFit="1" customWidth="1"/>
    <col min="12812" max="13056" width="9" style="116"/>
    <col min="13057" max="13057" width="4.5" style="116" customWidth="1"/>
    <col min="13058" max="13058" width="38.59765625" style="116" customWidth="1"/>
    <col min="13059" max="13059" width="7.5" style="116" customWidth="1"/>
    <col min="13060" max="13060" width="4.8984375" style="116" customWidth="1"/>
    <col min="13061" max="13062" width="11.5" style="116" customWidth="1"/>
    <col min="13063" max="13064" width="11" style="116" customWidth="1"/>
    <col min="13065" max="13065" width="12.3984375" style="116" customWidth="1"/>
    <col min="13066" max="13066" width="7.59765625" style="116" customWidth="1"/>
    <col min="13067" max="13067" width="11.09765625" style="116" bestFit="1" customWidth="1"/>
    <col min="13068" max="13312" width="9" style="116"/>
    <col min="13313" max="13313" width="4.5" style="116" customWidth="1"/>
    <col min="13314" max="13314" width="38.59765625" style="116" customWidth="1"/>
    <col min="13315" max="13315" width="7.5" style="116" customWidth="1"/>
    <col min="13316" max="13316" width="4.8984375" style="116" customWidth="1"/>
    <col min="13317" max="13318" width="11.5" style="116" customWidth="1"/>
    <col min="13319" max="13320" width="11" style="116" customWidth="1"/>
    <col min="13321" max="13321" width="12.3984375" style="116" customWidth="1"/>
    <col min="13322" max="13322" width="7.59765625" style="116" customWidth="1"/>
    <col min="13323" max="13323" width="11.09765625" style="116" bestFit="1" customWidth="1"/>
    <col min="13324" max="13568" width="9" style="116"/>
    <col min="13569" max="13569" width="4.5" style="116" customWidth="1"/>
    <col min="13570" max="13570" width="38.59765625" style="116" customWidth="1"/>
    <col min="13571" max="13571" width="7.5" style="116" customWidth="1"/>
    <col min="13572" max="13572" width="4.8984375" style="116" customWidth="1"/>
    <col min="13573" max="13574" width="11.5" style="116" customWidth="1"/>
    <col min="13575" max="13576" width="11" style="116" customWidth="1"/>
    <col min="13577" max="13577" width="12.3984375" style="116" customWidth="1"/>
    <col min="13578" max="13578" width="7.59765625" style="116" customWidth="1"/>
    <col min="13579" max="13579" width="11.09765625" style="116" bestFit="1" customWidth="1"/>
    <col min="13580" max="13824" width="9" style="116"/>
    <col min="13825" max="13825" width="4.5" style="116" customWidth="1"/>
    <col min="13826" max="13826" width="38.59765625" style="116" customWidth="1"/>
    <col min="13827" max="13827" width="7.5" style="116" customWidth="1"/>
    <col min="13828" max="13828" width="4.8984375" style="116" customWidth="1"/>
    <col min="13829" max="13830" width="11.5" style="116" customWidth="1"/>
    <col min="13831" max="13832" width="11" style="116" customWidth="1"/>
    <col min="13833" max="13833" width="12.3984375" style="116" customWidth="1"/>
    <col min="13834" max="13834" width="7.59765625" style="116" customWidth="1"/>
    <col min="13835" max="13835" width="11.09765625" style="116" bestFit="1" customWidth="1"/>
    <col min="13836" max="14080" width="9" style="116"/>
    <col min="14081" max="14081" width="4.5" style="116" customWidth="1"/>
    <col min="14082" max="14082" width="38.59765625" style="116" customWidth="1"/>
    <col min="14083" max="14083" width="7.5" style="116" customWidth="1"/>
    <col min="14084" max="14084" width="4.8984375" style="116" customWidth="1"/>
    <col min="14085" max="14086" width="11.5" style="116" customWidth="1"/>
    <col min="14087" max="14088" width="11" style="116" customWidth="1"/>
    <col min="14089" max="14089" width="12.3984375" style="116" customWidth="1"/>
    <col min="14090" max="14090" width="7.59765625" style="116" customWidth="1"/>
    <col min="14091" max="14091" width="11.09765625" style="116" bestFit="1" customWidth="1"/>
    <col min="14092" max="14336" width="9" style="116"/>
    <col min="14337" max="14337" width="4.5" style="116" customWidth="1"/>
    <col min="14338" max="14338" width="38.59765625" style="116" customWidth="1"/>
    <col min="14339" max="14339" width="7.5" style="116" customWidth="1"/>
    <col min="14340" max="14340" width="4.8984375" style="116" customWidth="1"/>
    <col min="14341" max="14342" width="11.5" style="116" customWidth="1"/>
    <col min="14343" max="14344" width="11" style="116" customWidth="1"/>
    <col min="14345" max="14345" width="12.3984375" style="116" customWidth="1"/>
    <col min="14346" max="14346" width="7.59765625" style="116" customWidth="1"/>
    <col min="14347" max="14347" width="11.09765625" style="116" bestFit="1" customWidth="1"/>
    <col min="14348" max="14592" width="9" style="116"/>
    <col min="14593" max="14593" width="4.5" style="116" customWidth="1"/>
    <col min="14594" max="14594" width="38.59765625" style="116" customWidth="1"/>
    <col min="14595" max="14595" width="7.5" style="116" customWidth="1"/>
    <col min="14596" max="14596" width="4.8984375" style="116" customWidth="1"/>
    <col min="14597" max="14598" width="11.5" style="116" customWidth="1"/>
    <col min="14599" max="14600" width="11" style="116" customWidth="1"/>
    <col min="14601" max="14601" width="12.3984375" style="116" customWidth="1"/>
    <col min="14602" max="14602" width="7.59765625" style="116" customWidth="1"/>
    <col min="14603" max="14603" width="11.09765625" style="116" bestFit="1" customWidth="1"/>
    <col min="14604" max="14848" width="9" style="116"/>
    <col min="14849" max="14849" width="4.5" style="116" customWidth="1"/>
    <col min="14850" max="14850" width="38.59765625" style="116" customWidth="1"/>
    <col min="14851" max="14851" width="7.5" style="116" customWidth="1"/>
    <col min="14852" max="14852" width="4.8984375" style="116" customWidth="1"/>
    <col min="14853" max="14854" width="11.5" style="116" customWidth="1"/>
    <col min="14855" max="14856" width="11" style="116" customWidth="1"/>
    <col min="14857" max="14857" width="12.3984375" style="116" customWidth="1"/>
    <col min="14858" max="14858" width="7.59765625" style="116" customWidth="1"/>
    <col min="14859" max="14859" width="11.09765625" style="116" bestFit="1" customWidth="1"/>
    <col min="14860" max="15104" width="9" style="116"/>
    <col min="15105" max="15105" width="4.5" style="116" customWidth="1"/>
    <col min="15106" max="15106" width="38.59765625" style="116" customWidth="1"/>
    <col min="15107" max="15107" width="7.5" style="116" customWidth="1"/>
    <col min="15108" max="15108" width="4.8984375" style="116" customWidth="1"/>
    <col min="15109" max="15110" width="11.5" style="116" customWidth="1"/>
    <col min="15111" max="15112" width="11" style="116" customWidth="1"/>
    <col min="15113" max="15113" width="12.3984375" style="116" customWidth="1"/>
    <col min="15114" max="15114" width="7.59765625" style="116" customWidth="1"/>
    <col min="15115" max="15115" width="11.09765625" style="116" bestFit="1" customWidth="1"/>
    <col min="15116" max="15360" width="9" style="116"/>
    <col min="15361" max="15361" width="4.5" style="116" customWidth="1"/>
    <col min="15362" max="15362" width="38.59765625" style="116" customWidth="1"/>
    <col min="15363" max="15363" width="7.5" style="116" customWidth="1"/>
    <col min="15364" max="15364" width="4.8984375" style="116" customWidth="1"/>
    <col min="15365" max="15366" width="11.5" style="116" customWidth="1"/>
    <col min="15367" max="15368" width="11" style="116" customWidth="1"/>
    <col min="15369" max="15369" width="12.3984375" style="116" customWidth="1"/>
    <col min="15370" max="15370" width="7.59765625" style="116" customWidth="1"/>
    <col min="15371" max="15371" width="11.09765625" style="116" bestFit="1" customWidth="1"/>
    <col min="15372" max="15616" width="9" style="116"/>
    <col min="15617" max="15617" width="4.5" style="116" customWidth="1"/>
    <col min="15618" max="15618" width="38.59765625" style="116" customWidth="1"/>
    <col min="15619" max="15619" width="7.5" style="116" customWidth="1"/>
    <col min="15620" max="15620" width="4.8984375" style="116" customWidth="1"/>
    <col min="15621" max="15622" width="11.5" style="116" customWidth="1"/>
    <col min="15623" max="15624" width="11" style="116" customWidth="1"/>
    <col min="15625" max="15625" width="12.3984375" style="116" customWidth="1"/>
    <col min="15626" max="15626" width="7.59765625" style="116" customWidth="1"/>
    <col min="15627" max="15627" width="11.09765625" style="116" bestFit="1" customWidth="1"/>
    <col min="15628" max="15872" width="9" style="116"/>
    <col min="15873" max="15873" width="4.5" style="116" customWidth="1"/>
    <col min="15874" max="15874" width="38.59765625" style="116" customWidth="1"/>
    <col min="15875" max="15875" width="7.5" style="116" customWidth="1"/>
    <col min="15876" max="15876" width="4.8984375" style="116" customWidth="1"/>
    <col min="15877" max="15878" width="11.5" style="116" customWidth="1"/>
    <col min="15879" max="15880" width="11" style="116" customWidth="1"/>
    <col min="15881" max="15881" width="12.3984375" style="116" customWidth="1"/>
    <col min="15882" max="15882" width="7.59765625" style="116" customWidth="1"/>
    <col min="15883" max="15883" width="11.09765625" style="116" bestFit="1" customWidth="1"/>
    <col min="15884" max="16128" width="9" style="116"/>
    <col min="16129" max="16129" width="4.5" style="116" customWidth="1"/>
    <col min="16130" max="16130" width="38.59765625" style="116" customWidth="1"/>
    <col min="16131" max="16131" width="7.5" style="116" customWidth="1"/>
    <col min="16132" max="16132" width="4.8984375" style="116" customWidth="1"/>
    <col min="16133" max="16134" width="11.5" style="116" customWidth="1"/>
    <col min="16135" max="16136" width="11" style="116" customWidth="1"/>
    <col min="16137" max="16137" width="12.3984375" style="116" customWidth="1"/>
    <col min="16138" max="16138" width="7.59765625" style="116" customWidth="1"/>
    <col min="16139" max="16139" width="11.09765625" style="116" bestFit="1" customWidth="1"/>
    <col min="16140" max="16384" width="9" style="116"/>
  </cols>
  <sheetData>
    <row r="1" spans="1:12" s="117" customFormat="1">
      <c r="A1" s="1120" t="s">
        <v>144</v>
      </c>
      <c r="B1" s="1120"/>
      <c r="C1" s="1120"/>
      <c r="D1" s="1120"/>
      <c r="E1" s="1120"/>
      <c r="F1" s="1120"/>
      <c r="G1" s="1120"/>
      <c r="H1" s="1120"/>
      <c r="I1" s="1120"/>
      <c r="J1" s="1120"/>
    </row>
    <row r="2" spans="1:12" s="117" customFormat="1">
      <c r="A2" s="117" t="s">
        <v>285</v>
      </c>
      <c r="B2" s="167"/>
      <c r="C2" s="336"/>
      <c r="E2" s="336"/>
      <c r="F2" s="336"/>
      <c r="G2" s="336"/>
      <c r="H2" s="336"/>
      <c r="I2" s="336"/>
    </row>
    <row r="3" spans="1:12" s="117" customFormat="1">
      <c r="A3" s="117" t="s">
        <v>286</v>
      </c>
      <c r="B3" s="167"/>
      <c r="C3" s="336"/>
      <c r="E3" s="336"/>
      <c r="F3" s="336"/>
      <c r="G3" s="336"/>
      <c r="H3" s="336" t="s">
        <v>340</v>
      </c>
      <c r="I3" s="336" t="s">
        <v>314</v>
      </c>
      <c r="J3" s="167"/>
    </row>
    <row r="4" spans="1:12" s="117" customFormat="1">
      <c r="A4" s="117" t="s">
        <v>288</v>
      </c>
      <c r="B4" s="167"/>
      <c r="C4" s="336"/>
      <c r="E4" s="336"/>
      <c r="F4" s="336"/>
      <c r="G4" s="336"/>
      <c r="H4" s="336" t="s">
        <v>289</v>
      </c>
      <c r="I4" s="336"/>
    </row>
    <row r="5" spans="1:12" s="117" customFormat="1">
      <c r="A5" s="117" t="str">
        <f>ปร.6!B5</f>
        <v>ประมาณราคาเมื่อวันที่     21  เมษายน 2569</v>
      </c>
      <c r="B5" s="167"/>
      <c r="C5" s="336"/>
      <c r="E5" s="336"/>
      <c r="F5" s="336"/>
      <c r="G5" s="336"/>
      <c r="H5" s="336" t="s">
        <v>290</v>
      </c>
      <c r="I5" s="336" t="s">
        <v>315</v>
      </c>
      <c r="J5" s="167"/>
    </row>
    <row r="6" spans="1:12" s="117" customFormat="1">
      <c r="A6" s="117" t="s">
        <v>400</v>
      </c>
      <c r="B6" s="167"/>
      <c r="C6" s="336"/>
      <c r="E6" s="336"/>
      <c r="F6" s="336"/>
      <c r="G6" s="336"/>
      <c r="H6" s="336"/>
      <c r="I6" s="336"/>
      <c r="J6" s="167"/>
    </row>
    <row r="7" spans="1:12" s="137" customFormat="1">
      <c r="A7" s="1137" t="s">
        <v>19</v>
      </c>
      <c r="B7" s="1137" t="s">
        <v>1</v>
      </c>
      <c r="C7" s="1140" t="s">
        <v>21</v>
      </c>
      <c r="D7" s="1135" t="s">
        <v>20</v>
      </c>
      <c r="E7" s="1142" t="s">
        <v>28</v>
      </c>
      <c r="F7" s="1132"/>
      <c r="G7" s="1131" t="s">
        <v>29</v>
      </c>
      <c r="H7" s="1132"/>
      <c r="I7" s="1133" t="s">
        <v>146</v>
      </c>
      <c r="J7" s="1135" t="s">
        <v>3</v>
      </c>
      <c r="K7" s="405"/>
    </row>
    <row r="8" spans="1:12" s="137" customFormat="1">
      <c r="A8" s="1138"/>
      <c r="B8" s="1138"/>
      <c r="C8" s="1141"/>
      <c r="D8" s="1139"/>
      <c r="E8" s="219" t="s">
        <v>30</v>
      </c>
      <c r="F8" s="219" t="s">
        <v>31</v>
      </c>
      <c r="G8" s="138" t="s">
        <v>30</v>
      </c>
      <c r="H8" s="219" t="s">
        <v>31</v>
      </c>
      <c r="I8" s="1134"/>
      <c r="J8" s="1136"/>
      <c r="K8" s="405"/>
    </row>
    <row r="9" spans="1:12">
      <c r="A9" s="509"/>
      <c r="B9" s="490" t="s">
        <v>392</v>
      </c>
      <c r="C9" s="811"/>
      <c r="D9" s="812"/>
      <c r="E9" s="811"/>
      <c r="F9" s="813"/>
      <c r="G9" s="811"/>
      <c r="H9" s="813"/>
      <c r="I9" s="811"/>
      <c r="J9" s="812"/>
    </row>
    <row r="10" spans="1:12">
      <c r="A10" s="509">
        <v>1</v>
      </c>
      <c r="B10" s="787" t="s">
        <v>232</v>
      </c>
      <c r="C10" s="473"/>
      <c r="D10" s="434"/>
      <c r="E10" s="503"/>
      <c r="F10" s="504"/>
      <c r="G10" s="503"/>
      <c r="H10" s="504"/>
      <c r="I10" s="503"/>
      <c r="J10" s="505"/>
    </row>
    <row r="11" spans="1:12">
      <c r="A11" s="509"/>
      <c r="B11" s="787" t="s">
        <v>393</v>
      </c>
      <c r="C11" s="473">
        <v>2</v>
      </c>
      <c r="D11" s="434" t="s">
        <v>221</v>
      </c>
      <c r="E11" s="503"/>
      <c r="F11" s="475">
        <f t="shared" ref="F11" si="0">ROUND($C11*E11,2)</f>
        <v>0</v>
      </c>
      <c r="G11" s="503">
        <v>31</v>
      </c>
      <c r="H11" s="475">
        <f t="shared" ref="H11" si="1">ROUND($C11*G11,2)</f>
        <v>62</v>
      </c>
      <c r="I11" s="503">
        <f>F11+H11</f>
        <v>62</v>
      </c>
      <c r="J11" s="505" t="s">
        <v>234</v>
      </c>
    </row>
    <row r="12" spans="1:12">
      <c r="A12" s="509"/>
      <c r="B12" s="787" t="s">
        <v>394</v>
      </c>
      <c r="C12" s="473"/>
      <c r="D12" s="434"/>
      <c r="E12" s="503"/>
      <c r="F12" s="504"/>
      <c r="G12" s="503"/>
      <c r="H12" s="504"/>
      <c r="I12" s="503"/>
      <c r="J12" s="505"/>
    </row>
    <row r="13" spans="1:12">
      <c r="A13" s="509"/>
      <c r="B13" s="787" t="s">
        <v>401</v>
      </c>
      <c r="C13" s="473">
        <v>2</v>
      </c>
      <c r="D13" s="434" t="s">
        <v>25</v>
      </c>
      <c r="E13" s="503"/>
      <c r="F13" s="475">
        <f t="shared" ref="F13" si="2">ROUND($C13*E13,2)</f>
        <v>0</v>
      </c>
      <c r="G13" s="503">
        <v>140</v>
      </c>
      <c r="H13" s="475">
        <f t="shared" ref="H13" si="3">ROUND($C13*G13,2)</f>
        <v>280</v>
      </c>
      <c r="I13" s="503">
        <f>F13+H13</f>
        <v>280</v>
      </c>
      <c r="J13" s="505" t="s">
        <v>234</v>
      </c>
    </row>
    <row r="14" spans="1:12">
      <c r="A14" s="822"/>
      <c r="B14" s="235"/>
      <c r="C14" s="823"/>
      <c r="D14" s="489"/>
      <c r="E14" s="245"/>
      <c r="F14" s="507"/>
      <c r="G14" s="245"/>
      <c r="H14" s="507"/>
      <c r="I14" s="508"/>
      <c r="J14" s="506"/>
    </row>
    <row r="15" spans="1:12">
      <c r="A15" s="136"/>
      <c r="B15" s="251" t="s">
        <v>81</v>
      </c>
      <c r="C15" s="252"/>
      <c r="D15" s="320"/>
      <c r="E15" s="252"/>
      <c r="F15" s="252"/>
      <c r="G15" s="252"/>
      <c r="H15" s="252"/>
      <c r="I15" s="232">
        <f>SUM(I10:I14)</f>
        <v>342</v>
      </c>
      <c r="J15" s="210"/>
      <c r="K15" s="118"/>
      <c r="L15" s="183"/>
    </row>
    <row r="16" spans="1:12">
      <c r="A16" s="509">
        <v>2</v>
      </c>
      <c r="B16" s="787" t="s">
        <v>395</v>
      </c>
      <c r="C16" s="473"/>
      <c r="D16" s="434"/>
      <c r="E16" s="503"/>
      <c r="F16" s="504"/>
      <c r="G16" s="503"/>
      <c r="H16" s="504"/>
      <c r="I16" s="503"/>
      <c r="J16" s="505"/>
    </row>
    <row r="17" spans="1:12">
      <c r="A17" s="509"/>
      <c r="B17" s="787" t="s">
        <v>396</v>
      </c>
      <c r="C17" s="473">
        <v>46.08</v>
      </c>
      <c r="D17" s="434" t="s">
        <v>34</v>
      </c>
      <c r="E17" s="225">
        <f>650+120</f>
        <v>770</v>
      </c>
      <c r="F17" s="475">
        <f t="shared" ref="F17" si="4">ROUND($C17*E17,2)</f>
        <v>35481.599999999999</v>
      </c>
      <c r="G17" s="225">
        <v>149</v>
      </c>
      <c r="H17" s="475">
        <f t="shared" ref="H17" si="5">ROUND($C17*G17,2)</f>
        <v>6865.92</v>
      </c>
      <c r="I17" s="503">
        <f>F17+H17</f>
        <v>42347.519999999997</v>
      </c>
      <c r="J17" s="505"/>
    </row>
    <row r="18" spans="1:12">
      <c r="A18" s="509"/>
      <c r="B18" s="787" t="s">
        <v>408</v>
      </c>
      <c r="C18" s="473"/>
      <c r="D18" s="434"/>
      <c r="E18" s="503"/>
      <c r="F18" s="504"/>
      <c r="G18" s="503"/>
      <c r="H18" s="504"/>
      <c r="I18" s="503"/>
      <c r="J18" s="505"/>
    </row>
    <row r="19" spans="1:12">
      <c r="A19" s="509"/>
      <c r="B19" s="787" t="s">
        <v>397</v>
      </c>
      <c r="C19" s="473"/>
      <c r="D19" s="434"/>
      <c r="E19" s="503"/>
      <c r="F19" s="504"/>
      <c r="G19" s="503"/>
      <c r="H19" s="504"/>
      <c r="I19" s="503"/>
      <c r="J19" s="505"/>
    </row>
    <row r="20" spans="1:12" s="651" customFormat="1">
      <c r="A20" s="657"/>
      <c r="B20" s="654" t="s">
        <v>486</v>
      </c>
      <c r="C20" s="290">
        <v>15</v>
      </c>
      <c r="D20" s="668" t="s">
        <v>36</v>
      </c>
      <c r="E20" s="226">
        <v>90</v>
      </c>
      <c r="F20" s="475">
        <f t="shared" ref="F20" si="6">ROUND($C20*E20,2)</f>
        <v>1350</v>
      </c>
      <c r="G20" s="226">
        <v>46</v>
      </c>
      <c r="H20" s="475">
        <f t="shared" ref="H20" si="7">ROUND($C20*G20,2)</f>
        <v>690</v>
      </c>
      <c r="I20" s="182">
        <f>H20+F20</f>
        <v>2040</v>
      </c>
      <c r="J20" s="649"/>
      <c r="K20" s="116"/>
      <c r="L20" s="116"/>
    </row>
    <row r="21" spans="1:12" s="651" customFormat="1">
      <c r="A21" s="659"/>
      <c r="B21" s="824"/>
      <c r="C21" s="314"/>
      <c r="D21" s="825"/>
      <c r="E21" s="315"/>
      <c r="F21" s="569"/>
      <c r="G21" s="315"/>
      <c r="H21" s="569"/>
      <c r="I21" s="310"/>
      <c r="J21" s="660"/>
      <c r="K21" s="116"/>
      <c r="L21" s="116"/>
    </row>
    <row r="22" spans="1:12" s="159" customFormat="1">
      <c r="A22" s="229"/>
      <c r="B22" s="544" t="s">
        <v>484</v>
      </c>
      <c r="C22" s="294"/>
      <c r="D22" s="658"/>
      <c r="E22" s="225"/>
      <c r="F22" s="225"/>
      <c r="G22" s="225"/>
      <c r="H22" s="225"/>
      <c r="I22" s="182"/>
      <c r="J22" s="678"/>
      <c r="K22" s="495"/>
    </row>
    <row r="23" spans="1:12" s="159" customFormat="1">
      <c r="A23" s="229"/>
      <c r="B23" s="544" t="s">
        <v>452</v>
      </c>
      <c r="C23" s="294"/>
      <c r="D23" s="658"/>
      <c r="E23" s="225"/>
      <c r="F23" s="225"/>
      <c r="G23" s="225"/>
      <c r="H23" s="225"/>
      <c r="I23" s="182"/>
      <c r="J23" s="678"/>
      <c r="K23" s="495"/>
    </row>
    <row r="24" spans="1:12" s="152" customFormat="1">
      <c r="A24" s="659"/>
      <c r="B24" s="250" t="s">
        <v>476</v>
      </c>
      <c r="C24" s="414">
        <v>14.98</v>
      </c>
      <c r="D24" s="658" t="s">
        <v>43</v>
      </c>
      <c r="E24" s="225">
        <v>480</v>
      </c>
      <c r="F24" s="475">
        <f t="shared" ref="F24" si="8">ROUND($C24*E24,2)</f>
        <v>7190.4</v>
      </c>
      <c r="G24" s="225">
        <v>120</v>
      </c>
      <c r="H24" s="475">
        <f t="shared" ref="H24" si="9">ROUND($C24*G24,2)</f>
        <v>1797.6</v>
      </c>
      <c r="I24" s="182">
        <f t="shared" ref="I24" si="10">H24+F24</f>
        <v>8988</v>
      </c>
      <c r="J24" s="660"/>
      <c r="K24" s="405"/>
    </row>
    <row r="25" spans="1:12" s="152" customFormat="1">
      <c r="A25" s="659"/>
      <c r="B25" s="250" t="s">
        <v>367</v>
      </c>
      <c r="C25" s="414"/>
      <c r="D25" s="661"/>
      <c r="E25" s="413"/>
      <c r="F25" s="475"/>
      <c r="G25" s="413"/>
      <c r="H25" s="475"/>
      <c r="I25" s="310"/>
      <c r="J25" s="660"/>
      <c r="K25" s="405"/>
    </row>
    <row r="26" spans="1:12" s="159" customFormat="1">
      <c r="A26" s="229"/>
      <c r="B26" s="165" t="s">
        <v>477</v>
      </c>
      <c r="C26" s="294">
        <v>2.12</v>
      </c>
      <c r="D26" s="658" t="s">
        <v>43</v>
      </c>
      <c r="E26" s="225">
        <v>310</v>
      </c>
      <c r="F26" s="475">
        <f t="shared" ref="F26:F31" si="11">ROUND($C26*E26,2)</f>
        <v>657.2</v>
      </c>
      <c r="G26" s="225">
        <v>93</v>
      </c>
      <c r="H26" s="475">
        <f t="shared" ref="H26:H31" si="12">ROUND($C26*G26,2)</f>
        <v>197.16</v>
      </c>
      <c r="I26" s="182">
        <f t="shared" ref="I26:I31" si="13">H26+F26</f>
        <v>854.36</v>
      </c>
      <c r="J26" s="678"/>
      <c r="K26" s="495"/>
    </row>
    <row r="27" spans="1:12" s="159" customFormat="1">
      <c r="A27" s="229"/>
      <c r="B27" s="165" t="s">
        <v>478</v>
      </c>
      <c r="C27" s="294">
        <v>5.7</v>
      </c>
      <c r="D27" s="658" t="s">
        <v>36</v>
      </c>
      <c r="E27" s="225">
        <v>150</v>
      </c>
      <c r="F27" s="475">
        <f t="shared" si="11"/>
        <v>855</v>
      </c>
      <c r="G27" s="225">
        <v>50</v>
      </c>
      <c r="H27" s="475">
        <f t="shared" si="12"/>
        <v>285</v>
      </c>
      <c r="I27" s="182">
        <f t="shared" si="13"/>
        <v>1140</v>
      </c>
      <c r="J27" s="678"/>
      <c r="K27" s="495"/>
    </row>
    <row r="28" spans="1:12" s="159" customFormat="1">
      <c r="A28" s="229"/>
      <c r="B28" s="165" t="s">
        <v>485</v>
      </c>
      <c r="C28" s="294">
        <v>10.55</v>
      </c>
      <c r="D28" s="658" t="s">
        <v>43</v>
      </c>
      <c r="E28" s="225">
        <v>700</v>
      </c>
      <c r="F28" s="475">
        <f t="shared" si="11"/>
        <v>7385</v>
      </c>
      <c r="G28" s="225">
        <v>210</v>
      </c>
      <c r="H28" s="475">
        <f t="shared" si="12"/>
        <v>2215.5</v>
      </c>
      <c r="I28" s="182">
        <f t="shared" si="13"/>
        <v>9600.5</v>
      </c>
      <c r="J28" s="678"/>
      <c r="K28" s="495"/>
    </row>
    <row r="29" spans="1:12" s="159" customFormat="1">
      <c r="A29" s="229"/>
      <c r="B29" s="165" t="s">
        <v>481</v>
      </c>
      <c r="C29" s="294">
        <v>171</v>
      </c>
      <c r="D29" s="658" t="s">
        <v>37</v>
      </c>
      <c r="E29" s="225">
        <v>35</v>
      </c>
      <c r="F29" s="475">
        <f t="shared" si="11"/>
        <v>5985</v>
      </c>
      <c r="G29" s="225">
        <v>10</v>
      </c>
      <c r="H29" s="475">
        <f t="shared" si="12"/>
        <v>1710</v>
      </c>
      <c r="I29" s="182">
        <f t="shared" si="13"/>
        <v>7695</v>
      </c>
      <c r="J29" s="678"/>
      <c r="K29" s="495"/>
    </row>
    <row r="30" spans="1:12" s="159" customFormat="1">
      <c r="A30" s="229"/>
      <c r="B30" s="165" t="s">
        <v>482</v>
      </c>
      <c r="C30" s="294">
        <v>50</v>
      </c>
      <c r="D30" s="658" t="s">
        <v>37</v>
      </c>
      <c r="E30" s="225">
        <v>70</v>
      </c>
      <c r="F30" s="475">
        <f t="shared" si="11"/>
        <v>3500</v>
      </c>
      <c r="G30" s="225">
        <v>21</v>
      </c>
      <c r="H30" s="475">
        <f t="shared" si="12"/>
        <v>1050</v>
      </c>
      <c r="I30" s="182">
        <f t="shared" si="13"/>
        <v>4550</v>
      </c>
      <c r="J30" s="678"/>
      <c r="K30" s="495"/>
    </row>
    <row r="31" spans="1:12" s="159" customFormat="1">
      <c r="A31" s="229"/>
      <c r="B31" s="165" t="s">
        <v>480</v>
      </c>
      <c r="C31" s="294">
        <v>2</v>
      </c>
      <c r="D31" s="658" t="s">
        <v>25</v>
      </c>
      <c r="E31" s="225">
        <v>5000</v>
      </c>
      <c r="F31" s="475">
        <f t="shared" si="11"/>
        <v>10000</v>
      </c>
      <c r="G31" s="225">
        <v>1500</v>
      </c>
      <c r="H31" s="475">
        <f t="shared" si="12"/>
        <v>3000</v>
      </c>
      <c r="I31" s="182">
        <f t="shared" si="13"/>
        <v>13000</v>
      </c>
      <c r="J31" s="678"/>
      <c r="K31" s="495"/>
    </row>
    <row r="32" spans="1:12">
      <c r="A32" s="822"/>
      <c r="B32" s="235"/>
      <c r="C32" s="823"/>
      <c r="D32" s="489"/>
      <c r="E32" s="245"/>
      <c r="F32" s="507"/>
      <c r="G32" s="245"/>
      <c r="H32" s="507"/>
      <c r="I32" s="508"/>
      <c r="J32" s="506"/>
    </row>
    <row r="33" spans="1:12">
      <c r="A33" s="136"/>
      <c r="B33" s="251" t="s">
        <v>85</v>
      </c>
      <c r="C33" s="252"/>
      <c r="D33" s="320"/>
      <c r="E33" s="252"/>
      <c r="F33" s="252"/>
      <c r="G33" s="252"/>
      <c r="H33" s="252"/>
      <c r="I33" s="232">
        <f>SUM(I17:I32)</f>
        <v>90215.38</v>
      </c>
      <c r="J33" s="210"/>
      <c r="K33" s="118"/>
      <c r="L33" s="183"/>
    </row>
    <row r="34" spans="1:12">
      <c r="A34" s="509">
        <v>3</v>
      </c>
      <c r="B34" s="787" t="s">
        <v>398</v>
      </c>
      <c r="C34" s="473"/>
      <c r="D34" s="434"/>
      <c r="E34" s="503"/>
      <c r="F34" s="504"/>
      <c r="G34" s="503"/>
      <c r="H34" s="504"/>
      <c r="I34" s="503"/>
      <c r="J34" s="505"/>
    </row>
    <row r="35" spans="1:12" ht="36">
      <c r="A35" s="509"/>
      <c r="B35" s="826" t="s">
        <v>403</v>
      </c>
      <c r="C35" s="827">
        <v>2</v>
      </c>
      <c r="D35" s="509" t="s">
        <v>25</v>
      </c>
      <c r="E35" s="510">
        <v>10800</v>
      </c>
      <c r="F35" s="475">
        <f t="shared" ref="F35:F36" si="14">ROUND($C35*E35,2)</f>
        <v>21600</v>
      </c>
      <c r="G35" s="510"/>
      <c r="H35" s="475">
        <f t="shared" ref="H35:H36" si="15">ROUND($C35*G35,2)</f>
        <v>0</v>
      </c>
      <c r="I35" s="510">
        <f>F35+H35</f>
        <v>21600</v>
      </c>
      <c r="J35" s="505"/>
    </row>
    <row r="36" spans="1:12" ht="36">
      <c r="A36" s="509"/>
      <c r="B36" s="826" t="s">
        <v>404</v>
      </c>
      <c r="C36" s="827">
        <v>2</v>
      </c>
      <c r="D36" s="415" t="s">
        <v>25</v>
      </c>
      <c r="E36" s="510">
        <v>10800</v>
      </c>
      <c r="F36" s="475">
        <f t="shared" si="14"/>
        <v>21600</v>
      </c>
      <c r="G36" s="510"/>
      <c r="H36" s="475">
        <f t="shared" si="15"/>
        <v>0</v>
      </c>
      <c r="I36" s="510">
        <f>F36+H36</f>
        <v>21600</v>
      </c>
      <c r="J36" s="505"/>
    </row>
    <row r="37" spans="1:12">
      <c r="A37" s="822"/>
      <c r="B37" s="235"/>
      <c r="C37" s="823"/>
      <c r="D37" s="489"/>
      <c r="E37" s="245"/>
      <c r="F37" s="507"/>
      <c r="G37" s="245"/>
      <c r="H37" s="507"/>
      <c r="I37" s="508"/>
      <c r="J37" s="506"/>
    </row>
    <row r="38" spans="1:12">
      <c r="A38" s="136"/>
      <c r="B38" s="251" t="s">
        <v>86</v>
      </c>
      <c r="C38" s="252"/>
      <c r="D38" s="320"/>
      <c r="E38" s="252"/>
      <c r="F38" s="252"/>
      <c r="G38" s="252"/>
      <c r="H38" s="252"/>
      <c r="I38" s="232">
        <f>SUM(I35:I37)</f>
        <v>43200</v>
      </c>
      <c r="J38" s="210"/>
      <c r="K38" s="118"/>
      <c r="L38" s="183"/>
    </row>
    <row r="39" spans="1:12">
      <c r="A39" s="509">
        <v>4</v>
      </c>
      <c r="B39" s="787" t="s">
        <v>276</v>
      </c>
      <c r="C39" s="473"/>
      <c r="D39" s="434"/>
      <c r="E39" s="503"/>
      <c r="F39" s="504"/>
      <c r="G39" s="503"/>
      <c r="H39" s="504"/>
      <c r="I39" s="503"/>
      <c r="J39" s="505"/>
    </row>
    <row r="40" spans="1:12">
      <c r="A40" s="509"/>
      <c r="B40" s="787" t="s">
        <v>405</v>
      </c>
      <c r="C40" s="473">
        <v>92.15</v>
      </c>
      <c r="D40" s="434" t="s">
        <v>34</v>
      </c>
      <c r="E40" s="503">
        <v>30</v>
      </c>
      <c r="F40" s="475">
        <f t="shared" ref="F40:F41" si="16">ROUND($C40*E40,2)</f>
        <v>2764.5</v>
      </c>
      <c r="G40" s="503">
        <v>31</v>
      </c>
      <c r="H40" s="475">
        <f t="shared" ref="H40:H41" si="17">ROUND($C40*G40,2)</f>
        <v>2856.65</v>
      </c>
      <c r="I40" s="503">
        <f>F40+H40</f>
        <v>5621.15</v>
      </c>
      <c r="J40" s="505"/>
    </row>
    <row r="41" spans="1:12">
      <c r="A41" s="509"/>
      <c r="B41" s="787" t="s">
        <v>406</v>
      </c>
      <c r="C41" s="473">
        <v>1.5</v>
      </c>
      <c r="D41" s="434" t="s">
        <v>34</v>
      </c>
      <c r="E41" s="503">
        <v>50</v>
      </c>
      <c r="F41" s="475">
        <f t="shared" si="16"/>
        <v>75</v>
      </c>
      <c r="G41" s="503">
        <v>31</v>
      </c>
      <c r="H41" s="475">
        <f t="shared" si="17"/>
        <v>46.5</v>
      </c>
      <c r="I41" s="503">
        <f t="shared" ref="I41" si="18">F41+H41</f>
        <v>121.5</v>
      </c>
      <c r="J41" s="505"/>
    </row>
    <row r="42" spans="1:12">
      <c r="A42" s="822"/>
      <c r="B42" s="235"/>
      <c r="C42" s="823"/>
      <c r="D42" s="489"/>
      <c r="E42" s="245"/>
      <c r="F42" s="507"/>
      <c r="G42" s="245"/>
      <c r="H42" s="507"/>
      <c r="I42" s="508"/>
      <c r="J42" s="506"/>
    </row>
    <row r="43" spans="1:12">
      <c r="A43" s="136"/>
      <c r="B43" s="251" t="s">
        <v>47</v>
      </c>
      <c r="C43" s="252"/>
      <c r="D43" s="320"/>
      <c r="E43" s="252"/>
      <c r="F43" s="252"/>
      <c r="G43" s="252"/>
      <c r="H43" s="252"/>
      <c r="I43" s="232">
        <f>SUM(I40:I42)</f>
        <v>5742.65</v>
      </c>
      <c r="J43" s="210"/>
      <c r="K43" s="118"/>
      <c r="L43" s="183"/>
    </row>
    <row r="44" spans="1:12" s="713" customFormat="1">
      <c r="A44" s="705">
        <v>5</v>
      </c>
      <c r="B44" s="758" t="s">
        <v>708</v>
      </c>
      <c r="C44" s="714"/>
      <c r="D44" s="757"/>
      <c r="E44" s="710"/>
      <c r="F44" s="710"/>
      <c r="G44" s="710"/>
      <c r="H44" s="710"/>
      <c r="I44" s="746"/>
      <c r="J44" s="712"/>
    </row>
    <row r="45" spans="1:12" s="713" customFormat="1">
      <c r="A45" s="705"/>
      <c r="B45" s="715" t="s">
        <v>737</v>
      </c>
      <c r="C45" s="754">
        <v>15</v>
      </c>
      <c r="D45" s="716" t="s">
        <v>36</v>
      </c>
      <c r="E45" s="710">
        <v>320</v>
      </c>
      <c r="F45" s="710">
        <f>E45*C45</f>
        <v>4800</v>
      </c>
      <c r="G45" s="710">
        <v>115</v>
      </c>
      <c r="H45" s="710">
        <f>G45*C45</f>
        <v>1725</v>
      </c>
      <c r="I45" s="710">
        <f>H45+F45</f>
        <v>6525</v>
      </c>
      <c r="J45" s="712"/>
    </row>
    <row r="46" spans="1:12" s="713" customFormat="1">
      <c r="A46" s="705"/>
      <c r="B46" s="715" t="s">
        <v>738</v>
      </c>
      <c r="C46" s="754"/>
      <c r="D46" s="716"/>
      <c r="E46" s="710"/>
      <c r="F46" s="710"/>
      <c r="G46" s="710"/>
      <c r="H46" s="710"/>
      <c r="I46" s="710"/>
      <c r="J46" s="712"/>
    </row>
    <row r="47" spans="1:12" s="713" customFormat="1">
      <c r="A47" s="705"/>
      <c r="B47" s="715" t="s">
        <v>692</v>
      </c>
      <c r="C47" s="754">
        <v>1</v>
      </c>
      <c r="D47" s="723" t="s">
        <v>25</v>
      </c>
      <c r="E47" s="710">
        <v>1100</v>
      </c>
      <c r="F47" s="710">
        <f>E47*C47</f>
        <v>1100</v>
      </c>
      <c r="G47" s="710">
        <v>115</v>
      </c>
      <c r="H47" s="710">
        <f>G47*C47</f>
        <v>115</v>
      </c>
      <c r="I47" s="710">
        <f>H47+F47</f>
        <v>1215</v>
      </c>
      <c r="J47" s="712"/>
    </row>
    <row r="48" spans="1:12" s="713" customFormat="1">
      <c r="A48" s="705"/>
      <c r="B48" s="715" t="s">
        <v>709</v>
      </c>
      <c r="C48" s="714">
        <v>6</v>
      </c>
      <c r="D48" s="716" t="s">
        <v>25</v>
      </c>
      <c r="E48" s="710">
        <v>188</v>
      </c>
      <c r="F48" s="710">
        <f>E48*C48</f>
        <v>1128</v>
      </c>
      <c r="G48" s="710">
        <v>90</v>
      </c>
      <c r="H48" s="710">
        <f>G48*C48</f>
        <v>540</v>
      </c>
      <c r="I48" s="711">
        <f>H48+F48</f>
        <v>1668</v>
      </c>
      <c r="J48" s="712"/>
    </row>
    <row r="49" spans="1:10" s="713" customFormat="1">
      <c r="A49" s="705"/>
      <c r="B49" s="706" t="s">
        <v>710</v>
      </c>
      <c r="C49" s="707">
        <v>3</v>
      </c>
      <c r="D49" s="716" t="s">
        <v>25</v>
      </c>
      <c r="E49" s="710">
        <v>312</v>
      </c>
      <c r="F49" s="710">
        <f>E49*C49</f>
        <v>936</v>
      </c>
      <c r="G49" s="710">
        <v>90</v>
      </c>
      <c r="H49" s="710">
        <f>G49*C49</f>
        <v>270</v>
      </c>
      <c r="I49" s="711">
        <f>H49+F49</f>
        <v>1206</v>
      </c>
      <c r="J49" s="712"/>
    </row>
    <row r="50" spans="1:10" s="713" customFormat="1">
      <c r="A50" s="705"/>
      <c r="B50" s="706" t="s">
        <v>711</v>
      </c>
      <c r="C50" s="707"/>
      <c r="D50" s="723"/>
      <c r="E50" s="709"/>
      <c r="F50" s="709"/>
      <c r="G50" s="709"/>
      <c r="H50" s="709"/>
      <c r="I50" s="709"/>
      <c r="J50" s="712"/>
    </row>
    <row r="51" spans="1:10" s="713" customFormat="1">
      <c r="A51" s="705"/>
      <c r="B51" s="715" t="s">
        <v>674</v>
      </c>
      <c r="C51" s="714">
        <v>166</v>
      </c>
      <c r="D51" s="716" t="s">
        <v>36</v>
      </c>
      <c r="E51" s="709">
        <v>20</v>
      </c>
      <c r="F51" s="709">
        <f>E51*C51</f>
        <v>3320</v>
      </c>
      <c r="G51" s="709">
        <v>10</v>
      </c>
      <c r="H51" s="710">
        <f>G51*C51</f>
        <v>1660</v>
      </c>
      <c r="I51" s="710">
        <f>H51+F51</f>
        <v>4980</v>
      </c>
      <c r="J51" s="712"/>
    </row>
    <row r="52" spans="1:10" s="713" customFormat="1">
      <c r="A52" s="705"/>
      <c r="B52" s="715" t="s">
        <v>673</v>
      </c>
      <c r="C52" s="714">
        <v>169</v>
      </c>
      <c r="D52" s="716" t="s">
        <v>36</v>
      </c>
      <c r="E52" s="709">
        <v>12</v>
      </c>
      <c r="F52" s="709">
        <f>E52*C52</f>
        <v>2028</v>
      </c>
      <c r="G52" s="709">
        <v>7</v>
      </c>
      <c r="H52" s="710">
        <f>G52*C52</f>
        <v>1183</v>
      </c>
      <c r="I52" s="710">
        <f>H52+F52</f>
        <v>3211</v>
      </c>
      <c r="J52" s="712"/>
    </row>
    <row r="53" spans="1:10" s="713" customFormat="1">
      <c r="A53" s="705"/>
      <c r="B53" s="706" t="s">
        <v>712</v>
      </c>
      <c r="C53" s="714">
        <v>107</v>
      </c>
      <c r="D53" s="716" t="s">
        <v>36</v>
      </c>
      <c r="E53" s="710">
        <v>17</v>
      </c>
      <c r="F53" s="710">
        <f>E53*C53</f>
        <v>1819</v>
      </c>
      <c r="G53" s="710">
        <v>8</v>
      </c>
      <c r="H53" s="710">
        <f>G53*C53</f>
        <v>856</v>
      </c>
      <c r="I53" s="710">
        <f>H53+F53</f>
        <v>2675</v>
      </c>
      <c r="J53" s="712"/>
    </row>
    <row r="54" spans="1:10" s="713" customFormat="1">
      <c r="A54" s="705"/>
      <c r="B54" s="706" t="s">
        <v>656</v>
      </c>
      <c r="C54" s="707">
        <v>1</v>
      </c>
      <c r="D54" s="723" t="s">
        <v>44</v>
      </c>
      <c r="E54" s="710">
        <f>ROUNDDOWN(SUM(F51:F53)*0.1,0)</f>
        <v>716</v>
      </c>
      <c r="F54" s="709">
        <f>E54*C54</f>
        <v>716</v>
      </c>
      <c r="G54" s="709">
        <v>0</v>
      </c>
      <c r="H54" s="709">
        <f>G54*C54</f>
        <v>0</v>
      </c>
      <c r="I54" s="709">
        <f>H54+F54</f>
        <v>716</v>
      </c>
      <c r="J54" s="712"/>
    </row>
    <row r="55" spans="1:10" s="713" customFormat="1">
      <c r="A55" s="705"/>
      <c r="B55" s="706" t="s">
        <v>713</v>
      </c>
      <c r="C55" s="714"/>
      <c r="D55" s="716"/>
      <c r="E55" s="710"/>
      <c r="F55" s="710"/>
      <c r="G55" s="710"/>
      <c r="H55" s="710"/>
      <c r="I55" s="711"/>
      <c r="J55" s="712"/>
    </row>
    <row r="56" spans="1:10" s="713" customFormat="1">
      <c r="A56" s="705"/>
      <c r="B56" s="753" t="s">
        <v>714</v>
      </c>
      <c r="C56" s="714">
        <v>24</v>
      </c>
      <c r="D56" s="716" t="s">
        <v>36</v>
      </c>
      <c r="E56" s="710">
        <v>63</v>
      </c>
      <c r="F56" s="710">
        <f>E56*C56</f>
        <v>1512</v>
      </c>
      <c r="G56" s="710">
        <v>28</v>
      </c>
      <c r="H56" s="710">
        <f>G56*C56</f>
        <v>672</v>
      </c>
      <c r="I56" s="710">
        <f>H56+F56</f>
        <v>2184</v>
      </c>
      <c r="J56" s="712"/>
    </row>
    <row r="57" spans="1:10" s="713" customFormat="1">
      <c r="A57" s="705"/>
      <c r="B57" s="753" t="s">
        <v>715</v>
      </c>
      <c r="C57" s="714">
        <v>10</v>
      </c>
      <c r="D57" s="716" t="s">
        <v>36</v>
      </c>
      <c r="E57" s="710">
        <v>44</v>
      </c>
      <c r="F57" s="710">
        <f>E57*C57</f>
        <v>440</v>
      </c>
      <c r="G57" s="710">
        <v>24</v>
      </c>
      <c r="H57" s="710">
        <f>G57*C57</f>
        <v>240</v>
      </c>
      <c r="I57" s="710">
        <f>H57+F57</f>
        <v>680</v>
      </c>
      <c r="J57" s="712"/>
    </row>
    <row r="58" spans="1:10" s="713" customFormat="1">
      <c r="A58" s="705"/>
      <c r="B58" s="753" t="s">
        <v>678</v>
      </c>
      <c r="C58" s="714">
        <v>141</v>
      </c>
      <c r="D58" s="716" t="s">
        <v>36</v>
      </c>
      <c r="E58" s="710">
        <v>31</v>
      </c>
      <c r="F58" s="710">
        <f>E58*C58</f>
        <v>4371</v>
      </c>
      <c r="G58" s="710">
        <v>22</v>
      </c>
      <c r="H58" s="710">
        <f>G58*C58</f>
        <v>3102</v>
      </c>
      <c r="I58" s="710">
        <f>H58+F58</f>
        <v>7473</v>
      </c>
      <c r="J58" s="712"/>
    </row>
    <row r="59" spans="1:10" s="713" customFormat="1">
      <c r="A59" s="705"/>
      <c r="B59" s="753" t="s">
        <v>716</v>
      </c>
      <c r="C59" s="714">
        <v>20</v>
      </c>
      <c r="D59" s="716" t="s">
        <v>36</v>
      </c>
      <c r="E59" s="710">
        <v>31</v>
      </c>
      <c r="F59" s="710">
        <f>E59*C59</f>
        <v>620</v>
      </c>
      <c r="G59" s="710">
        <v>22</v>
      </c>
      <c r="H59" s="710">
        <f>G59*C59</f>
        <v>440</v>
      </c>
      <c r="I59" s="710">
        <f>H59+F59</f>
        <v>1060</v>
      </c>
      <c r="J59" s="712"/>
    </row>
    <row r="60" spans="1:10" s="713" customFormat="1">
      <c r="A60" s="705"/>
      <c r="B60" s="715" t="s">
        <v>656</v>
      </c>
      <c r="C60" s="714">
        <v>1</v>
      </c>
      <c r="D60" s="716" t="s">
        <v>44</v>
      </c>
      <c r="E60" s="710">
        <f>ROUNDDOWN(SUM(F56:F59)*0.2,0)</f>
        <v>1388</v>
      </c>
      <c r="F60" s="710">
        <f>E60*C60</f>
        <v>1388</v>
      </c>
      <c r="G60" s="710"/>
      <c r="H60" s="710">
        <f>G60*C60</f>
        <v>0</v>
      </c>
      <c r="I60" s="710">
        <f>H60+F60</f>
        <v>1388</v>
      </c>
      <c r="J60" s="712"/>
    </row>
    <row r="61" spans="1:10" s="713" customFormat="1">
      <c r="A61" s="728"/>
      <c r="B61" s="729"/>
      <c r="C61" s="730"/>
      <c r="D61" s="731"/>
      <c r="E61" s="743"/>
      <c r="F61" s="743"/>
      <c r="G61" s="743"/>
      <c r="H61" s="743"/>
      <c r="I61" s="743"/>
      <c r="J61" s="741"/>
    </row>
    <row r="62" spans="1:10" s="713" customFormat="1">
      <c r="A62" s="770"/>
      <c r="B62" s="765" t="s">
        <v>739</v>
      </c>
      <c r="C62" s="766"/>
      <c r="D62" s="767"/>
      <c r="E62" s="768"/>
      <c r="F62" s="768">
        <f>SUM(F45:F61)</f>
        <v>24178</v>
      </c>
      <c r="G62" s="768"/>
      <c r="H62" s="768">
        <f>SUM(H45:H61)</f>
        <v>10803</v>
      </c>
      <c r="I62" s="768">
        <f>SUM(I45:I61)</f>
        <v>34981</v>
      </c>
      <c r="J62" s="769"/>
    </row>
    <row r="63" spans="1:10" s="117" customFormat="1">
      <c r="A63" s="818"/>
      <c r="B63" s="267" t="s">
        <v>235</v>
      </c>
      <c r="C63" s="819"/>
      <c r="D63" s="820"/>
      <c r="E63" s="819"/>
      <c r="F63" s="821"/>
      <c r="G63" s="819"/>
      <c r="H63" s="821"/>
      <c r="I63" s="819">
        <f>I62+I43+I38+I33+I15</f>
        <v>174481.03</v>
      </c>
      <c r="J63" s="820"/>
    </row>
  </sheetData>
  <mergeCells count="9">
    <mergeCell ref="A1:J1"/>
    <mergeCell ref="I7:I8"/>
    <mergeCell ref="J7:J8"/>
    <mergeCell ref="E7:F7"/>
    <mergeCell ref="G7:H7"/>
    <mergeCell ref="A7:A8"/>
    <mergeCell ref="B7:B8"/>
    <mergeCell ref="C7:C8"/>
    <mergeCell ref="D7:D8"/>
  </mergeCells>
  <printOptions horizontalCentered="1"/>
  <pageMargins left="0.11811023622047245" right="0.11811023622047245" top="0.55118110236220474" bottom="0.35433070866141736" header="0.31496062992125984" footer="0.31496062992125984"/>
  <pageSetup paperSize="9" scale="75" orientation="portrait" r:id="rId1"/>
  <headerFooter>
    <oddHeader xml:space="preserve">&amp;R&amp;"TH SarabunPSK,Regular"&amp;14แบบ ปร.4 แผ่นที่ &amp;P+36  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59999389629810485"/>
  </sheetPr>
  <dimension ref="A1:J19"/>
  <sheetViews>
    <sheetView topLeftCell="A31" zoomScaleNormal="100" zoomScaleSheetLayoutView="100" workbookViewId="0">
      <selection activeCell="B13" sqref="B13"/>
    </sheetView>
  </sheetViews>
  <sheetFormatPr defaultColWidth="9" defaultRowHeight="18"/>
  <cols>
    <col min="1" max="1" width="9.09765625" style="331" customWidth="1"/>
    <col min="2" max="2" width="72" style="322" customWidth="1"/>
    <col min="3" max="3" width="23.19921875" style="332" customWidth="1"/>
    <col min="4" max="4" width="9.8984375" style="321" bestFit="1" customWidth="1"/>
    <col min="5" max="16384" width="9" style="322"/>
  </cols>
  <sheetData>
    <row r="1" spans="1:10" s="110" customFormat="1">
      <c r="A1" s="1120" t="s">
        <v>144</v>
      </c>
      <c r="B1" s="1120"/>
      <c r="C1" s="1120"/>
      <c r="D1" s="335"/>
    </row>
    <row r="2" spans="1:10" s="117" customFormat="1">
      <c r="A2" s="117" t="s">
        <v>285</v>
      </c>
      <c r="B2" s="167"/>
      <c r="C2" s="336" t="s">
        <v>753</v>
      </c>
      <c r="E2" s="336"/>
      <c r="F2" s="336"/>
      <c r="G2" s="336"/>
      <c r="H2" s="336"/>
      <c r="I2" s="336"/>
    </row>
    <row r="3" spans="1:10" s="117" customFormat="1">
      <c r="A3" s="117" t="s">
        <v>286</v>
      </c>
      <c r="B3" s="167"/>
      <c r="C3" s="336" t="s">
        <v>289</v>
      </c>
      <c r="E3" s="336"/>
      <c r="F3" s="336"/>
      <c r="G3" s="336"/>
      <c r="H3" s="336"/>
      <c r="I3" s="336"/>
      <c r="J3" s="167"/>
    </row>
    <row r="4" spans="1:10" s="117" customFormat="1">
      <c r="A4" s="117" t="s">
        <v>288</v>
      </c>
      <c r="B4" s="167"/>
      <c r="C4" s="336" t="s">
        <v>290</v>
      </c>
      <c r="E4" s="336"/>
      <c r="F4" s="336"/>
      <c r="G4" s="336"/>
      <c r="H4" s="336"/>
      <c r="I4" s="336"/>
    </row>
    <row r="5" spans="1:10" s="117" customFormat="1">
      <c r="A5" s="117" t="str">
        <f>ปร.6!B5</f>
        <v>ประมาณราคาเมื่อวันที่     21  เมษายน 2569</v>
      </c>
      <c r="B5" s="167"/>
      <c r="C5" s="336"/>
      <c r="E5" s="336"/>
      <c r="F5" s="336"/>
      <c r="G5" s="336"/>
      <c r="H5" s="336"/>
      <c r="I5" s="336"/>
      <c r="J5" s="167"/>
    </row>
    <row r="6" spans="1:10" s="110" customFormat="1">
      <c r="A6" s="110" t="s">
        <v>407</v>
      </c>
      <c r="B6" s="1075"/>
      <c r="C6" s="1076"/>
      <c r="D6" s="335"/>
    </row>
    <row r="7" spans="1:10">
      <c r="A7" s="278" t="s">
        <v>19</v>
      </c>
      <c r="B7" s="278" t="s">
        <v>1</v>
      </c>
      <c r="C7" s="161" t="s">
        <v>27</v>
      </c>
    </row>
    <row r="8" spans="1:10">
      <c r="A8" s="323">
        <v>1</v>
      </c>
      <c r="B8" s="324" t="str">
        <f>งานบริเวณ!B9</f>
        <v>งานลานจอดรถ</v>
      </c>
      <c r="C8" s="325">
        <f>งานบริเวณ!I16</f>
        <v>99557.57</v>
      </c>
    </row>
    <row r="9" spans="1:10">
      <c r="A9" s="326">
        <v>2</v>
      </c>
      <c r="B9" s="324" t="s">
        <v>743</v>
      </c>
      <c r="C9" s="327">
        <f>งานบริเวณ!I23</f>
        <v>12733.66</v>
      </c>
    </row>
    <row r="10" spans="1:10">
      <c r="A10" s="323">
        <v>3</v>
      </c>
      <c r="B10" s="324" t="s">
        <v>744</v>
      </c>
      <c r="C10" s="325">
        <f>งานบริเวณ!I31</f>
        <v>10342.01</v>
      </c>
    </row>
    <row r="11" spans="1:10">
      <c r="A11" s="323"/>
      <c r="B11" s="324"/>
      <c r="C11" s="325"/>
    </row>
    <row r="12" spans="1:10">
      <c r="A12" s="323"/>
      <c r="B12" s="324"/>
      <c r="C12" s="325"/>
    </row>
    <row r="13" spans="1:10">
      <c r="A13" s="323"/>
      <c r="B13" s="324"/>
      <c r="C13" s="325"/>
    </row>
    <row r="14" spans="1:10">
      <c r="A14" s="323"/>
      <c r="B14" s="324"/>
      <c r="C14" s="325"/>
    </row>
    <row r="15" spans="1:10">
      <c r="A15" s="323"/>
      <c r="B15" s="324"/>
      <c r="C15" s="325"/>
    </row>
    <row r="16" spans="1:10">
      <c r="A16" s="323"/>
      <c r="B16" s="324"/>
      <c r="C16" s="325"/>
    </row>
    <row r="17" spans="1:4">
      <c r="A17" s="323"/>
      <c r="B17" s="324"/>
      <c r="C17" s="325"/>
    </row>
    <row r="18" spans="1:4">
      <c r="A18" s="328"/>
      <c r="B18" s="329"/>
      <c r="C18" s="330"/>
    </row>
    <row r="19" spans="1:4" s="110" customFormat="1">
      <c r="A19" s="333"/>
      <c r="B19" s="333" t="s">
        <v>45</v>
      </c>
      <c r="C19" s="334">
        <f>SUM(C8:C18)</f>
        <v>122633.24</v>
      </c>
      <c r="D19" s="335"/>
    </row>
  </sheetData>
  <mergeCells count="1">
    <mergeCell ref="A1:C1"/>
  </mergeCells>
  <printOptions horizontalCentered="1"/>
  <pageMargins left="0.31496062992125984" right="0.31496062992125984" top="0.55118110236220474" bottom="0.35433070866141736" header="0.31496062992125984" footer="0.31496062992125984"/>
  <pageSetup paperSize="9" scale="80" orientation="portrait" r:id="rId1"/>
  <headerFooter>
    <oddHeader xml:space="preserve">&amp;R&amp;"TH SarabunPSK,Regular"&amp;14แบบ ปร.4 แผ่นที่ 39 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59999389629810485"/>
  </sheetPr>
  <dimension ref="A1:P32"/>
  <sheetViews>
    <sheetView topLeftCell="A22" zoomScale="90" zoomScaleNormal="90" zoomScaleSheetLayoutView="70" workbookViewId="0">
      <selection activeCell="M20" sqref="M20"/>
    </sheetView>
  </sheetViews>
  <sheetFormatPr defaultRowHeight="18"/>
  <cols>
    <col min="1" max="1" width="6.59765625" style="119" customWidth="1"/>
    <col min="2" max="2" width="43.3984375" style="116" customWidth="1"/>
    <col min="3" max="3" width="9.69921875" style="121" customWidth="1"/>
    <col min="4" max="4" width="6.59765625" style="269" customWidth="1"/>
    <col min="5" max="5" width="9.09765625" style="121" customWidth="1"/>
    <col min="6" max="6" width="10.5" style="121" bestFit="1" customWidth="1"/>
    <col min="7" max="8" width="9.09765625" style="121" customWidth="1"/>
    <col min="9" max="9" width="11.8984375" style="122" customWidth="1"/>
    <col min="10" max="10" width="7.8984375" style="123" bestFit="1" customWidth="1"/>
    <col min="11" max="11" width="7" style="116" bestFit="1" customWidth="1"/>
    <col min="12" max="12" width="7.8984375" style="116" customWidth="1"/>
    <col min="13" max="13" width="7.59765625" style="116" bestFit="1" customWidth="1"/>
    <col min="14" max="14" width="7.8984375" style="116" customWidth="1"/>
    <col min="15" max="23" width="26.09765625" style="116" customWidth="1"/>
    <col min="24" max="24" width="15.3984375" style="116" customWidth="1"/>
    <col min="25" max="25" width="9" style="116"/>
    <col min="26" max="26" width="8.8984375" style="116" customWidth="1"/>
    <col min="27" max="27" width="7.3984375" style="116" bestFit="1" customWidth="1"/>
    <col min="28" max="262" width="9" style="116"/>
    <col min="263" max="263" width="0.8984375" style="116" customWidth="1"/>
    <col min="264" max="264" width="5.09765625" style="116" customWidth="1"/>
    <col min="265" max="265" width="42.09765625" style="116" customWidth="1"/>
    <col min="266" max="266" width="5.59765625" style="116" customWidth="1"/>
    <col min="267" max="267" width="8.8984375" style="116" customWidth="1"/>
    <col min="268" max="268" width="8.09765625" style="116" customWidth="1"/>
    <col min="269" max="269" width="10.59765625" style="116" customWidth="1"/>
    <col min="270" max="270" width="7.59765625" style="116" customWidth="1"/>
    <col min="271" max="271" width="11.09765625" style="116" customWidth="1"/>
    <col min="272" max="272" width="11.8984375" style="116" customWidth="1"/>
    <col min="273" max="273" width="7.8984375" style="116" customWidth="1"/>
    <col min="274" max="274" width="1.09765625" style="116" customWidth="1"/>
    <col min="275" max="277" width="0" style="116" hidden="1" customWidth="1"/>
    <col min="278" max="278" width="7.8984375" style="116" bestFit="1" customWidth="1"/>
    <col min="279" max="279" width="0" style="116" hidden="1" customWidth="1"/>
    <col min="280" max="280" width="9.09765625" style="116" customWidth="1"/>
    <col min="281" max="281" width="9" style="116"/>
    <col min="282" max="282" width="8.8984375" style="116" customWidth="1"/>
    <col min="283" max="283" width="7.3984375" style="116" bestFit="1" customWidth="1"/>
    <col min="284" max="518" width="9" style="116"/>
    <col min="519" max="519" width="0.8984375" style="116" customWidth="1"/>
    <col min="520" max="520" width="5.09765625" style="116" customWidth="1"/>
    <col min="521" max="521" width="42.09765625" style="116" customWidth="1"/>
    <col min="522" max="522" width="5.59765625" style="116" customWidth="1"/>
    <col min="523" max="523" width="8.8984375" style="116" customWidth="1"/>
    <col min="524" max="524" width="8.09765625" style="116" customWidth="1"/>
    <col min="525" max="525" width="10.59765625" style="116" customWidth="1"/>
    <col min="526" max="526" width="7.59765625" style="116" customWidth="1"/>
    <col min="527" max="527" width="11.09765625" style="116" customWidth="1"/>
    <col min="528" max="528" width="11.8984375" style="116" customWidth="1"/>
    <col min="529" max="529" width="7.8984375" style="116" customWidth="1"/>
    <col min="530" max="530" width="1.09765625" style="116" customWidth="1"/>
    <col min="531" max="533" width="0" style="116" hidden="1" customWidth="1"/>
    <col min="534" max="534" width="7.8984375" style="116" bestFit="1" customWidth="1"/>
    <col min="535" max="535" width="0" style="116" hidden="1" customWidth="1"/>
    <col min="536" max="536" width="9.09765625" style="116" customWidth="1"/>
    <col min="537" max="537" width="9" style="116"/>
    <col min="538" max="538" width="8.8984375" style="116" customWidth="1"/>
    <col min="539" max="539" width="7.3984375" style="116" bestFit="1" customWidth="1"/>
    <col min="540" max="774" width="9" style="116"/>
    <col min="775" max="775" width="0.8984375" style="116" customWidth="1"/>
    <col min="776" max="776" width="5.09765625" style="116" customWidth="1"/>
    <col min="777" max="777" width="42.09765625" style="116" customWidth="1"/>
    <col min="778" max="778" width="5.59765625" style="116" customWidth="1"/>
    <col min="779" max="779" width="8.8984375" style="116" customWidth="1"/>
    <col min="780" max="780" width="8.09765625" style="116" customWidth="1"/>
    <col min="781" max="781" width="10.59765625" style="116" customWidth="1"/>
    <col min="782" max="782" width="7.59765625" style="116" customWidth="1"/>
    <col min="783" max="783" width="11.09765625" style="116" customWidth="1"/>
    <col min="784" max="784" width="11.8984375" style="116" customWidth="1"/>
    <col min="785" max="785" width="7.8984375" style="116" customWidth="1"/>
    <col min="786" max="786" width="1.09765625" style="116" customWidth="1"/>
    <col min="787" max="789" width="0" style="116" hidden="1" customWidth="1"/>
    <col min="790" max="790" width="7.8984375" style="116" bestFit="1" customWidth="1"/>
    <col min="791" max="791" width="0" style="116" hidden="1" customWidth="1"/>
    <col min="792" max="792" width="9.09765625" style="116" customWidth="1"/>
    <col min="793" max="793" width="9" style="116"/>
    <col min="794" max="794" width="8.8984375" style="116" customWidth="1"/>
    <col min="795" max="795" width="7.3984375" style="116" bestFit="1" customWidth="1"/>
    <col min="796" max="1030" width="9" style="116"/>
    <col min="1031" max="1031" width="0.8984375" style="116" customWidth="1"/>
    <col min="1032" max="1032" width="5.09765625" style="116" customWidth="1"/>
    <col min="1033" max="1033" width="42.09765625" style="116" customWidth="1"/>
    <col min="1034" max="1034" width="5.59765625" style="116" customWidth="1"/>
    <col min="1035" max="1035" width="8.8984375" style="116" customWidth="1"/>
    <col min="1036" max="1036" width="8.09765625" style="116" customWidth="1"/>
    <col min="1037" max="1037" width="10.59765625" style="116" customWidth="1"/>
    <col min="1038" max="1038" width="7.59765625" style="116" customWidth="1"/>
    <col min="1039" max="1039" width="11.09765625" style="116" customWidth="1"/>
    <col min="1040" max="1040" width="11.8984375" style="116" customWidth="1"/>
    <col min="1041" max="1041" width="7.8984375" style="116" customWidth="1"/>
    <col min="1042" max="1042" width="1.09765625" style="116" customWidth="1"/>
    <col min="1043" max="1045" width="0" style="116" hidden="1" customWidth="1"/>
    <col min="1046" max="1046" width="7.8984375" style="116" bestFit="1" customWidth="1"/>
    <col min="1047" max="1047" width="0" style="116" hidden="1" customWidth="1"/>
    <col min="1048" max="1048" width="9.09765625" style="116" customWidth="1"/>
    <col min="1049" max="1049" width="9" style="116"/>
    <col min="1050" max="1050" width="8.8984375" style="116" customWidth="1"/>
    <col min="1051" max="1051" width="7.3984375" style="116" bestFit="1" customWidth="1"/>
    <col min="1052" max="1286" width="9" style="116"/>
    <col min="1287" max="1287" width="0.8984375" style="116" customWidth="1"/>
    <col min="1288" max="1288" width="5.09765625" style="116" customWidth="1"/>
    <col min="1289" max="1289" width="42.09765625" style="116" customWidth="1"/>
    <col min="1290" max="1290" width="5.59765625" style="116" customWidth="1"/>
    <col min="1291" max="1291" width="8.8984375" style="116" customWidth="1"/>
    <col min="1292" max="1292" width="8.09765625" style="116" customWidth="1"/>
    <col min="1293" max="1293" width="10.59765625" style="116" customWidth="1"/>
    <col min="1294" max="1294" width="7.59765625" style="116" customWidth="1"/>
    <col min="1295" max="1295" width="11.09765625" style="116" customWidth="1"/>
    <col min="1296" max="1296" width="11.8984375" style="116" customWidth="1"/>
    <col min="1297" max="1297" width="7.8984375" style="116" customWidth="1"/>
    <col min="1298" max="1298" width="1.09765625" style="116" customWidth="1"/>
    <col min="1299" max="1301" width="0" style="116" hidden="1" customWidth="1"/>
    <col min="1302" max="1302" width="7.8984375" style="116" bestFit="1" customWidth="1"/>
    <col min="1303" max="1303" width="0" style="116" hidden="1" customWidth="1"/>
    <col min="1304" max="1304" width="9.09765625" style="116" customWidth="1"/>
    <col min="1305" max="1305" width="9" style="116"/>
    <col min="1306" max="1306" width="8.8984375" style="116" customWidth="1"/>
    <col min="1307" max="1307" width="7.3984375" style="116" bestFit="1" customWidth="1"/>
    <col min="1308" max="1542" width="9" style="116"/>
    <col min="1543" max="1543" width="0.8984375" style="116" customWidth="1"/>
    <col min="1544" max="1544" width="5.09765625" style="116" customWidth="1"/>
    <col min="1545" max="1545" width="42.09765625" style="116" customWidth="1"/>
    <col min="1546" max="1546" width="5.59765625" style="116" customWidth="1"/>
    <col min="1547" max="1547" width="8.8984375" style="116" customWidth="1"/>
    <col min="1548" max="1548" width="8.09765625" style="116" customWidth="1"/>
    <col min="1549" max="1549" width="10.59765625" style="116" customWidth="1"/>
    <col min="1550" max="1550" width="7.59765625" style="116" customWidth="1"/>
    <col min="1551" max="1551" width="11.09765625" style="116" customWidth="1"/>
    <col min="1552" max="1552" width="11.8984375" style="116" customWidth="1"/>
    <col min="1553" max="1553" width="7.8984375" style="116" customWidth="1"/>
    <col min="1554" max="1554" width="1.09765625" style="116" customWidth="1"/>
    <col min="1555" max="1557" width="0" style="116" hidden="1" customWidth="1"/>
    <col min="1558" max="1558" width="7.8984375" style="116" bestFit="1" customWidth="1"/>
    <col min="1559" max="1559" width="0" style="116" hidden="1" customWidth="1"/>
    <col min="1560" max="1560" width="9.09765625" style="116" customWidth="1"/>
    <col min="1561" max="1561" width="9" style="116"/>
    <col min="1562" max="1562" width="8.8984375" style="116" customWidth="1"/>
    <col min="1563" max="1563" width="7.3984375" style="116" bestFit="1" customWidth="1"/>
    <col min="1564" max="1798" width="9" style="116"/>
    <col min="1799" max="1799" width="0.8984375" style="116" customWidth="1"/>
    <col min="1800" max="1800" width="5.09765625" style="116" customWidth="1"/>
    <col min="1801" max="1801" width="42.09765625" style="116" customWidth="1"/>
    <col min="1802" max="1802" width="5.59765625" style="116" customWidth="1"/>
    <col min="1803" max="1803" width="8.8984375" style="116" customWidth="1"/>
    <col min="1804" max="1804" width="8.09765625" style="116" customWidth="1"/>
    <col min="1805" max="1805" width="10.59765625" style="116" customWidth="1"/>
    <col min="1806" max="1806" width="7.59765625" style="116" customWidth="1"/>
    <col min="1807" max="1807" width="11.09765625" style="116" customWidth="1"/>
    <col min="1808" max="1808" width="11.8984375" style="116" customWidth="1"/>
    <col min="1809" max="1809" width="7.8984375" style="116" customWidth="1"/>
    <col min="1810" max="1810" width="1.09765625" style="116" customWidth="1"/>
    <col min="1811" max="1813" width="0" style="116" hidden="1" customWidth="1"/>
    <col min="1814" max="1814" width="7.8984375" style="116" bestFit="1" customWidth="1"/>
    <col min="1815" max="1815" width="0" style="116" hidden="1" customWidth="1"/>
    <col min="1816" max="1816" width="9.09765625" style="116" customWidth="1"/>
    <col min="1817" max="1817" width="9" style="116"/>
    <col min="1818" max="1818" width="8.8984375" style="116" customWidth="1"/>
    <col min="1819" max="1819" width="7.3984375" style="116" bestFit="1" customWidth="1"/>
    <col min="1820" max="2054" width="9" style="116"/>
    <col min="2055" max="2055" width="0.8984375" style="116" customWidth="1"/>
    <col min="2056" max="2056" width="5.09765625" style="116" customWidth="1"/>
    <col min="2057" max="2057" width="42.09765625" style="116" customWidth="1"/>
    <col min="2058" max="2058" width="5.59765625" style="116" customWidth="1"/>
    <col min="2059" max="2059" width="8.8984375" style="116" customWidth="1"/>
    <col min="2060" max="2060" width="8.09765625" style="116" customWidth="1"/>
    <col min="2061" max="2061" width="10.59765625" style="116" customWidth="1"/>
    <col min="2062" max="2062" width="7.59765625" style="116" customWidth="1"/>
    <col min="2063" max="2063" width="11.09765625" style="116" customWidth="1"/>
    <col min="2064" max="2064" width="11.8984375" style="116" customWidth="1"/>
    <col min="2065" max="2065" width="7.8984375" style="116" customWidth="1"/>
    <col min="2066" max="2066" width="1.09765625" style="116" customWidth="1"/>
    <col min="2067" max="2069" width="0" style="116" hidden="1" customWidth="1"/>
    <col min="2070" max="2070" width="7.8984375" style="116" bestFit="1" customWidth="1"/>
    <col min="2071" max="2071" width="0" style="116" hidden="1" customWidth="1"/>
    <col min="2072" max="2072" width="9.09765625" style="116" customWidth="1"/>
    <col min="2073" max="2073" width="9" style="116"/>
    <col min="2074" max="2074" width="8.8984375" style="116" customWidth="1"/>
    <col min="2075" max="2075" width="7.3984375" style="116" bestFit="1" customWidth="1"/>
    <col min="2076" max="2310" width="9" style="116"/>
    <col min="2311" max="2311" width="0.8984375" style="116" customWidth="1"/>
    <col min="2312" max="2312" width="5.09765625" style="116" customWidth="1"/>
    <col min="2313" max="2313" width="42.09765625" style="116" customWidth="1"/>
    <col min="2314" max="2314" width="5.59765625" style="116" customWidth="1"/>
    <col min="2315" max="2315" width="8.8984375" style="116" customWidth="1"/>
    <col min="2316" max="2316" width="8.09765625" style="116" customWidth="1"/>
    <col min="2317" max="2317" width="10.59765625" style="116" customWidth="1"/>
    <col min="2318" max="2318" width="7.59765625" style="116" customWidth="1"/>
    <col min="2319" max="2319" width="11.09765625" style="116" customWidth="1"/>
    <col min="2320" max="2320" width="11.8984375" style="116" customWidth="1"/>
    <col min="2321" max="2321" width="7.8984375" style="116" customWidth="1"/>
    <col min="2322" max="2322" width="1.09765625" style="116" customWidth="1"/>
    <col min="2323" max="2325" width="0" style="116" hidden="1" customWidth="1"/>
    <col min="2326" max="2326" width="7.8984375" style="116" bestFit="1" customWidth="1"/>
    <col min="2327" max="2327" width="0" style="116" hidden="1" customWidth="1"/>
    <col min="2328" max="2328" width="9.09765625" style="116" customWidth="1"/>
    <col min="2329" max="2329" width="9" style="116"/>
    <col min="2330" max="2330" width="8.8984375" style="116" customWidth="1"/>
    <col min="2331" max="2331" width="7.3984375" style="116" bestFit="1" customWidth="1"/>
    <col min="2332" max="2566" width="9" style="116"/>
    <col min="2567" max="2567" width="0.8984375" style="116" customWidth="1"/>
    <col min="2568" max="2568" width="5.09765625" style="116" customWidth="1"/>
    <col min="2569" max="2569" width="42.09765625" style="116" customWidth="1"/>
    <col min="2570" max="2570" width="5.59765625" style="116" customWidth="1"/>
    <col min="2571" max="2571" width="8.8984375" style="116" customWidth="1"/>
    <col min="2572" max="2572" width="8.09765625" style="116" customWidth="1"/>
    <col min="2573" max="2573" width="10.59765625" style="116" customWidth="1"/>
    <col min="2574" max="2574" width="7.59765625" style="116" customWidth="1"/>
    <col min="2575" max="2575" width="11.09765625" style="116" customWidth="1"/>
    <col min="2576" max="2576" width="11.8984375" style="116" customWidth="1"/>
    <col min="2577" max="2577" width="7.8984375" style="116" customWidth="1"/>
    <col min="2578" max="2578" width="1.09765625" style="116" customWidth="1"/>
    <col min="2579" max="2581" width="0" style="116" hidden="1" customWidth="1"/>
    <col min="2582" max="2582" width="7.8984375" style="116" bestFit="1" customWidth="1"/>
    <col min="2583" max="2583" width="0" style="116" hidden="1" customWidth="1"/>
    <col min="2584" max="2584" width="9.09765625" style="116" customWidth="1"/>
    <col min="2585" max="2585" width="9" style="116"/>
    <col min="2586" max="2586" width="8.8984375" style="116" customWidth="1"/>
    <col min="2587" max="2587" width="7.3984375" style="116" bestFit="1" customWidth="1"/>
    <col min="2588" max="2822" width="9" style="116"/>
    <col min="2823" max="2823" width="0.8984375" style="116" customWidth="1"/>
    <col min="2824" max="2824" width="5.09765625" style="116" customWidth="1"/>
    <col min="2825" max="2825" width="42.09765625" style="116" customWidth="1"/>
    <col min="2826" max="2826" width="5.59765625" style="116" customWidth="1"/>
    <col min="2827" max="2827" width="8.8984375" style="116" customWidth="1"/>
    <col min="2828" max="2828" width="8.09765625" style="116" customWidth="1"/>
    <col min="2829" max="2829" width="10.59765625" style="116" customWidth="1"/>
    <col min="2830" max="2830" width="7.59765625" style="116" customWidth="1"/>
    <col min="2831" max="2831" width="11.09765625" style="116" customWidth="1"/>
    <col min="2832" max="2832" width="11.8984375" style="116" customWidth="1"/>
    <col min="2833" max="2833" width="7.8984375" style="116" customWidth="1"/>
    <col min="2834" max="2834" width="1.09765625" style="116" customWidth="1"/>
    <col min="2835" max="2837" width="0" style="116" hidden="1" customWidth="1"/>
    <col min="2838" max="2838" width="7.8984375" style="116" bestFit="1" customWidth="1"/>
    <col min="2839" max="2839" width="0" style="116" hidden="1" customWidth="1"/>
    <col min="2840" max="2840" width="9.09765625" style="116" customWidth="1"/>
    <col min="2841" max="2841" width="9" style="116"/>
    <col min="2842" max="2842" width="8.8984375" style="116" customWidth="1"/>
    <col min="2843" max="2843" width="7.3984375" style="116" bestFit="1" customWidth="1"/>
    <col min="2844" max="3078" width="9" style="116"/>
    <col min="3079" max="3079" width="0.8984375" style="116" customWidth="1"/>
    <col min="3080" max="3080" width="5.09765625" style="116" customWidth="1"/>
    <col min="3081" max="3081" width="42.09765625" style="116" customWidth="1"/>
    <col min="3082" max="3082" width="5.59765625" style="116" customWidth="1"/>
    <col min="3083" max="3083" width="8.8984375" style="116" customWidth="1"/>
    <col min="3084" max="3084" width="8.09765625" style="116" customWidth="1"/>
    <col min="3085" max="3085" width="10.59765625" style="116" customWidth="1"/>
    <col min="3086" max="3086" width="7.59765625" style="116" customWidth="1"/>
    <col min="3087" max="3087" width="11.09765625" style="116" customWidth="1"/>
    <col min="3088" max="3088" width="11.8984375" style="116" customWidth="1"/>
    <col min="3089" max="3089" width="7.8984375" style="116" customWidth="1"/>
    <col min="3090" max="3090" width="1.09765625" style="116" customWidth="1"/>
    <col min="3091" max="3093" width="0" style="116" hidden="1" customWidth="1"/>
    <col min="3094" max="3094" width="7.8984375" style="116" bestFit="1" customWidth="1"/>
    <col min="3095" max="3095" width="0" style="116" hidden="1" customWidth="1"/>
    <col min="3096" max="3096" width="9.09765625" style="116" customWidth="1"/>
    <col min="3097" max="3097" width="9" style="116"/>
    <col min="3098" max="3098" width="8.8984375" style="116" customWidth="1"/>
    <col min="3099" max="3099" width="7.3984375" style="116" bestFit="1" customWidth="1"/>
    <col min="3100" max="3334" width="9" style="116"/>
    <col min="3335" max="3335" width="0.8984375" style="116" customWidth="1"/>
    <col min="3336" max="3336" width="5.09765625" style="116" customWidth="1"/>
    <col min="3337" max="3337" width="42.09765625" style="116" customWidth="1"/>
    <col min="3338" max="3338" width="5.59765625" style="116" customWidth="1"/>
    <col min="3339" max="3339" width="8.8984375" style="116" customWidth="1"/>
    <col min="3340" max="3340" width="8.09765625" style="116" customWidth="1"/>
    <col min="3341" max="3341" width="10.59765625" style="116" customWidth="1"/>
    <col min="3342" max="3342" width="7.59765625" style="116" customWidth="1"/>
    <col min="3343" max="3343" width="11.09765625" style="116" customWidth="1"/>
    <col min="3344" max="3344" width="11.8984375" style="116" customWidth="1"/>
    <col min="3345" max="3345" width="7.8984375" style="116" customWidth="1"/>
    <col min="3346" max="3346" width="1.09765625" style="116" customWidth="1"/>
    <col min="3347" max="3349" width="0" style="116" hidden="1" customWidth="1"/>
    <col min="3350" max="3350" width="7.8984375" style="116" bestFit="1" customWidth="1"/>
    <col min="3351" max="3351" width="0" style="116" hidden="1" customWidth="1"/>
    <col min="3352" max="3352" width="9.09765625" style="116" customWidth="1"/>
    <col min="3353" max="3353" width="9" style="116"/>
    <col min="3354" max="3354" width="8.8984375" style="116" customWidth="1"/>
    <col min="3355" max="3355" width="7.3984375" style="116" bestFit="1" customWidth="1"/>
    <col min="3356" max="3590" width="9" style="116"/>
    <col min="3591" max="3591" width="0.8984375" style="116" customWidth="1"/>
    <col min="3592" max="3592" width="5.09765625" style="116" customWidth="1"/>
    <col min="3593" max="3593" width="42.09765625" style="116" customWidth="1"/>
    <col min="3594" max="3594" width="5.59765625" style="116" customWidth="1"/>
    <col min="3595" max="3595" width="8.8984375" style="116" customWidth="1"/>
    <col min="3596" max="3596" width="8.09765625" style="116" customWidth="1"/>
    <col min="3597" max="3597" width="10.59765625" style="116" customWidth="1"/>
    <col min="3598" max="3598" width="7.59765625" style="116" customWidth="1"/>
    <col min="3599" max="3599" width="11.09765625" style="116" customWidth="1"/>
    <col min="3600" max="3600" width="11.8984375" style="116" customWidth="1"/>
    <col min="3601" max="3601" width="7.8984375" style="116" customWidth="1"/>
    <col min="3602" max="3602" width="1.09765625" style="116" customWidth="1"/>
    <col min="3603" max="3605" width="0" style="116" hidden="1" customWidth="1"/>
    <col min="3606" max="3606" width="7.8984375" style="116" bestFit="1" customWidth="1"/>
    <col min="3607" max="3607" width="0" style="116" hidden="1" customWidth="1"/>
    <col min="3608" max="3608" width="9.09765625" style="116" customWidth="1"/>
    <col min="3609" max="3609" width="9" style="116"/>
    <col min="3610" max="3610" width="8.8984375" style="116" customWidth="1"/>
    <col min="3611" max="3611" width="7.3984375" style="116" bestFit="1" customWidth="1"/>
    <col min="3612" max="3846" width="9" style="116"/>
    <col min="3847" max="3847" width="0.8984375" style="116" customWidth="1"/>
    <col min="3848" max="3848" width="5.09765625" style="116" customWidth="1"/>
    <col min="3849" max="3849" width="42.09765625" style="116" customWidth="1"/>
    <col min="3850" max="3850" width="5.59765625" style="116" customWidth="1"/>
    <col min="3851" max="3851" width="8.8984375" style="116" customWidth="1"/>
    <col min="3852" max="3852" width="8.09765625" style="116" customWidth="1"/>
    <col min="3853" max="3853" width="10.59765625" style="116" customWidth="1"/>
    <col min="3854" max="3854" width="7.59765625" style="116" customWidth="1"/>
    <col min="3855" max="3855" width="11.09765625" style="116" customWidth="1"/>
    <col min="3856" max="3856" width="11.8984375" style="116" customWidth="1"/>
    <col min="3857" max="3857" width="7.8984375" style="116" customWidth="1"/>
    <col min="3858" max="3858" width="1.09765625" style="116" customWidth="1"/>
    <col min="3859" max="3861" width="0" style="116" hidden="1" customWidth="1"/>
    <col min="3862" max="3862" width="7.8984375" style="116" bestFit="1" customWidth="1"/>
    <col min="3863" max="3863" width="0" style="116" hidden="1" customWidth="1"/>
    <col min="3864" max="3864" width="9.09765625" style="116" customWidth="1"/>
    <col min="3865" max="3865" width="9" style="116"/>
    <col min="3866" max="3866" width="8.8984375" style="116" customWidth="1"/>
    <col min="3867" max="3867" width="7.3984375" style="116" bestFit="1" customWidth="1"/>
    <col min="3868" max="4102" width="9" style="116"/>
    <col min="4103" max="4103" width="0.8984375" style="116" customWidth="1"/>
    <col min="4104" max="4104" width="5.09765625" style="116" customWidth="1"/>
    <col min="4105" max="4105" width="42.09765625" style="116" customWidth="1"/>
    <col min="4106" max="4106" width="5.59765625" style="116" customWidth="1"/>
    <col min="4107" max="4107" width="8.8984375" style="116" customWidth="1"/>
    <col min="4108" max="4108" width="8.09765625" style="116" customWidth="1"/>
    <col min="4109" max="4109" width="10.59765625" style="116" customWidth="1"/>
    <col min="4110" max="4110" width="7.59765625" style="116" customWidth="1"/>
    <col min="4111" max="4111" width="11.09765625" style="116" customWidth="1"/>
    <col min="4112" max="4112" width="11.8984375" style="116" customWidth="1"/>
    <col min="4113" max="4113" width="7.8984375" style="116" customWidth="1"/>
    <col min="4114" max="4114" width="1.09765625" style="116" customWidth="1"/>
    <col min="4115" max="4117" width="0" style="116" hidden="1" customWidth="1"/>
    <col min="4118" max="4118" width="7.8984375" style="116" bestFit="1" customWidth="1"/>
    <col min="4119" max="4119" width="0" style="116" hidden="1" customWidth="1"/>
    <col min="4120" max="4120" width="9.09765625" style="116" customWidth="1"/>
    <col min="4121" max="4121" width="9" style="116"/>
    <col min="4122" max="4122" width="8.8984375" style="116" customWidth="1"/>
    <col min="4123" max="4123" width="7.3984375" style="116" bestFit="1" customWidth="1"/>
    <col min="4124" max="4358" width="9" style="116"/>
    <col min="4359" max="4359" width="0.8984375" style="116" customWidth="1"/>
    <col min="4360" max="4360" width="5.09765625" style="116" customWidth="1"/>
    <col min="4361" max="4361" width="42.09765625" style="116" customWidth="1"/>
    <col min="4362" max="4362" width="5.59765625" style="116" customWidth="1"/>
    <col min="4363" max="4363" width="8.8984375" style="116" customWidth="1"/>
    <col min="4364" max="4364" width="8.09765625" style="116" customWidth="1"/>
    <col min="4365" max="4365" width="10.59765625" style="116" customWidth="1"/>
    <col min="4366" max="4366" width="7.59765625" style="116" customWidth="1"/>
    <col min="4367" max="4367" width="11.09765625" style="116" customWidth="1"/>
    <col min="4368" max="4368" width="11.8984375" style="116" customWidth="1"/>
    <col min="4369" max="4369" width="7.8984375" style="116" customWidth="1"/>
    <col min="4370" max="4370" width="1.09765625" style="116" customWidth="1"/>
    <col min="4371" max="4373" width="0" style="116" hidden="1" customWidth="1"/>
    <col min="4374" max="4374" width="7.8984375" style="116" bestFit="1" customWidth="1"/>
    <col min="4375" max="4375" width="0" style="116" hidden="1" customWidth="1"/>
    <col min="4376" max="4376" width="9.09765625" style="116" customWidth="1"/>
    <col min="4377" max="4377" width="9" style="116"/>
    <col min="4378" max="4378" width="8.8984375" style="116" customWidth="1"/>
    <col min="4379" max="4379" width="7.3984375" style="116" bestFit="1" customWidth="1"/>
    <col min="4380" max="4614" width="9" style="116"/>
    <col min="4615" max="4615" width="0.8984375" style="116" customWidth="1"/>
    <col min="4616" max="4616" width="5.09765625" style="116" customWidth="1"/>
    <col min="4617" max="4617" width="42.09765625" style="116" customWidth="1"/>
    <col min="4618" max="4618" width="5.59765625" style="116" customWidth="1"/>
    <col min="4619" max="4619" width="8.8984375" style="116" customWidth="1"/>
    <col min="4620" max="4620" width="8.09765625" style="116" customWidth="1"/>
    <col min="4621" max="4621" width="10.59765625" style="116" customWidth="1"/>
    <col min="4622" max="4622" width="7.59765625" style="116" customWidth="1"/>
    <col min="4623" max="4623" width="11.09765625" style="116" customWidth="1"/>
    <col min="4624" max="4624" width="11.8984375" style="116" customWidth="1"/>
    <col min="4625" max="4625" width="7.8984375" style="116" customWidth="1"/>
    <col min="4626" max="4626" width="1.09765625" style="116" customWidth="1"/>
    <col min="4627" max="4629" width="0" style="116" hidden="1" customWidth="1"/>
    <col min="4630" max="4630" width="7.8984375" style="116" bestFit="1" customWidth="1"/>
    <col min="4631" max="4631" width="0" style="116" hidden="1" customWidth="1"/>
    <col min="4632" max="4632" width="9.09765625" style="116" customWidth="1"/>
    <col min="4633" max="4633" width="9" style="116"/>
    <col min="4634" max="4634" width="8.8984375" style="116" customWidth="1"/>
    <col min="4635" max="4635" width="7.3984375" style="116" bestFit="1" customWidth="1"/>
    <col min="4636" max="4870" width="9" style="116"/>
    <col min="4871" max="4871" width="0.8984375" style="116" customWidth="1"/>
    <col min="4872" max="4872" width="5.09765625" style="116" customWidth="1"/>
    <col min="4873" max="4873" width="42.09765625" style="116" customWidth="1"/>
    <col min="4874" max="4874" width="5.59765625" style="116" customWidth="1"/>
    <col min="4875" max="4875" width="8.8984375" style="116" customWidth="1"/>
    <col min="4876" max="4876" width="8.09765625" style="116" customWidth="1"/>
    <col min="4877" max="4877" width="10.59765625" style="116" customWidth="1"/>
    <col min="4878" max="4878" width="7.59765625" style="116" customWidth="1"/>
    <col min="4879" max="4879" width="11.09765625" style="116" customWidth="1"/>
    <col min="4880" max="4880" width="11.8984375" style="116" customWidth="1"/>
    <col min="4881" max="4881" width="7.8984375" style="116" customWidth="1"/>
    <col min="4882" max="4882" width="1.09765625" style="116" customWidth="1"/>
    <col min="4883" max="4885" width="0" style="116" hidden="1" customWidth="1"/>
    <col min="4886" max="4886" width="7.8984375" style="116" bestFit="1" customWidth="1"/>
    <col min="4887" max="4887" width="0" style="116" hidden="1" customWidth="1"/>
    <col min="4888" max="4888" width="9.09765625" style="116" customWidth="1"/>
    <col min="4889" max="4889" width="9" style="116"/>
    <col min="4890" max="4890" width="8.8984375" style="116" customWidth="1"/>
    <col min="4891" max="4891" width="7.3984375" style="116" bestFit="1" customWidth="1"/>
    <col min="4892" max="5126" width="9" style="116"/>
    <col min="5127" max="5127" width="0.8984375" style="116" customWidth="1"/>
    <col min="5128" max="5128" width="5.09765625" style="116" customWidth="1"/>
    <col min="5129" max="5129" width="42.09765625" style="116" customWidth="1"/>
    <col min="5130" max="5130" width="5.59765625" style="116" customWidth="1"/>
    <col min="5131" max="5131" width="8.8984375" style="116" customWidth="1"/>
    <col min="5132" max="5132" width="8.09765625" style="116" customWidth="1"/>
    <col min="5133" max="5133" width="10.59765625" style="116" customWidth="1"/>
    <col min="5134" max="5134" width="7.59765625" style="116" customWidth="1"/>
    <col min="5135" max="5135" width="11.09765625" style="116" customWidth="1"/>
    <col min="5136" max="5136" width="11.8984375" style="116" customWidth="1"/>
    <col min="5137" max="5137" width="7.8984375" style="116" customWidth="1"/>
    <col min="5138" max="5138" width="1.09765625" style="116" customWidth="1"/>
    <col min="5139" max="5141" width="0" style="116" hidden="1" customWidth="1"/>
    <col min="5142" max="5142" width="7.8984375" style="116" bestFit="1" customWidth="1"/>
    <col min="5143" max="5143" width="0" style="116" hidden="1" customWidth="1"/>
    <col min="5144" max="5144" width="9.09765625" style="116" customWidth="1"/>
    <col min="5145" max="5145" width="9" style="116"/>
    <col min="5146" max="5146" width="8.8984375" style="116" customWidth="1"/>
    <col min="5147" max="5147" width="7.3984375" style="116" bestFit="1" customWidth="1"/>
    <col min="5148" max="5382" width="9" style="116"/>
    <col min="5383" max="5383" width="0.8984375" style="116" customWidth="1"/>
    <col min="5384" max="5384" width="5.09765625" style="116" customWidth="1"/>
    <col min="5385" max="5385" width="42.09765625" style="116" customWidth="1"/>
    <col min="5386" max="5386" width="5.59765625" style="116" customWidth="1"/>
    <col min="5387" max="5387" width="8.8984375" style="116" customWidth="1"/>
    <col min="5388" max="5388" width="8.09765625" style="116" customWidth="1"/>
    <col min="5389" max="5389" width="10.59765625" style="116" customWidth="1"/>
    <col min="5390" max="5390" width="7.59765625" style="116" customWidth="1"/>
    <col min="5391" max="5391" width="11.09765625" style="116" customWidth="1"/>
    <col min="5392" max="5392" width="11.8984375" style="116" customWidth="1"/>
    <col min="5393" max="5393" width="7.8984375" style="116" customWidth="1"/>
    <col min="5394" max="5394" width="1.09765625" style="116" customWidth="1"/>
    <col min="5395" max="5397" width="0" style="116" hidden="1" customWidth="1"/>
    <col min="5398" max="5398" width="7.8984375" style="116" bestFit="1" customWidth="1"/>
    <col min="5399" max="5399" width="0" style="116" hidden="1" customWidth="1"/>
    <col min="5400" max="5400" width="9.09765625" style="116" customWidth="1"/>
    <col min="5401" max="5401" width="9" style="116"/>
    <col min="5402" max="5402" width="8.8984375" style="116" customWidth="1"/>
    <col min="5403" max="5403" width="7.3984375" style="116" bestFit="1" customWidth="1"/>
    <col min="5404" max="5638" width="9" style="116"/>
    <col min="5639" max="5639" width="0.8984375" style="116" customWidth="1"/>
    <col min="5640" max="5640" width="5.09765625" style="116" customWidth="1"/>
    <col min="5641" max="5641" width="42.09765625" style="116" customWidth="1"/>
    <col min="5642" max="5642" width="5.59765625" style="116" customWidth="1"/>
    <col min="5643" max="5643" width="8.8984375" style="116" customWidth="1"/>
    <col min="5644" max="5644" width="8.09765625" style="116" customWidth="1"/>
    <col min="5645" max="5645" width="10.59765625" style="116" customWidth="1"/>
    <col min="5646" max="5646" width="7.59765625" style="116" customWidth="1"/>
    <col min="5647" max="5647" width="11.09765625" style="116" customWidth="1"/>
    <col min="5648" max="5648" width="11.8984375" style="116" customWidth="1"/>
    <col min="5649" max="5649" width="7.8984375" style="116" customWidth="1"/>
    <col min="5650" max="5650" width="1.09765625" style="116" customWidth="1"/>
    <col min="5651" max="5653" width="0" style="116" hidden="1" customWidth="1"/>
    <col min="5654" max="5654" width="7.8984375" style="116" bestFit="1" customWidth="1"/>
    <col min="5655" max="5655" width="0" style="116" hidden="1" customWidth="1"/>
    <col min="5656" max="5656" width="9.09765625" style="116" customWidth="1"/>
    <col min="5657" max="5657" width="9" style="116"/>
    <col min="5658" max="5658" width="8.8984375" style="116" customWidth="1"/>
    <col min="5659" max="5659" width="7.3984375" style="116" bestFit="1" customWidth="1"/>
    <col min="5660" max="5894" width="9" style="116"/>
    <col min="5895" max="5895" width="0.8984375" style="116" customWidth="1"/>
    <col min="5896" max="5896" width="5.09765625" style="116" customWidth="1"/>
    <col min="5897" max="5897" width="42.09765625" style="116" customWidth="1"/>
    <col min="5898" max="5898" width="5.59765625" style="116" customWidth="1"/>
    <col min="5899" max="5899" width="8.8984375" style="116" customWidth="1"/>
    <col min="5900" max="5900" width="8.09765625" style="116" customWidth="1"/>
    <col min="5901" max="5901" width="10.59765625" style="116" customWidth="1"/>
    <col min="5902" max="5902" width="7.59765625" style="116" customWidth="1"/>
    <col min="5903" max="5903" width="11.09765625" style="116" customWidth="1"/>
    <col min="5904" max="5904" width="11.8984375" style="116" customWidth="1"/>
    <col min="5905" max="5905" width="7.8984375" style="116" customWidth="1"/>
    <col min="5906" max="5906" width="1.09765625" style="116" customWidth="1"/>
    <col min="5907" max="5909" width="0" style="116" hidden="1" customWidth="1"/>
    <col min="5910" max="5910" width="7.8984375" style="116" bestFit="1" customWidth="1"/>
    <col min="5911" max="5911" width="0" style="116" hidden="1" customWidth="1"/>
    <col min="5912" max="5912" width="9.09765625" style="116" customWidth="1"/>
    <col min="5913" max="5913" width="9" style="116"/>
    <col min="5914" max="5914" width="8.8984375" style="116" customWidth="1"/>
    <col min="5915" max="5915" width="7.3984375" style="116" bestFit="1" customWidth="1"/>
    <col min="5916" max="6150" width="9" style="116"/>
    <col min="6151" max="6151" width="0.8984375" style="116" customWidth="1"/>
    <col min="6152" max="6152" width="5.09765625" style="116" customWidth="1"/>
    <col min="6153" max="6153" width="42.09765625" style="116" customWidth="1"/>
    <col min="6154" max="6154" width="5.59765625" style="116" customWidth="1"/>
    <col min="6155" max="6155" width="8.8984375" style="116" customWidth="1"/>
    <col min="6156" max="6156" width="8.09765625" style="116" customWidth="1"/>
    <col min="6157" max="6157" width="10.59765625" style="116" customWidth="1"/>
    <col min="6158" max="6158" width="7.59765625" style="116" customWidth="1"/>
    <col min="6159" max="6159" width="11.09765625" style="116" customWidth="1"/>
    <col min="6160" max="6160" width="11.8984375" style="116" customWidth="1"/>
    <col min="6161" max="6161" width="7.8984375" style="116" customWidth="1"/>
    <col min="6162" max="6162" width="1.09765625" style="116" customWidth="1"/>
    <col min="6163" max="6165" width="0" style="116" hidden="1" customWidth="1"/>
    <col min="6166" max="6166" width="7.8984375" style="116" bestFit="1" customWidth="1"/>
    <col min="6167" max="6167" width="0" style="116" hidden="1" customWidth="1"/>
    <col min="6168" max="6168" width="9.09765625" style="116" customWidth="1"/>
    <col min="6169" max="6169" width="9" style="116"/>
    <col min="6170" max="6170" width="8.8984375" style="116" customWidth="1"/>
    <col min="6171" max="6171" width="7.3984375" style="116" bestFit="1" customWidth="1"/>
    <col min="6172" max="6406" width="9" style="116"/>
    <col min="6407" max="6407" width="0.8984375" style="116" customWidth="1"/>
    <col min="6408" max="6408" width="5.09765625" style="116" customWidth="1"/>
    <col min="6409" max="6409" width="42.09765625" style="116" customWidth="1"/>
    <col min="6410" max="6410" width="5.59765625" style="116" customWidth="1"/>
    <col min="6411" max="6411" width="8.8984375" style="116" customWidth="1"/>
    <col min="6412" max="6412" width="8.09765625" style="116" customWidth="1"/>
    <col min="6413" max="6413" width="10.59765625" style="116" customWidth="1"/>
    <col min="6414" max="6414" width="7.59765625" style="116" customWidth="1"/>
    <col min="6415" max="6415" width="11.09765625" style="116" customWidth="1"/>
    <col min="6416" max="6416" width="11.8984375" style="116" customWidth="1"/>
    <col min="6417" max="6417" width="7.8984375" style="116" customWidth="1"/>
    <col min="6418" max="6418" width="1.09765625" style="116" customWidth="1"/>
    <col min="6419" max="6421" width="0" style="116" hidden="1" customWidth="1"/>
    <col min="6422" max="6422" width="7.8984375" style="116" bestFit="1" customWidth="1"/>
    <col min="6423" max="6423" width="0" style="116" hidden="1" customWidth="1"/>
    <col min="6424" max="6424" width="9.09765625" style="116" customWidth="1"/>
    <col min="6425" max="6425" width="9" style="116"/>
    <col min="6426" max="6426" width="8.8984375" style="116" customWidth="1"/>
    <col min="6427" max="6427" width="7.3984375" style="116" bestFit="1" customWidth="1"/>
    <col min="6428" max="6662" width="9" style="116"/>
    <col min="6663" max="6663" width="0.8984375" style="116" customWidth="1"/>
    <col min="6664" max="6664" width="5.09765625" style="116" customWidth="1"/>
    <col min="6665" max="6665" width="42.09765625" style="116" customWidth="1"/>
    <col min="6666" max="6666" width="5.59765625" style="116" customWidth="1"/>
    <col min="6667" max="6667" width="8.8984375" style="116" customWidth="1"/>
    <col min="6668" max="6668" width="8.09765625" style="116" customWidth="1"/>
    <col min="6669" max="6669" width="10.59765625" style="116" customWidth="1"/>
    <col min="6670" max="6670" width="7.59765625" style="116" customWidth="1"/>
    <col min="6671" max="6671" width="11.09765625" style="116" customWidth="1"/>
    <col min="6672" max="6672" width="11.8984375" style="116" customWidth="1"/>
    <col min="6673" max="6673" width="7.8984375" style="116" customWidth="1"/>
    <col min="6674" max="6674" width="1.09765625" style="116" customWidth="1"/>
    <col min="6675" max="6677" width="0" style="116" hidden="1" customWidth="1"/>
    <col min="6678" max="6678" width="7.8984375" style="116" bestFit="1" customWidth="1"/>
    <col min="6679" max="6679" width="0" style="116" hidden="1" customWidth="1"/>
    <col min="6680" max="6680" width="9.09765625" style="116" customWidth="1"/>
    <col min="6681" max="6681" width="9" style="116"/>
    <col min="6682" max="6682" width="8.8984375" style="116" customWidth="1"/>
    <col min="6683" max="6683" width="7.3984375" style="116" bestFit="1" customWidth="1"/>
    <col min="6684" max="6918" width="9" style="116"/>
    <col min="6919" max="6919" width="0.8984375" style="116" customWidth="1"/>
    <col min="6920" max="6920" width="5.09765625" style="116" customWidth="1"/>
    <col min="6921" max="6921" width="42.09765625" style="116" customWidth="1"/>
    <col min="6922" max="6922" width="5.59765625" style="116" customWidth="1"/>
    <col min="6923" max="6923" width="8.8984375" style="116" customWidth="1"/>
    <col min="6924" max="6924" width="8.09765625" style="116" customWidth="1"/>
    <col min="6925" max="6925" width="10.59765625" style="116" customWidth="1"/>
    <col min="6926" max="6926" width="7.59765625" style="116" customWidth="1"/>
    <col min="6927" max="6927" width="11.09765625" style="116" customWidth="1"/>
    <col min="6928" max="6928" width="11.8984375" style="116" customWidth="1"/>
    <col min="6929" max="6929" width="7.8984375" style="116" customWidth="1"/>
    <col min="6930" max="6930" width="1.09765625" style="116" customWidth="1"/>
    <col min="6931" max="6933" width="0" style="116" hidden="1" customWidth="1"/>
    <col min="6934" max="6934" width="7.8984375" style="116" bestFit="1" customWidth="1"/>
    <col min="6935" max="6935" width="0" style="116" hidden="1" customWidth="1"/>
    <col min="6936" max="6936" width="9.09765625" style="116" customWidth="1"/>
    <col min="6937" max="6937" width="9" style="116"/>
    <col min="6938" max="6938" width="8.8984375" style="116" customWidth="1"/>
    <col min="6939" max="6939" width="7.3984375" style="116" bestFit="1" customWidth="1"/>
    <col min="6940" max="7174" width="9" style="116"/>
    <col min="7175" max="7175" width="0.8984375" style="116" customWidth="1"/>
    <col min="7176" max="7176" width="5.09765625" style="116" customWidth="1"/>
    <col min="7177" max="7177" width="42.09765625" style="116" customWidth="1"/>
    <col min="7178" max="7178" width="5.59765625" style="116" customWidth="1"/>
    <col min="7179" max="7179" width="8.8984375" style="116" customWidth="1"/>
    <col min="7180" max="7180" width="8.09765625" style="116" customWidth="1"/>
    <col min="7181" max="7181" width="10.59765625" style="116" customWidth="1"/>
    <col min="7182" max="7182" width="7.59765625" style="116" customWidth="1"/>
    <col min="7183" max="7183" width="11.09765625" style="116" customWidth="1"/>
    <col min="7184" max="7184" width="11.8984375" style="116" customWidth="1"/>
    <col min="7185" max="7185" width="7.8984375" style="116" customWidth="1"/>
    <col min="7186" max="7186" width="1.09765625" style="116" customWidth="1"/>
    <col min="7187" max="7189" width="0" style="116" hidden="1" customWidth="1"/>
    <col min="7190" max="7190" width="7.8984375" style="116" bestFit="1" customWidth="1"/>
    <col min="7191" max="7191" width="0" style="116" hidden="1" customWidth="1"/>
    <col min="7192" max="7192" width="9.09765625" style="116" customWidth="1"/>
    <col min="7193" max="7193" width="9" style="116"/>
    <col min="7194" max="7194" width="8.8984375" style="116" customWidth="1"/>
    <col min="7195" max="7195" width="7.3984375" style="116" bestFit="1" customWidth="1"/>
    <col min="7196" max="7430" width="9" style="116"/>
    <col min="7431" max="7431" width="0.8984375" style="116" customWidth="1"/>
    <col min="7432" max="7432" width="5.09765625" style="116" customWidth="1"/>
    <col min="7433" max="7433" width="42.09765625" style="116" customWidth="1"/>
    <col min="7434" max="7434" width="5.59765625" style="116" customWidth="1"/>
    <col min="7435" max="7435" width="8.8984375" style="116" customWidth="1"/>
    <col min="7436" max="7436" width="8.09765625" style="116" customWidth="1"/>
    <col min="7437" max="7437" width="10.59765625" style="116" customWidth="1"/>
    <col min="7438" max="7438" width="7.59765625" style="116" customWidth="1"/>
    <col min="7439" max="7439" width="11.09765625" style="116" customWidth="1"/>
    <col min="7440" max="7440" width="11.8984375" style="116" customWidth="1"/>
    <col min="7441" max="7441" width="7.8984375" style="116" customWidth="1"/>
    <col min="7442" max="7442" width="1.09765625" style="116" customWidth="1"/>
    <col min="7443" max="7445" width="0" style="116" hidden="1" customWidth="1"/>
    <col min="7446" max="7446" width="7.8984375" style="116" bestFit="1" customWidth="1"/>
    <col min="7447" max="7447" width="0" style="116" hidden="1" customWidth="1"/>
    <col min="7448" max="7448" width="9.09765625" style="116" customWidth="1"/>
    <col min="7449" max="7449" width="9" style="116"/>
    <col min="7450" max="7450" width="8.8984375" style="116" customWidth="1"/>
    <col min="7451" max="7451" width="7.3984375" style="116" bestFit="1" customWidth="1"/>
    <col min="7452" max="7686" width="9" style="116"/>
    <col min="7687" max="7687" width="0.8984375" style="116" customWidth="1"/>
    <col min="7688" max="7688" width="5.09765625" style="116" customWidth="1"/>
    <col min="7689" max="7689" width="42.09765625" style="116" customWidth="1"/>
    <col min="7690" max="7690" width="5.59765625" style="116" customWidth="1"/>
    <col min="7691" max="7691" width="8.8984375" style="116" customWidth="1"/>
    <col min="7692" max="7692" width="8.09765625" style="116" customWidth="1"/>
    <col min="7693" max="7693" width="10.59765625" style="116" customWidth="1"/>
    <col min="7694" max="7694" width="7.59765625" style="116" customWidth="1"/>
    <col min="7695" max="7695" width="11.09765625" style="116" customWidth="1"/>
    <col min="7696" max="7696" width="11.8984375" style="116" customWidth="1"/>
    <col min="7697" max="7697" width="7.8984375" style="116" customWidth="1"/>
    <col min="7698" max="7698" width="1.09765625" style="116" customWidth="1"/>
    <col min="7699" max="7701" width="0" style="116" hidden="1" customWidth="1"/>
    <col min="7702" max="7702" width="7.8984375" style="116" bestFit="1" customWidth="1"/>
    <col min="7703" max="7703" width="0" style="116" hidden="1" customWidth="1"/>
    <col min="7704" max="7704" width="9.09765625" style="116" customWidth="1"/>
    <col min="7705" max="7705" width="9" style="116"/>
    <col min="7706" max="7706" width="8.8984375" style="116" customWidth="1"/>
    <col min="7707" max="7707" width="7.3984375" style="116" bestFit="1" customWidth="1"/>
    <col min="7708" max="7942" width="9" style="116"/>
    <col min="7943" max="7943" width="0.8984375" style="116" customWidth="1"/>
    <col min="7944" max="7944" width="5.09765625" style="116" customWidth="1"/>
    <col min="7945" max="7945" width="42.09765625" style="116" customWidth="1"/>
    <col min="7946" max="7946" width="5.59765625" style="116" customWidth="1"/>
    <col min="7947" max="7947" width="8.8984375" style="116" customWidth="1"/>
    <col min="7948" max="7948" width="8.09765625" style="116" customWidth="1"/>
    <col min="7949" max="7949" width="10.59765625" style="116" customWidth="1"/>
    <col min="7950" max="7950" width="7.59765625" style="116" customWidth="1"/>
    <col min="7951" max="7951" width="11.09765625" style="116" customWidth="1"/>
    <col min="7952" max="7952" width="11.8984375" style="116" customWidth="1"/>
    <col min="7953" max="7953" width="7.8984375" style="116" customWidth="1"/>
    <col min="7954" max="7954" width="1.09765625" style="116" customWidth="1"/>
    <col min="7955" max="7957" width="0" style="116" hidden="1" customWidth="1"/>
    <col min="7958" max="7958" width="7.8984375" style="116" bestFit="1" customWidth="1"/>
    <col min="7959" max="7959" width="0" style="116" hidden="1" customWidth="1"/>
    <col min="7960" max="7960" width="9.09765625" style="116" customWidth="1"/>
    <col min="7961" max="7961" width="9" style="116"/>
    <col min="7962" max="7962" width="8.8984375" style="116" customWidth="1"/>
    <col min="7963" max="7963" width="7.3984375" style="116" bestFit="1" customWidth="1"/>
    <col min="7964" max="8198" width="9" style="116"/>
    <col min="8199" max="8199" width="0.8984375" style="116" customWidth="1"/>
    <col min="8200" max="8200" width="5.09765625" style="116" customWidth="1"/>
    <col min="8201" max="8201" width="42.09765625" style="116" customWidth="1"/>
    <col min="8202" max="8202" width="5.59765625" style="116" customWidth="1"/>
    <col min="8203" max="8203" width="8.8984375" style="116" customWidth="1"/>
    <col min="8204" max="8204" width="8.09765625" style="116" customWidth="1"/>
    <col min="8205" max="8205" width="10.59765625" style="116" customWidth="1"/>
    <col min="8206" max="8206" width="7.59765625" style="116" customWidth="1"/>
    <col min="8207" max="8207" width="11.09765625" style="116" customWidth="1"/>
    <col min="8208" max="8208" width="11.8984375" style="116" customWidth="1"/>
    <col min="8209" max="8209" width="7.8984375" style="116" customWidth="1"/>
    <col min="8210" max="8210" width="1.09765625" style="116" customWidth="1"/>
    <col min="8211" max="8213" width="0" style="116" hidden="1" customWidth="1"/>
    <col min="8214" max="8214" width="7.8984375" style="116" bestFit="1" customWidth="1"/>
    <col min="8215" max="8215" width="0" style="116" hidden="1" customWidth="1"/>
    <col min="8216" max="8216" width="9.09765625" style="116" customWidth="1"/>
    <col min="8217" max="8217" width="9" style="116"/>
    <col min="8218" max="8218" width="8.8984375" style="116" customWidth="1"/>
    <col min="8219" max="8219" width="7.3984375" style="116" bestFit="1" customWidth="1"/>
    <col min="8220" max="8454" width="9" style="116"/>
    <col min="8455" max="8455" width="0.8984375" style="116" customWidth="1"/>
    <col min="8456" max="8456" width="5.09765625" style="116" customWidth="1"/>
    <col min="8457" max="8457" width="42.09765625" style="116" customWidth="1"/>
    <col min="8458" max="8458" width="5.59765625" style="116" customWidth="1"/>
    <col min="8459" max="8459" width="8.8984375" style="116" customWidth="1"/>
    <col min="8460" max="8460" width="8.09765625" style="116" customWidth="1"/>
    <col min="8461" max="8461" width="10.59765625" style="116" customWidth="1"/>
    <col min="8462" max="8462" width="7.59765625" style="116" customWidth="1"/>
    <col min="8463" max="8463" width="11.09765625" style="116" customWidth="1"/>
    <col min="8464" max="8464" width="11.8984375" style="116" customWidth="1"/>
    <col min="8465" max="8465" width="7.8984375" style="116" customWidth="1"/>
    <col min="8466" max="8466" width="1.09765625" style="116" customWidth="1"/>
    <col min="8467" max="8469" width="0" style="116" hidden="1" customWidth="1"/>
    <col min="8470" max="8470" width="7.8984375" style="116" bestFit="1" customWidth="1"/>
    <col min="8471" max="8471" width="0" style="116" hidden="1" customWidth="1"/>
    <col min="8472" max="8472" width="9.09765625" style="116" customWidth="1"/>
    <col min="8473" max="8473" width="9" style="116"/>
    <col min="8474" max="8474" width="8.8984375" style="116" customWidth="1"/>
    <col min="8475" max="8475" width="7.3984375" style="116" bestFit="1" customWidth="1"/>
    <col min="8476" max="8710" width="9" style="116"/>
    <col min="8711" max="8711" width="0.8984375" style="116" customWidth="1"/>
    <col min="8712" max="8712" width="5.09765625" style="116" customWidth="1"/>
    <col min="8713" max="8713" width="42.09765625" style="116" customWidth="1"/>
    <col min="8714" max="8714" width="5.59765625" style="116" customWidth="1"/>
    <col min="8715" max="8715" width="8.8984375" style="116" customWidth="1"/>
    <col min="8716" max="8716" width="8.09765625" style="116" customWidth="1"/>
    <col min="8717" max="8717" width="10.59765625" style="116" customWidth="1"/>
    <col min="8718" max="8718" width="7.59765625" style="116" customWidth="1"/>
    <col min="8719" max="8719" width="11.09765625" style="116" customWidth="1"/>
    <col min="8720" max="8720" width="11.8984375" style="116" customWidth="1"/>
    <col min="8721" max="8721" width="7.8984375" style="116" customWidth="1"/>
    <col min="8722" max="8722" width="1.09765625" style="116" customWidth="1"/>
    <col min="8723" max="8725" width="0" style="116" hidden="1" customWidth="1"/>
    <col min="8726" max="8726" width="7.8984375" style="116" bestFit="1" customWidth="1"/>
    <col min="8727" max="8727" width="0" style="116" hidden="1" customWidth="1"/>
    <col min="8728" max="8728" width="9.09765625" style="116" customWidth="1"/>
    <col min="8729" max="8729" width="9" style="116"/>
    <col min="8730" max="8730" width="8.8984375" style="116" customWidth="1"/>
    <col min="8731" max="8731" width="7.3984375" style="116" bestFit="1" customWidth="1"/>
    <col min="8732" max="8966" width="9" style="116"/>
    <col min="8967" max="8967" width="0.8984375" style="116" customWidth="1"/>
    <col min="8968" max="8968" width="5.09765625" style="116" customWidth="1"/>
    <col min="8969" max="8969" width="42.09765625" style="116" customWidth="1"/>
    <col min="8970" max="8970" width="5.59765625" style="116" customWidth="1"/>
    <col min="8971" max="8971" width="8.8984375" style="116" customWidth="1"/>
    <col min="8972" max="8972" width="8.09765625" style="116" customWidth="1"/>
    <col min="8973" max="8973" width="10.59765625" style="116" customWidth="1"/>
    <col min="8974" max="8974" width="7.59765625" style="116" customWidth="1"/>
    <col min="8975" max="8975" width="11.09765625" style="116" customWidth="1"/>
    <col min="8976" max="8976" width="11.8984375" style="116" customWidth="1"/>
    <col min="8977" max="8977" width="7.8984375" style="116" customWidth="1"/>
    <col min="8978" max="8978" width="1.09765625" style="116" customWidth="1"/>
    <col min="8979" max="8981" width="0" style="116" hidden="1" customWidth="1"/>
    <col min="8982" max="8982" width="7.8984375" style="116" bestFit="1" customWidth="1"/>
    <col min="8983" max="8983" width="0" style="116" hidden="1" customWidth="1"/>
    <col min="8984" max="8984" width="9.09765625" style="116" customWidth="1"/>
    <col min="8985" max="8985" width="9" style="116"/>
    <col min="8986" max="8986" width="8.8984375" style="116" customWidth="1"/>
    <col min="8987" max="8987" width="7.3984375" style="116" bestFit="1" customWidth="1"/>
    <col min="8988" max="9222" width="9" style="116"/>
    <col min="9223" max="9223" width="0.8984375" style="116" customWidth="1"/>
    <col min="9224" max="9224" width="5.09765625" style="116" customWidth="1"/>
    <col min="9225" max="9225" width="42.09765625" style="116" customWidth="1"/>
    <col min="9226" max="9226" width="5.59765625" style="116" customWidth="1"/>
    <col min="9227" max="9227" width="8.8984375" style="116" customWidth="1"/>
    <col min="9228" max="9228" width="8.09765625" style="116" customWidth="1"/>
    <col min="9229" max="9229" width="10.59765625" style="116" customWidth="1"/>
    <col min="9230" max="9230" width="7.59765625" style="116" customWidth="1"/>
    <col min="9231" max="9231" width="11.09765625" style="116" customWidth="1"/>
    <col min="9232" max="9232" width="11.8984375" style="116" customWidth="1"/>
    <col min="9233" max="9233" width="7.8984375" style="116" customWidth="1"/>
    <col min="9234" max="9234" width="1.09765625" style="116" customWidth="1"/>
    <col min="9235" max="9237" width="0" style="116" hidden="1" customWidth="1"/>
    <col min="9238" max="9238" width="7.8984375" style="116" bestFit="1" customWidth="1"/>
    <col min="9239" max="9239" width="0" style="116" hidden="1" customWidth="1"/>
    <col min="9240" max="9240" width="9.09765625" style="116" customWidth="1"/>
    <col min="9241" max="9241" width="9" style="116"/>
    <col min="9242" max="9242" width="8.8984375" style="116" customWidth="1"/>
    <col min="9243" max="9243" width="7.3984375" style="116" bestFit="1" customWidth="1"/>
    <col min="9244" max="9478" width="9" style="116"/>
    <col min="9479" max="9479" width="0.8984375" style="116" customWidth="1"/>
    <col min="9480" max="9480" width="5.09765625" style="116" customWidth="1"/>
    <col min="9481" max="9481" width="42.09765625" style="116" customWidth="1"/>
    <col min="9482" max="9482" width="5.59765625" style="116" customWidth="1"/>
    <col min="9483" max="9483" width="8.8984375" style="116" customWidth="1"/>
    <col min="9484" max="9484" width="8.09765625" style="116" customWidth="1"/>
    <col min="9485" max="9485" width="10.59765625" style="116" customWidth="1"/>
    <col min="9486" max="9486" width="7.59765625" style="116" customWidth="1"/>
    <col min="9487" max="9487" width="11.09765625" style="116" customWidth="1"/>
    <col min="9488" max="9488" width="11.8984375" style="116" customWidth="1"/>
    <col min="9489" max="9489" width="7.8984375" style="116" customWidth="1"/>
    <col min="9490" max="9490" width="1.09765625" style="116" customWidth="1"/>
    <col min="9491" max="9493" width="0" style="116" hidden="1" customWidth="1"/>
    <col min="9494" max="9494" width="7.8984375" style="116" bestFit="1" customWidth="1"/>
    <col min="9495" max="9495" width="0" style="116" hidden="1" customWidth="1"/>
    <col min="9496" max="9496" width="9.09765625" style="116" customWidth="1"/>
    <col min="9497" max="9497" width="9" style="116"/>
    <col min="9498" max="9498" width="8.8984375" style="116" customWidth="1"/>
    <col min="9499" max="9499" width="7.3984375" style="116" bestFit="1" customWidth="1"/>
    <col min="9500" max="9734" width="9" style="116"/>
    <col min="9735" max="9735" width="0.8984375" style="116" customWidth="1"/>
    <col min="9736" max="9736" width="5.09765625" style="116" customWidth="1"/>
    <col min="9737" max="9737" width="42.09765625" style="116" customWidth="1"/>
    <col min="9738" max="9738" width="5.59765625" style="116" customWidth="1"/>
    <col min="9739" max="9739" width="8.8984375" style="116" customWidth="1"/>
    <col min="9740" max="9740" width="8.09765625" style="116" customWidth="1"/>
    <col min="9741" max="9741" width="10.59765625" style="116" customWidth="1"/>
    <col min="9742" max="9742" width="7.59765625" style="116" customWidth="1"/>
    <col min="9743" max="9743" width="11.09765625" style="116" customWidth="1"/>
    <col min="9744" max="9744" width="11.8984375" style="116" customWidth="1"/>
    <col min="9745" max="9745" width="7.8984375" style="116" customWidth="1"/>
    <col min="9746" max="9746" width="1.09765625" style="116" customWidth="1"/>
    <col min="9747" max="9749" width="0" style="116" hidden="1" customWidth="1"/>
    <col min="9750" max="9750" width="7.8984375" style="116" bestFit="1" customWidth="1"/>
    <col min="9751" max="9751" width="0" style="116" hidden="1" customWidth="1"/>
    <col min="9752" max="9752" width="9.09765625" style="116" customWidth="1"/>
    <col min="9753" max="9753" width="9" style="116"/>
    <col min="9754" max="9754" width="8.8984375" style="116" customWidth="1"/>
    <col min="9755" max="9755" width="7.3984375" style="116" bestFit="1" customWidth="1"/>
    <col min="9756" max="9990" width="9" style="116"/>
    <col min="9991" max="9991" width="0.8984375" style="116" customWidth="1"/>
    <col min="9992" max="9992" width="5.09765625" style="116" customWidth="1"/>
    <col min="9993" max="9993" width="42.09765625" style="116" customWidth="1"/>
    <col min="9994" max="9994" width="5.59765625" style="116" customWidth="1"/>
    <col min="9995" max="9995" width="8.8984375" style="116" customWidth="1"/>
    <col min="9996" max="9996" width="8.09765625" style="116" customWidth="1"/>
    <col min="9997" max="9997" width="10.59765625" style="116" customWidth="1"/>
    <col min="9998" max="9998" width="7.59765625" style="116" customWidth="1"/>
    <col min="9999" max="9999" width="11.09765625" style="116" customWidth="1"/>
    <col min="10000" max="10000" width="11.8984375" style="116" customWidth="1"/>
    <col min="10001" max="10001" width="7.8984375" style="116" customWidth="1"/>
    <col min="10002" max="10002" width="1.09765625" style="116" customWidth="1"/>
    <col min="10003" max="10005" width="0" style="116" hidden="1" customWidth="1"/>
    <col min="10006" max="10006" width="7.8984375" style="116" bestFit="1" customWidth="1"/>
    <col min="10007" max="10007" width="0" style="116" hidden="1" customWidth="1"/>
    <col min="10008" max="10008" width="9.09765625" style="116" customWidth="1"/>
    <col min="10009" max="10009" width="9" style="116"/>
    <col min="10010" max="10010" width="8.8984375" style="116" customWidth="1"/>
    <col min="10011" max="10011" width="7.3984375" style="116" bestFit="1" customWidth="1"/>
    <col min="10012" max="10246" width="9" style="116"/>
    <col min="10247" max="10247" width="0.8984375" style="116" customWidth="1"/>
    <col min="10248" max="10248" width="5.09765625" style="116" customWidth="1"/>
    <col min="10249" max="10249" width="42.09765625" style="116" customWidth="1"/>
    <col min="10250" max="10250" width="5.59765625" style="116" customWidth="1"/>
    <col min="10251" max="10251" width="8.8984375" style="116" customWidth="1"/>
    <col min="10252" max="10252" width="8.09765625" style="116" customWidth="1"/>
    <col min="10253" max="10253" width="10.59765625" style="116" customWidth="1"/>
    <col min="10254" max="10254" width="7.59765625" style="116" customWidth="1"/>
    <col min="10255" max="10255" width="11.09765625" style="116" customWidth="1"/>
    <col min="10256" max="10256" width="11.8984375" style="116" customWidth="1"/>
    <col min="10257" max="10257" width="7.8984375" style="116" customWidth="1"/>
    <col min="10258" max="10258" width="1.09765625" style="116" customWidth="1"/>
    <col min="10259" max="10261" width="0" style="116" hidden="1" customWidth="1"/>
    <col min="10262" max="10262" width="7.8984375" style="116" bestFit="1" customWidth="1"/>
    <col min="10263" max="10263" width="0" style="116" hidden="1" customWidth="1"/>
    <col min="10264" max="10264" width="9.09765625" style="116" customWidth="1"/>
    <col min="10265" max="10265" width="9" style="116"/>
    <col min="10266" max="10266" width="8.8984375" style="116" customWidth="1"/>
    <col min="10267" max="10267" width="7.3984375" style="116" bestFit="1" customWidth="1"/>
    <col min="10268" max="10502" width="9" style="116"/>
    <col min="10503" max="10503" width="0.8984375" style="116" customWidth="1"/>
    <col min="10504" max="10504" width="5.09765625" style="116" customWidth="1"/>
    <col min="10505" max="10505" width="42.09765625" style="116" customWidth="1"/>
    <col min="10506" max="10506" width="5.59765625" style="116" customWidth="1"/>
    <col min="10507" max="10507" width="8.8984375" style="116" customWidth="1"/>
    <col min="10508" max="10508" width="8.09765625" style="116" customWidth="1"/>
    <col min="10509" max="10509" width="10.59765625" style="116" customWidth="1"/>
    <col min="10510" max="10510" width="7.59765625" style="116" customWidth="1"/>
    <col min="10511" max="10511" width="11.09765625" style="116" customWidth="1"/>
    <col min="10512" max="10512" width="11.8984375" style="116" customWidth="1"/>
    <col min="10513" max="10513" width="7.8984375" style="116" customWidth="1"/>
    <col min="10514" max="10514" width="1.09765625" style="116" customWidth="1"/>
    <col min="10515" max="10517" width="0" style="116" hidden="1" customWidth="1"/>
    <col min="10518" max="10518" width="7.8984375" style="116" bestFit="1" customWidth="1"/>
    <col min="10519" max="10519" width="0" style="116" hidden="1" customWidth="1"/>
    <col min="10520" max="10520" width="9.09765625" style="116" customWidth="1"/>
    <col min="10521" max="10521" width="9" style="116"/>
    <col min="10522" max="10522" width="8.8984375" style="116" customWidth="1"/>
    <col min="10523" max="10523" width="7.3984375" style="116" bestFit="1" customWidth="1"/>
    <col min="10524" max="10758" width="9" style="116"/>
    <col min="10759" max="10759" width="0.8984375" style="116" customWidth="1"/>
    <col min="10760" max="10760" width="5.09765625" style="116" customWidth="1"/>
    <col min="10761" max="10761" width="42.09765625" style="116" customWidth="1"/>
    <col min="10762" max="10762" width="5.59765625" style="116" customWidth="1"/>
    <col min="10763" max="10763" width="8.8984375" style="116" customWidth="1"/>
    <col min="10764" max="10764" width="8.09765625" style="116" customWidth="1"/>
    <col min="10765" max="10765" width="10.59765625" style="116" customWidth="1"/>
    <col min="10766" max="10766" width="7.59765625" style="116" customWidth="1"/>
    <col min="10767" max="10767" width="11.09765625" style="116" customWidth="1"/>
    <col min="10768" max="10768" width="11.8984375" style="116" customWidth="1"/>
    <col min="10769" max="10769" width="7.8984375" style="116" customWidth="1"/>
    <col min="10770" max="10770" width="1.09765625" style="116" customWidth="1"/>
    <col min="10771" max="10773" width="0" style="116" hidden="1" customWidth="1"/>
    <col min="10774" max="10774" width="7.8984375" style="116" bestFit="1" customWidth="1"/>
    <col min="10775" max="10775" width="0" style="116" hidden="1" customWidth="1"/>
    <col min="10776" max="10776" width="9.09765625" style="116" customWidth="1"/>
    <col min="10777" max="10777" width="9" style="116"/>
    <col min="10778" max="10778" width="8.8984375" style="116" customWidth="1"/>
    <col min="10779" max="10779" width="7.3984375" style="116" bestFit="1" customWidth="1"/>
    <col min="10780" max="11014" width="9" style="116"/>
    <col min="11015" max="11015" width="0.8984375" style="116" customWidth="1"/>
    <col min="11016" max="11016" width="5.09765625" style="116" customWidth="1"/>
    <col min="11017" max="11017" width="42.09765625" style="116" customWidth="1"/>
    <col min="11018" max="11018" width="5.59765625" style="116" customWidth="1"/>
    <col min="11019" max="11019" width="8.8984375" style="116" customWidth="1"/>
    <col min="11020" max="11020" width="8.09765625" style="116" customWidth="1"/>
    <col min="11021" max="11021" width="10.59765625" style="116" customWidth="1"/>
    <col min="11022" max="11022" width="7.59765625" style="116" customWidth="1"/>
    <col min="11023" max="11023" width="11.09765625" style="116" customWidth="1"/>
    <col min="11024" max="11024" width="11.8984375" style="116" customWidth="1"/>
    <col min="11025" max="11025" width="7.8984375" style="116" customWidth="1"/>
    <col min="11026" max="11026" width="1.09765625" style="116" customWidth="1"/>
    <col min="11027" max="11029" width="0" style="116" hidden="1" customWidth="1"/>
    <col min="11030" max="11030" width="7.8984375" style="116" bestFit="1" customWidth="1"/>
    <col min="11031" max="11031" width="0" style="116" hidden="1" customWidth="1"/>
    <col min="11032" max="11032" width="9.09765625" style="116" customWidth="1"/>
    <col min="11033" max="11033" width="9" style="116"/>
    <col min="11034" max="11034" width="8.8984375" style="116" customWidth="1"/>
    <col min="11035" max="11035" width="7.3984375" style="116" bestFit="1" customWidth="1"/>
    <col min="11036" max="11270" width="9" style="116"/>
    <col min="11271" max="11271" width="0.8984375" style="116" customWidth="1"/>
    <col min="11272" max="11272" width="5.09765625" style="116" customWidth="1"/>
    <col min="11273" max="11273" width="42.09765625" style="116" customWidth="1"/>
    <col min="11274" max="11274" width="5.59765625" style="116" customWidth="1"/>
    <col min="11275" max="11275" width="8.8984375" style="116" customWidth="1"/>
    <col min="11276" max="11276" width="8.09765625" style="116" customWidth="1"/>
    <col min="11277" max="11277" width="10.59765625" style="116" customWidth="1"/>
    <col min="11278" max="11278" width="7.59765625" style="116" customWidth="1"/>
    <col min="11279" max="11279" width="11.09765625" style="116" customWidth="1"/>
    <col min="11280" max="11280" width="11.8984375" style="116" customWidth="1"/>
    <col min="11281" max="11281" width="7.8984375" style="116" customWidth="1"/>
    <col min="11282" max="11282" width="1.09765625" style="116" customWidth="1"/>
    <col min="11283" max="11285" width="0" style="116" hidden="1" customWidth="1"/>
    <col min="11286" max="11286" width="7.8984375" style="116" bestFit="1" customWidth="1"/>
    <col min="11287" max="11287" width="0" style="116" hidden="1" customWidth="1"/>
    <col min="11288" max="11288" width="9.09765625" style="116" customWidth="1"/>
    <col min="11289" max="11289" width="9" style="116"/>
    <col min="11290" max="11290" width="8.8984375" style="116" customWidth="1"/>
    <col min="11291" max="11291" width="7.3984375" style="116" bestFit="1" customWidth="1"/>
    <col min="11292" max="11526" width="9" style="116"/>
    <col min="11527" max="11527" width="0.8984375" style="116" customWidth="1"/>
    <col min="11528" max="11528" width="5.09765625" style="116" customWidth="1"/>
    <col min="11529" max="11529" width="42.09765625" style="116" customWidth="1"/>
    <col min="11530" max="11530" width="5.59765625" style="116" customWidth="1"/>
    <col min="11531" max="11531" width="8.8984375" style="116" customWidth="1"/>
    <col min="11532" max="11532" width="8.09765625" style="116" customWidth="1"/>
    <col min="11533" max="11533" width="10.59765625" style="116" customWidth="1"/>
    <col min="11534" max="11534" width="7.59765625" style="116" customWidth="1"/>
    <col min="11535" max="11535" width="11.09765625" style="116" customWidth="1"/>
    <col min="11536" max="11536" width="11.8984375" style="116" customWidth="1"/>
    <col min="11537" max="11537" width="7.8984375" style="116" customWidth="1"/>
    <col min="11538" max="11538" width="1.09765625" style="116" customWidth="1"/>
    <col min="11539" max="11541" width="0" style="116" hidden="1" customWidth="1"/>
    <col min="11542" max="11542" width="7.8984375" style="116" bestFit="1" customWidth="1"/>
    <col min="11543" max="11543" width="0" style="116" hidden="1" customWidth="1"/>
    <col min="11544" max="11544" width="9.09765625" style="116" customWidth="1"/>
    <col min="11545" max="11545" width="9" style="116"/>
    <col min="11546" max="11546" width="8.8984375" style="116" customWidth="1"/>
    <col min="11547" max="11547" width="7.3984375" style="116" bestFit="1" customWidth="1"/>
    <col min="11548" max="11782" width="9" style="116"/>
    <col min="11783" max="11783" width="0.8984375" style="116" customWidth="1"/>
    <col min="11784" max="11784" width="5.09765625" style="116" customWidth="1"/>
    <col min="11785" max="11785" width="42.09765625" style="116" customWidth="1"/>
    <col min="11786" max="11786" width="5.59765625" style="116" customWidth="1"/>
    <col min="11787" max="11787" width="8.8984375" style="116" customWidth="1"/>
    <col min="11788" max="11788" width="8.09765625" style="116" customWidth="1"/>
    <col min="11789" max="11789" width="10.59765625" style="116" customWidth="1"/>
    <col min="11790" max="11790" width="7.59765625" style="116" customWidth="1"/>
    <col min="11791" max="11791" width="11.09765625" style="116" customWidth="1"/>
    <col min="11792" max="11792" width="11.8984375" style="116" customWidth="1"/>
    <col min="11793" max="11793" width="7.8984375" style="116" customWidth="1"/>
    <col min="11794" max="11794" width="1.09765625" style="116" customWidth="1"/>
    <col min="11795" max="11797" width="0" style="116" hidden="1" customWidth="1"/>
    <col min="11798" max="11798" width="7.8984375" style="116" bestFit="1" customWidth="1"/>
    <col min="11799" max="11799" width="0" style="116" hidden="1" customWidth="1"/>
    <col min="11800" max="11800" width="9.09765625" style="116" customWidth="1"/>
    <col min="11801" max="11801" width="9" style="116"/>
    <col min="11802" max="11802" width="8.8984375" style="116" customWidth="1"/>
    <col min="11803" max="11803" width="7.3984375" style="116" bestFit="1" customWidth="1"/>
    <col min="11804" max="12038" width="9" style="116"/>
    <col min="12039" max="12039" width="0.8984375" style="116" customWidth="1"/>
    <col min="12040" max="12040" width="5.09765625" style="116" customWidth="1"/>
    <col min="12041" max="12041" width="42.09765625" style="116" customWidth="1"/>
    <col min="12042" max="12042" width="5.59765625" style="116" customWidth="1"/>
    <col min="12043" max="12043" width="8.8984375" style="116" customWidth="1"/>
    <col min="12044" max="12044" width="8.09765625" style="116" customWidth="1"/>
    <col min="12045" max="12045" width="10.59765625" style="116" customWidth="1"/>
    <col min="12046" max="12046" width="7.59765625" style="116" customWidth="1"/>
    <col min="12047" max="12047" width="11.09765625" style="116" customWidth="1"/>
    <col min="12048" max="12048" width="11.8984375" style="116" customWidth="1"/>
    <col min="12049" max="12049" width="7.8984375" style="116" customWidth="1"/>
    <col min="12050" max="12050" width="1.09765625" style="116" customWidth="1"/>
    <col min="12051" max="12053" width="0" style="116" hidden="1" customWidth="1"/>
    <col min="12054" max="12054" width="7.8984375" style="116" bestFit="1" customWidth="1"/>
    <col min="12055" max="12055" width="0" style="116" hidden="1" customWidth="1"/>
    <col min="12056" max="12056" width="9.09765625" style="116" customWidth="1"/>
    <col min="12057" max="12057" width="9" style="116"/>
    <col min="12058" max="12058" width="8.8984375" style="116" customWidth="1"/>
    <col min="12059" max="12059" width="7.3984375" style="116" bestFit="1" customWidth="1"/>
    <col min="12060" max="12294" width="9" style="116"/>
    <col min="12295" max="12295" width="0.8984375" style="116" customWidth="1"/>
    <col min="12296" max="12296" width="5.09765625" style="116" customWidth="1"/>
    <col min="12297" max="12297" width="42.09765625" style="116" customWidth="1"/>
    <col min="12298" max="12298" width="5.59765625" style="116" customWidth="1"/>
    <col min="12299" max="12299" width="8.8984375" style="116" customWidth="1"/>
    <col min="12300" max="12300" width="8.09765625" style="116" customWidth="1"/>
    <col min="12301" max="12301" width="10.59765625" style="116" customWidth="1"/>
    <col min="12302" max="12302" width="7.59765625" style="116" customWidth="1"/>
    <col min="12303" max="12303" width="11.09765625" style="116" customWidth="1"/>
    <col min="12304" max="12304" width="11.8984375" style="116" customWidth="1"/>
    <col min="12305" max="12305" width="7.8984375" style="116" customWidth="1"/>
    <col min="12306" max="12306" width="1.09765625" style="116" customWidth="1"/>
    <col min="12307" max="12309" width="0" style="116" hidden="1" customWidth="1"/>
    <col min="12310" max="12310" width="7.8984375" style="116" bestFit="1" customWidth="1"/>
    <col min="12311" max="12311" width="0" style="116" hidden="1" customWidth="1"/>
    <col min="12312" max="12312" width="9.09765625" style="116" customWidth="1"/>
    <col min="12313" max="12313" width="9" style="116"/>
    <col min="12314" max="12314" width="8.8984375" style="116" customWidth="1"/>
    <col min="12315" max="12315" width="7.3984375" style="116" bestFit="1" customWidth="1"/>
    <col min="12316" max="12550" width="9" style="116"/>
    <col min="12551" max="12551" width="0.8984375" style="116" customWidth="1"/>
    <col min="12552" max="12552" width="5.09765625" style="116" customWidth="1"/>
    <col min="12553" max="12553" width="42.09765625" style="116" customWidth="1"/>
    <col min="12554" max="12554" width="5.59765625" style="116" customWidth="1"/>
    <col min="12555" max="12555" width="8.8984375" style="116" customWidth="1"/>
    <col min="12556" max="12556" width="8.09765625" style="116" customWidth="1"/>
    <col min="12557" max="12557" width="10.59765625" style="116" customWidth="1"/>
    <col min="12558" max="12558" width="7.59765625" style="116" customWidth="1"/>
    <col min="12559" max="12559" width="11.09765625" style="116" customWidth="1"/>
    <col min="12560" max="12560" width="11.8984375" style="116" customWidth="1"/>
    <col min="12561" max="12561" width="7.8984375" style="116" customWidth="1"/>
    <col min="12562" max="12562" width="1.09765625" style="116" customWidth="1"/>
    <col min="12563" max="12565" width="0" style="116" hidden="1" customWidth="1"/>
    <col min="12566" max="12566" width="7.8984375" style="116" bestFit="1" customWidth="1"/>
    <col min="12567" max="12567" width="0" style="116" hidden="1" customWidth="1"/>
    <col min="12568" max="12568" width="9.09765625" style="116" customWidth="1"/>
    <col min="12569" max="12569" width="9" style="116"/>
    <col min="12570" max="12570" width="8.8984375" style="116" customWidth="1"/>
    <col min="12571" max="12571" width="7.3984375" style="116" bestFit="1" customWidth="1"/>
    <col min="12572" max="12806" width="9" style="116"/>
    <col min="12807" max="12807" width="0.8984375" style="116" customWidth="1"/>
    <col min="12808" max="12808" width="5.09765625" style="116" customWidth="1"/>
    <col min="12809" max="12809" width="42.09765625" style="116" customWidth="1"/>
    <col min="12810" max="12810" width="5.59765625" style="116" customWidth="1"/>
    <col min="12811" max="12811" width="8.8984375" style="116" customWidth="1"/>
    <col min="12812" max="12812" width="8.09765625" style="116" customWidth="1"/>
    <col min="12813" max="12813" width="10.59765625" style="116" customWidth="1"/>
    <col min="12814" max="12814" width="7.59765625" style="116" customWidth="1"/>
    <col min="12815" max="12815" width="11.09765625" style="116" customWidth="1"/>
    <col min="12816" max="12816" width="11.8984375" style="116" customWidth="1"/>
    <col min="12817" max="12817" width="7.8984375" style="116" customWidth="1"/>
    <col min="12818" max="12818" width="1.09765625" style="116" customWidth="1"/>
    <col min="12819" max="12821" width="0" style="116" hidden="1" customWidth="1"/>
    <col min="12822" max="12822" width="7.8984375" style="116" bestFit="1" customWidth="1"/>
    <col min="12823" max="12823" width="0" style="116" hidden="1" customWidth="1"/>
    <col min="12824" max="12824" width="9.09765625" style="116" customWidth="1"/>
    <col min="12825" max="12825" width="9" style="116"/>
    <col min="12826" max="12826" width="8.8984375" style="116" customWidth="1"/>
    <col min="12827" max="12827" width="7.3984375" style="116" bestFit="1" customWidth="1"/>
    <col min="12828" max="13062" width="9" style="116"/>
    <col min="13063" max="13063" width="0.8984375" style="116" customWidth="1"/>
    <col min="13064" max="13064" width="5.09765625" style="116" customWidth="1"/>
    <col min="13065" max="13065" width="42.09765625" style="116" customWidth="1"/>
    <col min="13066" max="13066" width="5.59765625" style="116" customWidth="1"/>
    <col min="13067" max="13067" width="8.8984375" style="116" customWidth="1"/>
    <col min="13068" max="13068" width="8.09765625" style="116" customWidth="1"/>
    <col min="13069" max="13069" width="10.59765625" style="116" customWidth="1"/>
    <col min="13070" max="13070" width="7.59765625" style="116" customWidth="1"/>
    <col min="13071" max="13071" width="11.09765625" style="116" customWidth="1"/>
    <col min="13072" max="13072" width="11.8984375" style="116" customWidth="1"/>
    <col min="13073" max="13073" width="7.8984375" style="116" customWidth="1"/>
    <col min="13074" max="13074" width="1.09765625" style="116" customWidth="1"/>
    <col min="13075" max="13077" width="0" style="116" hidden="1" customWidth="1"/>
    <col min="13078" max="13078" width="7.8984375" style="116" bestFit="1" customWidth="1"/>
    <col min="13079" max="13079" width="0" style="116" hidden="1" customWidth="1"/>
    <col min="13080" max="13080" width="9.09765625" style="116" customWidth="1"/>
    <col min="13081" max="13081" width="9" style="116"/>
    <col min="13082" max="13082" width="8.8984375" style="116" customWidth="1"/>
    <col min="13083" max="13083" width="7.3984375" style="116" bestFit="1" customWidth="1"/>
    <col min="13084" max="13318" width="9" style="116"/>
    <col min="13319" max="13319" width="0.8984375" style="116" customWidth="1"/>
    <col min="13320" max="13320" width="5.09765625" style="116" customWidth="1"/>
    <col min="13321" max="13321" width="42.09765625" style="116" customWidth="1"/>
    <col min="13322" max="13322" width="5.59765625" style="116" customWidth="1"/>
    <col min="13323" max="13323" width="8.8984375" style="116" customWidth="1"/>
    <col min="13324" max="13324" width="8.09765625" style="116" customWidth="1"/>
    <col min="13325" max="13325" width="10.59765625" style="116" customWidth="1"/>
    <col min="13326" max="13326" width="7.59765625" style="116" customWidth="1"/>
    <col min="13327" max="13327" width="11.09765625" style="116" customWidth="1"/>
    <col min="13328" max="13328" width="11.8984375" style="116" customWidth="1"/>
    <col min="13329" max="13329" width="7.8984375" style="116" customWidth="1"/>
    <col min="13330" max="13330" width="1.09765625" style="116" customWidth="1"/>
    <col min="13331" max="13333" width="0" style="116" hidden="1" customWidth="1"/>
    <col min="13334" max="13334" width="7.8984375" style="116" bestFit="1" customWidth="1"/>
    <col min="13335" max="13335" width="0" style="116" hidden="1" customWidth="1"/>
    <col min="13336" max="13336" width="9.09765625" style="116" customWidth="1"/>
    <col min="13337" max="13337" width="9" style="116"/>
    <col min="13338" max="13338" width="8.8984375" style="116" customWidth="1"/>
    <col min="13339" max="13339" width="7.3984375" style="116" bestFit="1" customWidth="1"/>
    <col min="13340" max="13574" width="9" style="116"/>
    <col min="13575" max="13575" width="0.8984375" style="116" customWidth="1"/>
    <col min="13576" max="13576" width="5.09765625" style="116" customWidth="1"/>
    <col min="13577" max="13577" width="42.09765625" style="116" customWidth="1"/>
    <col min="13578" max="13578" width="5.59765625" style="116" customWidth="1"/>
    <col min="13579" max="13579" width="8.8984375" style="116" customWidth="1"/>
    <col min="13580" max="13580" width="8.09765625" style="116" customWidth="1"/>
    <col min="13581" max="13581" width="10.59765625" style="116" customWidth="1"/>
    <col min="13582" max="13582" width="7.59765625" style="116" customWidth="1"/>
    <col min="13583" max="13583" width="11.09765625" style="116" customWidth="1"/>
    <col min="13584" max="13584" width="11.8984375" style="116" customWidth="1"/>
    <col min="13585" max="13585" width="7.8984375" style="116" customWidth="1"/>
    <col min="13586" max="13586" width="1.09765625" style="116" customWidth="1"/>
    <col min="13587" max="13589" width="0" style="116" hidden="1" customWidth="1"/>
    <col min="13590" max="13590" width="7.8984375" style="116" bestFit="1" customWidth="1"/>
    <col min="13591" max="13591" width="0" style="116" hidden="1" customWidth="1"/>
    <col min="13592" max="13592" width="9.09765625" style="116" customWidth="1"/>
    <col min="13593" max="13593" width="9" style="116"/>
    <col min="13594" max="13594" width="8.8984375" style="116" customWidth="1"/>
    <col min="13595" max="13595" width="7.3984375" style="116" bestFit="1" customWidth="1"/>
    <col min="13596" max="13830" width="9" style="116"/>
    <col min="13831" max="13831" width="0.8984375" style="116" customWidth="1"/>
    <col min="13832" max="13832" width="5.09765625" style="116" customWidth="1"/>
    <col min="13833" max="13833" width="42.09765625" style="116" customWidth="1"/>
    <col min="13834" max="13834" width="5.59765625" style="116" customWidth="1"/>
    <col min="13835" max="13835" width="8.8984375" style="116" customWidth="1"/>
    <col min="13836" max="13836" width="8.09765625" style="116" customWidth="1"/>
    <col min="13837" max="13837" width="10.59765625" style="116" customWidth="1"/>
    <col min="13838" max="13838" width="7.59765625" style="116" customWidth="1"/>
    <col min="13839" max="13839" width="11.09765625" style="116" customWidth="1"/>
    <col min="13840" max="13840" width="11.8984375" style="116" customWidth="1"/>
    <col min="13841" max="13841" width="7.8984375" style="116" customWidth="1"/>
    <col min="13842" max="13842" width="1.09765625" style="116" customWidth="1"/>
    <col min="13843" max="13845" width="0" style="116" hidden="1" customWidth="1"/>
    <col min="13846" max="13846" width="7.8984375" style="116" bestFit="1" customWidth="1"/>
    <col min="13847" max="13847" width="0" style="116" hidden="1" customWidth="1"/>
    <col min="13848" max="13848" width="9.09765625" style="116" customWidth="1"/>
    <col min="13849" max="13849" width="9" style="116"/>
    <col min="13850" max="13850" width="8.8984375" style="116" customWidth="1"/>
    <col min="13851" max="13851" width="7.3984375" style="116" bestFit="1" customWidth="1"/>
    <col min="13852" max="14086" width="9" style="116"/>
    <col min="14087" max="14087" width="0.8984375" style="116" customWidth="1"/>
    <col min="14088" max="14088" width="5.09765625" style="116" customWidth="1"/>
    <col min="14089" max="14089" width="42.09765625" style="116" customWidth="1"/>
    <col min="14090" max="14090" width="5.59765625" style="116" customWidth="1"/>
    <col min="14091" max="14091" width="8.8984375" style="116" customWidth="1"/>
    <col min="14092" max="14092" width="8.09765625" style="116" customWidth="1"/>
    <col min="14093" max="14093" width="10.59765625" style="116" customWidth="1"/>
    <col min="14094" max="14094" width="7.59765625" style="116" customWidth="1"/>
    <col min="14095" max="14095" width="11.09765625" style="116" customWidth="1"/>
    <col min="14096" max="14096" width="11.8984375" style="116" customWidth="1"/>
    <col min="14097" max="14097" width="7.8984375" style="116" customWidth="1"/>
    <col min="14098" max="14098" width="1.09765625" style="116" customWidth="1"/>
    <col min="14099" max="14101" width="0" style="116" hidden="1" customWidth="1"/>
    <col min="14102" max="14102" width="7.8984375" style="116" bestFit="1" customWidth="1"/>
    <col min="14103" max="14103" width="0" style="116" hidden="1" customWidth="1"/>
    <col min="14104" max="14104" width="9.09765625" style="116" customWidth="1"/>
    <col min="14105" max="14105" width="9" style="116"/>
    <col min="14106" max="14106" width="8.8984375" style="116" customWidth="1"/>
    <col min="14107" max="14107" width="7.3984375" style="116" bestFit="1" customWidth="1"/>
    <col min="14108" max="14342" width="9" style="116"/>
    <col min="14343" max="14343" width="0.8984375" style="116" customWidth="1"/>
    <col min="14344" max="14344" width="5.09765625" style="116" customWidth="1"/>
    <col min="14345" max="14345" width="42.09765625" style="116" customWidth="1"/>
    <col min="14346" max="14346" width="5.59765625" style="116" customWidth="1"/>
    <col min="14347" max="14347" width="8.8984375" style="116" customWidth="1"/>
    <col min="14348" max="14348" width="8.09765625" style="116" customWidth="1"/>
    <col min="14349" max="14349" width="10.59765625" style="116" customWidth="1"/>
    <col min="14350" max="14350" width="7.59765625" style="116" customWidth="1"/>
    <col min="14351" max="14351" width="11.09765625" style="116" customWidth="1"/>
    <col min="14352" max="14352" width="11.8984375" style="116" customWidth="1"/>
    <col min="14353" max="14353" width="7.8984375" style="116" customWidth="1"/>
    <col min="14354" max="14354" width="1.09765625" style="116" customWidth="1"/>
    <col min="14355" max="14357" width="0" style="116" hidden="1" customWidth="1"/>
    <col min="14358" max="14358" width="7.8984375" style="116" bestFit="1" customWidth="1"/>
    <col min="14359" max="14359" width="0" style="116" hidden="1" customWidth="1"/>
    <col min="14360" max="14360" width="9.09765625" style="116" customWidth="1"/>
    <col min="14361" max="14361" width="9" style="116"/>
    <col min="14362" max="14362" width="8.8984375" style="116" customWidth="1"/>
    <col min="14363" max="14363" width="7.3984375" style="116" bestFit="1" customWidth="1"/>
    <col min="14364" max="14598" width="9" style="116"/>
    <col min="14599" max="14599" width="0.8984375" style="116" customWidth="1"/>
    <col min="14600" max="14600" width="5.09765625" style="116" customWidth="1"/>
    <col min="14601" max="14601" width="42.09765625" style="116" customWidth="1"/>
    <col min="14602" max="14602" width="5.59765625" style="116" customWidth="1"/>
    <col min="14603" max="14603" width="8.8984375" style="116" customWidth="1"/>
    <col min="14604" max="14604" width="8.09765625" style="116" customWidth="1"/>
    <col min="14605" max="14605" width="10.59765625" style="116" customWidth="1"/>
    <col min="14606" max="14606" width="7.59765625" style="116" customWidth="1"/>
    <col min="14607" max="14607" width="11.09765625" style="116" customWidth="1"/>
    <col min="14608" max="14608" width="11.8984375" style="116" customWidth="1"/>
    <col min="14609" max="14609" width="7.8984375" style="116" customWidth="1"/>
    <col min="14610" max="14610" width="1.09765625" style="116" customWidth="1"/>
    <col min="14611" max="14613" width="0" style="116" hidden="1" customWidth="1"/>
    <col min="14614" max="14614" width="7.8984375" style="116" bestFit="1" customWidth="1"/>
    <col min="14615" max="14615" width="0" style="116" hidden="1" customWidth="1"/>
    <col min="14616" max="14616" width="9.09765625" style="116" customWidth="1"/>
    <col min="14617" max="14617" width="9" style="116"/>
    <col min="14618" max="14618" width="8.8984375" style="116" customWidth="1"/>
    <col min="14619" max="14619" width="7.3984375" style="116" bestFit="1" customWidth="1"/>
    <col min="14620" max="14854" width="9" style="116"/>
    <col min="14855" max="14855" width="0.8984375" style="116" customWidth="1"/>
    <col min="14856" max="14856" width="5.09765625" style="116" customWidth="1"/>
    <col min="14857" max="14857" width="42.09765625" style="116" customWidth="1"/>
    <col min="14858" max="14858" width="5.59765625" style="116" customWidth="1"/>
    <col min="14859" max="14859" width="8.8984375" style="116" customWidth="1"/>
    <col min="14860" max="14860" width="8.09765625" style="116" customWidth="1"/>
    <col min="14861" max="14861" width="10.59765625" style="116" customWidth="1"/>
    <col min="14862" max="14862" width="7.59765625" style="116" customWidth="1"/>
    <col min="14863" max="14863" width="11.09765625" style="116" customWidth="1"/>
    <col min="14864" max="14864" width="11.8984375" style="116" customWidth="1"/>
    <col min="14865" max="14865" width="7.8984375" style="116" customWidth="1"/>
    <col min="14866" max="14866" width="1.09765625" style="116" customWidth="1"/>
    <col min="14867" max="14869" width="0" style="116" hidden="1" customWidth="1"/>
    <col min="14870" max="14870" width="7.8984375" style="116" bestFit="1" customWidth="1"/>
    <col min="14871" max="14871" width="0" style="116" hidden="1" customWidth="1"/>
    <col min="14872" max="14872" width="9.09765625" style="116" customWidth="1"/>
    <col min="14873" max="14873" width="9" style="116"/>
    <col min="14874" max="14874" width="8.8984375" style="116" customWidth="1"/>
    <col min="14875" max="14875" width="7.3984375" style="116" bestFit="1" customWidth="1"/>
    <col min="14876" max="15110" width="9" style="116"/>
    <col min="15111" max="15111" width="0.8984375" style="116" customWidth="1"/>
    <col min="15112" max="15112" width="5.09765625" style="116" customWidth="1"/>
    <col min="15113" max="15113" width="42.09765625" style="116" customWidth="1"/>
    <col min="15114" max="15114" width="5.59765625" style="116" customWidth="1"/>
    <col min="15115" max="15115" width="8.8984375" style="116" customWidth="1"/>
    <col min="15116" max="15116" width="8.09765625" style="116" customWidth="1"/>
    <col min="15117" max="15117" width="10.59765625" style="116" customWidth="1"/>
    <col min="15118" max="15118" width="7.59765625" style="116" customWidth="1"/>
    <col min="15119" max="15119" width="11.09765625" style="116" customWidth="1"/>
    <col min="15120" max="15120" width="11.8984375" style="116" customWidth="1"/>
    <col min="15121" max="15121" width="7.8984375" style="116" customWidth="1"/>
    <col min="15122" max="15122" width="1.09765625" style="116" customWidth="1"/>
    <col min="15123" max="15125" width="0" style="116" hidden="1" customWidth="1"/>
    <col min="15126" max="15126" width="7.8984375" style="116" bestFit="1" customWidth="1"/>
    <col min="15127" max="15127" width="0" style="116" hidden="1" customWidth="1"/>
    <col min="15128" max="15128" width="9.09765625" style="116" customWidth="1"/>
    <col min="15129" max="15129" width="9" style="116"/>
    <col min="15130" max="15130" width="8.8984375" style="116" customWidth="1"/>
    <col min="15131" max="15131" width="7.3984375" style="116" bestFit="1" customWidth="1"/>
    <col min="15132" max="15366" width="9" style="116"/>
    <col min="15367" max="15367" width="0.8984375" style="116" customWidth="1"/>
    <col min="15368" max="15368" width="5.09765625" style="116" customWidth="1"/>
    <col min="15369" max="15369" width="42.09765625" style="116" customWidth="1"/>
    <col min="15370" max="15370" width="5.59765625" style="116" customWidth="1"/>
    <col min="15371" max="15371" width="8.8984375" style="116" customWidth="1"/>
    <col min="15372" max="15372" width="8.09765625" style="116" customWidth="1"/>
    <col min="15373" max="15373" width="10.59765625" style="116" customWidth="1"/>
    <col min="15374" max="15374" width="7.59765625" style="116" customWidth="1"/>
    <col min="15375" max="15375" width="11.09765625" style="116" customWidth="1"/>
    <col min="15376" max="15376" width="11.8984375" style="116" customWidth="1"/>
    <col min="15377" max="15377" width="7.8984375" style="116" customWidth="1"/>
    <col min="15378" max="15378" width="1.09765625" style="116" customWidth="1"/>
    <col min="15379" max="15381" width="0" style="116" hidden="1" customWidth="1"/>
    <col min="15382" max="15382" width="7.8984375" style="116" bestFit="1" customWidth="1"/>
    <col min="15383" max="15383" width="0" style="116" hidden="1" customWidth="1"/>
    <col min="15384" max="15384" width="9.09765625" style="116" customWidth="1"/>
    <col min="15385" max="15385" width="9" style="116"/>
    <col min="15386" max="15386" width="8.8984375" style="116" customWidth="1"/>
    <col min="15387" max="15387" width="7.3984375" style="116" bestFit="1" customWidth="1"/>
    <col min="15388" max="15622" width="9" style="116"/>
    <col min="15623" max="15623" width="0.8984375" style="116" customWidth="1"/>
    <col min="15624" max="15624" width="5.09765625" style="116" customWidth="1"/>
    <col min="15625" max="15625" width="42.09765625" style="116" customWidth="1"/>
    <col min="15626" max="15626" width="5.59765625" style="116" customWidth="1"/>
    <col min="15627" max="15627" width="8.8984375" style="116" customWidth="1"/>
    <col min="15628" max="15628" width="8.09765625" style="116" customWidth="1"/>
    <col min="15629" max="15629" width="10.59765625" style="116" customWidth="1"/>
    <col min="15630" max="15630" width="7.59765625" style="116" customWidth="1"/>
    <col min="15631" max="15631" width="11.09765625" style="116" customWidth="1"/>
    <col min="15632" max="15632" width="11.8984375" style="116" customWidth="1"/>
    <col min="15633" max="15633" width="7.8984375" style="116" customWidth="1"/>
    <col min="15634" max="15634" width="1.09765625" style="116" customWidth="1"/>
    <col min="15635" max="15637" width="0" style="116" hidden="1" customWidth="1"/>
    <col min="15638" max="15638" width="7.8984375" style="116" bestFit="1" customWidth="1"/>
    <col min="15639" max="15639" width="0" style="116" hidden="1" customWidth="1"/>
    <col min="15640" max="15640" width="9.09765625" style="116" customWidth="1"/>
    <col min="15641" max="15641" width="9" style="116"/>
    <col min="15642" max="15642" width="8.8984375" style="116" customWidth="1"/>
    <col min="15643" max="15643" width="7.3984375" style="116" bestFit="1" customWidth="1"/>
    <col min="15644" max="15878" width="9" style="116"/>
    <col min="15879" max="15879" width="0.8984375" style="116" customWidth="1"/>
    <col min="15880" max="15880" width="5.09765625" style="116" customWidth="1"/>
    <col min="15881" max="15881" width="42.09765625" style="116" customWidth="1"/>
    <col min="15882" max="15882" width="5.59765625" style="116" customWidth="1"/>
    <col min="15883" max="15883" width="8.8984375" style="116" customWidth="1"/>
    <col min="15884" max="15884" width="8.09765625" style="116" customWidth="1"/>
    <col min="15885" max="15885" width="10.59765625" style="116" customWidth="1"/>
    <col min="15886" max="15886" width="7.59765625" style="116" customWidth="1"/>
    <col min="15887" max="15887" width="11.09765625" style="116" customWidth="1"/>
    <col min="15888" max="15888" width="11.8984375" style="116" customWidth="1"/>
    <col min="15889" max="15889" width="7.8984375" style="116" customWidth="1"/>
    <col min="15890" max="15890" width="1.09765625" style="116" customWidth="1"/>
    <col min="15891" max="15893" width="0" style="116" hidden="1" customWidth="1"/>
    <col min="15894" max="15894" width="7.8984375" style="116" bestFit="1" customWidth="1"/>
    <col min="15895" max="15895" width="0" style="116" hidden="1" customWidth="1"/>
    <col min="15896" max="15896" width="9.09765625" style="116" customWidth="1"/>
    <col min="15897" max="15897" width="9" style="116"/>
    <col min="15898" max="15898" width="8.8984375" style="116" customWidth="1"/>
    <col min="15899" max="15899" width="7.3984375" style="116" bestFit="1" customWidth="1"/>
    <col min="15900" max="16134" width="9" style="116"/>
    <col min="16135" max="16135" width="0.8984375" style="116" customWidth="1"/>
    <col min="16136" max="16136" width="5.09765625" style="116" customWidth="1"/>
    <col min="16137" max="16137" width="42.09765625" style="116" customWidth="1"/>
    <col min="16138" max="16138" width="5.59765625" style="116" customWidth="1"/>
    <col min="16139" max="16139" width="8.8984375" style="116" customWidth="1"/>
    <col min="16140" max="16140" width="8.09765625" style="116" customWidth="1"/>
    <col min="16141" max="16141" width="10.59765625" style="116" customWidth="1"/>
    <col min="16142" max="16142" width="7.59765625" style="116" customWidth="1"/>
    <col min="16143" max="16143" width="11.09765625" style="116" customWidth="1"/>
    <col min="16144" max="16144" width="11.8984375" style="116" customWidth="1"/>
    <col min="16145" max="16145" width="7.8984375" style="116" customWidth="1"/>
    <col min="16146" max="16146" width="1.09765625" style="116" customWidth="1"/>
    <col min="16147" max="16149" width="0" style="116" hidden="1" customWidth="1"/>
    <col min="16150" max="16150" width="7.8984375" style="116" bestFit="1" customWidth="1"/>
    <col min="16151" max="16151" width="0" style="116" hidden="1" customWidth="1"/>
    <col min="16152" max="16152" width="9.09765625" style="116" customWidth="1"/>
    <col min="16153" max="16153" width="9" style="116"/>
    <col min="16154" max="16154" width="8.8984375" style="116" customWidth="1"/>
    <col min="16155" max="16155" width="7.3984375" style="116" bestFit="1" customWidth="1"/>
    <col min="16156" max="16382" width="9" style="116"/>
    <col min="16383" max="16384" width="9" style="116" customWidth="1"/>
  </cols>
  <sheetData>
    <row r="1" spans="1:11" s="117" customFormat="1">
      <c r="A1" s="1120" t="s">
        <v>144</v>
      </c>
      <c r="B1" s="1120"/>
      <c r="C1" s="1120"/>
      <c r="D1" s="1120"/>
      <c r="E1" s="1120"/>
      <c r="F1" s="1120"/>
      <c r="G1" s="1120"/>
      <c r="H1" s="1120"/>
      <c r="I1" s="1120"/>
      <c r="J1" s="1120"/>
    </row>
    <row r="2" spans="1:11" s="117" customFormat="1">
      <c r="A2" s="117" t="s">
        <v>285</v>
      </c>
      <c r="B2" s="167"/>
      <c r="C2" s="336"/>
      <c r="E2" s="336"/>
      <c r="F2" s="336"/>
      <c r="G2" s="336"/>
      <c r="H2" s="336"/>
      <c r="I2" s="336"/>
      <c r="K2" s="336"/>
    </row>
    <row r="3" spans="1:11" s="117" customFormat="1">
      <c r="A3" s="117" t="s">
        <v>286</v>
      </c>
      <c r="B3" s="167"/>
      <c r="C3" s="336"/>
      <c r="E3" s="336"/>
      <c r="F3" s="336"/>
      <c r="G3" s="336"/>
      <c r="H3" s="336" t="s">
        <v>340</v>
      </c>
      <c r="I3" s="336" t="s">
        <v>314</v>
      </c>
      <c r="J3" s="167"/>
      <c r="K3" s="336"/>
    </row>
    <row r="4" spans="1:11" s="117" customFormat="1">
      <c r="A4" s="117" t="s">
        <v>288</v>
      </c>
      <c r="B4" s="167"/>
      <c r="C4" s="336"/>
      <c r="E4" s="336"/>
      <c r="F4" s="336"/>
      <c r="G4" s="336"/>
      <c r="H4" s="336" t="s">
        <v>289</v>
      </c>
      <c r="I4" s="336"/>
      <c r="K4" s="336"/>
    </row>
    <row r="5" spans="1:11" s="117" customFormat="1">
      <c r="A5" s="117" t="str">
        <f>ปร.6!B5</f>
        <v>ประมาณราคาเมื่อวันที่     21  เมษายน 2569</v>
      </c>
      <c r="B5" s="167"/>
      <c r="C5" s="336"/>
      <c r="E5" s="336"/>
      <c r="F5" s="336"/>
      <c r="G5" s="336"/>
      <c r="H5" s="336" t="s">
        <v>290</v>
      </c>
      <c r="I5" s="336" t="s">
        <v>315</v>
      </c>
      <c r="J5" s="167"/>
      <c r="K5" s="336"/>
    </row>
    <row r="6" spans="1:11" s="117" customFormat="1">
      <c r="A6" s="117" t="s">
        <v>407</v>
      </c>
      <c r="C6" s="336"/>
      <c r="D6" s="336"/>
      <c r="E6" s="1072"/>
      <c r="F6" s="1072"/>
      <c r="G6" s="1072"/>
      <c r="H6" s="1072"/>
      <c r="I6" s="1073"/>
      <c r="J6" s="1074"/>
    </row>
    <row r="7" spans="1:11" s="137" customFormat="1">
      <c r="A7" s="1137" t="s">
        <v>19</v>
      </c>
      <c r="B7" s="1137" t="s">
        <v>1</v>
      </c>
      <c r="C7" s="1140" t="s">
        <v>21</v>
      </c>
      <c r="D7" s="1135" t="s">
        <v>20</v>
      </c>
      <c r="E7" s="1142" t="s">
        <v>28</v>
      </c>
      <c r="F7" s="1132"/>
      <c r="G7" s="1131" t="s">
        <v>29</v>
      </c>
      <c r="H7" s="1132"/>
      <c r="I7" s="1133" t="s">
        <v>146</v>
      </c>
      <c r="J7" s="1135" t="s">
        <v>3</v>
      </c>
      <c r="K7" s="405"/>
    </row>
    <row r="8" spans="1:11" s="137" customFormat="1">
      <c r="A8" s="1138"/>
      <c r="B8" s="1138"/>
      <c r="C8" s="1141"/>
      <c r="D8" s="1139"/>
      <c r="E8" s="219" t="s">
        <v>30</v>
      </c>
      <c r="F8" s="219" t="s">
        <v>31</v>
      </c>
      <c r="G8" s="138" t="s">
        <v>30</v>
      </c>
      <c r="H8" s="219" t="s">
        <v>31</v>
      </c>
      <c r="I8" s="1134"/>
      <c r="J8" s="1136"/>
      <c r="K8" s="405"/>
    </row>
    <row r="9" spans="1:11" s="174" customFormat="1">
      <c r="A9" s="239" t="s">
        <v>307</v>
      </c>
      <c r="B9" s="175" t="s">
        <v>487</v>
      </c>
      <c r="C9" s="272"/>
      <c r="D9" s="273"/>
      <c r="E9" s="274"/>
      <c r="F9" s="274"/>
      <c r="G9" s="274"/>
      <c r="H9" s="274"/>
      <c r="I9" s="275"/>
      <c r="J9" s="233"/>
    </row>
    <row r="10" spans="1:11" s="174" customFormat="1">
      <c r="A10" s="909"/>
      <c r="B10" s="910" t="s">
        <v>226</v>
      </c>
      <c r="C10" s="272">
        <v>180.7</v>
      </c>
      <c r="D10" s="273" t="s">
        <v>34</v>
      </c>
      <c r="E10" s="274"/>
      <c r="F10" s="274"/>
      <c r="G10" s="274">
        <v>10</v>
      </c>
      <c r="H10" s="274">
        <f t="shared" ref="H10:H14" si="0">G10*C10</f>
        <v>1807</v>
      </c>
      <c r="I10" s="275">
        <f>H10+F10</f>
        <v>1807</v>
      </c>
      <c r="J10" s="233"/>
    </row>
    <row r="11" spans="1:11" s="174" customFormat="1">
      <c r="A11" s="909"/>
      <c r="B11" s="911" t="s">
        <v>227</v>
      </c>
      <c r="C11" s="272">
        <f>C10</f>
        <v>180.7</v>
      </c>
      <c r="D11" s="273" t="s">
        <v>34</v>
      </c>
      <c r="E11" s="274">
        <v>25</v>
      </c>
      <c r="F11" s="274">
        <f t="shared" ref="F11:F14" si="1">E11*C11</f>
        <v>4517.5</v>
      </c>
      <c r="G11" s="274">
        <v>5</v>
      </c>
      <c r="H11" s="274">
        <f t="shared" si="0"/>
        <v>903.5</v>
      </c>
      <c r="I11" s="275">
        <f t="shared" ref="I11:I14" si="2">H11+F11</f>
        <v>5421</v>
      </c>
      <c r="J11" s="233"/>
    </row>
    <row r="12" spans="1:11" s="174" customFormat="1">
      <c r="A12" s="909"/>
      <c r="B12" s="912" t="s">
        <v>217</v>
      </c>
      <c r="C12" s="272">
        <v>24.56</v>
      </c>
      <c r="D12" s="913" t="s">
        <v>34</v>
      </c>
      <c r="E12" s="274">
        <v>80</v>
      </c>
      <c r="F12" s="274">
        <f t="shared" si="1"/>
        <v>1964.8</v>
      </c>
      <c r="G12" s="914">
        <f>อาคาร!G26</f>
        <v>163</v>
      </c>
      <c r="H12" s="274">
        <f t="shared" si="0"/>
        <v>4003.2799999999997</v>
      </c>
      <c r="I12" s="275">
        <f t="shared" si="2"/>
        <v>5968.08</v>
      </c>
      <c r="J12" s="233"/>
    </row>
    <row r="13" spans="1:11" s="174" customFormat="1">
      <c r="A13" s="909"/>
      <c r="B13" s="910" t="s">
        <v>228</v>
      </c>
      <c r="C13" s="272">
        <v>27.11</v>
      </c>
      <c r="D13" s="273" t="s">
        <v>33</v>
      </c>
      <c r="E13" s="275">
        <f>อาคาร!E27</f>
        <v>2470</v>
      </c>
      <c r="F13" s="274">
        <f t="shared" si="1"/>
        <v>66961.7</v>
      </c>
      <c r="G13" s="274">
        <v>329</v>
      </c>
      <c r="H13" s="274">
        <f t="shared" si="0"/>
        <v>8919.19</v>
      </c>
      <c r="I13" s="275">
        <f t="shared" si="2"/>
        <v>75880.89</v>
      </c>
      <c r="J13" s="233"/>
    </row>
    <row r="14" spans="1:11" s="174" customFormat="1">
      <c r="A14" s="909"/>
      <c r="B14" s="910" t="s">
        <v>229</v>
      </c>
      <c r="C14" s="272">
        <f>C11</f>
        <v>180.7</v>
      </c>
      <c r="D14" s="273" t="s">
        <v>34</v>
      </c>
      <c r="E14" s="274">
        <v>52</v>
      </c>
      <c r="F14" s="274">
        <f t="shared" si="1"/>
        <v>9396.4</v>
      </c>
      <c r="G14" s="274">
        <v>6</v>
      </c>
      <c r="H14" s="274">
        <f t="shared" si="0"/>
        <v>1084.1999999999998</v>
      </c>
      <c r="I14" s="275">
        <f t="shared" si="2"/>
        <v>10480.599999999999</v>
      </c>
      <c r="J14" s="233"/>
    </row>
    <row r="15" spans="1:11" s="174" customFormat="1">
      <c r="A15" s="234"/>
      <c r="B15" s="240"/>
      <c r="C15" s="271"/>
      <c r="D15" s="276"/>
      <c r="E15" s="277"/>
      <c r="F15" s="277"/>
      <c r="G15" s="277"/>
      <c r="H15" s="277"/>
      <c r="I15" s="271"/>
      <c r="J15" s="236"/>
    </row>
    <row r="16" spans="1:11" s="174" customFormat="1" ht="18.600000000000001" thickBot="1">
      <c r="A16" s="237"/>
      <c r="B16" s="241" t="s">
        <v>24</v>
      </c>
      <c r="C16" s="246"/>
      <c r="D16" s="247"/>
      <c r="E16" s="248"/>
      <c r="F16" s="248"/>
      <c r="G16" s="248"/>
      <c r="H16" s="248"/>
      <c r="I16" s="319">
        <f>SUM(I9:I15)</f>
        <v>99557.57</v>
      </c>
      <c r="J16" s="238"/>
    </row>
    <row r="17" spans="1:16" s="174" customFormat="1" ht="18.600000000000001" thickTop="1">
      <c r="A17" s="239" t="s">
        <v>742</v>
      </c>
      <c r="B17" s="175" t="s">
        <v>743</v>
      </c>
      <c r="C17" s="272"/>
      <c r="D17" s="273"/>
      <c r="E17" s="274"/>
      <c r="F17" s="274"/>
      <c r="G17" s="274"/>
      <c r="H17" s="274"/>
      <c r="I17" s="275"/>
      <c r="J17" s="233"/>
    </row>
    <row r="18" spans="1:16" s="152" customFormat="1">
      <c r="A18" s="657"/>
      <c r="B18" s="165" t="s">
        <v>496</v>
      </c>
      <c r="C18" s="294">
        <v>2.36</v>
      </c>
      <c r="D18" s="658" t="s">
        <v>43</v>
      </c>
      <c r="E18" s="225">
        <v>460</v>
      </c>
      <c r="F18" s="475">
        <f t="shared" ref="F18:F19" si="3">ROUND($C18*E18,2)</f>
        <v>1085.5999999999999</v>
      </c>
      <c r="G18" s="225">
        <v>146</v>
      </c>
      <c r="H18" s="475">
        <f t="shared" ref="H18:H19" si="4">ROUND($C18*G18,2)</f>
        <v>344.56</v>
      </c>
      <c r="I18" s="182">
        <f t="shared" ref="I18:I19" si="5">H18+F18</f>
        <v>1430.1599999999999</v>
      </c>
      <c r="J18" s="649"/>
      <c r="K18" s="405"/>
    </row>
    <row r="19" spans="1:16" s="137" customFormat="1">
      <c r="A19" s="657"/>
      <c r="B19" s="165" t="s">
        <v>489</v>
      </c>
      <c r="C19" s="294">
        <v>5.5</v>
      </c>
      <c r="D19" s="658" t="s">
        <v>43</v>
      </c>
      <c r="E19" s="225">
        <v>40</v>
      </c>
      <c r="F19" s="475">
        <f t="shared" si="3"/>
        <v>220</v>
      </c>
      <c r="G19" s="225">
        <v>109</v>
      </c>
      <c r="H19" s="475">
        <f t="shared" si="4"/>
        <v>599.5</v>
      </c>
      <c r="I19" s="182">
        <f t="shared" si="5"/>
        <v>819.5</v>
      </c>
      <c r="J19" s="649"/>
      <c r="K19" s="405"/>
    </row>
    <row r="20" spans="1:16" s="137" customFormat="1">
      <c r="A20" s="297"/>
      <c r="B20" s="165" t="s">
        <v>94</v>
      </c>
      <c r="C20" s="294">
        <v>5.5</v>
      </c>
      <c r="D20" s="658" t="s">
        <v>43</v>
      </c>
      <c r="E20" s="225">
        <v>53</v>
      </c>
      <c r="F20" s="475">
        <f t="shared" ref="F20:F21" si="6">ROUND($C20*E20,2)</f>
        <v>291.5</v>
      </c>
      <c r="G20" s="225">
        <v>35</v>
      </c>
      <c r="H20" s="475">
        <f t="shared" ref="H20:H21" si="7">ROUND($C20*G20,2)</f>
        <v>192.5</v>
      </c>
      <c r="I20" s="182">
        <f t="shared" ref="I20:I21" si="8">H20+F20</f>
        <v>484</v>
      </c>
      <c r="J20" s="678"/>
      <c r="K20" s="405"/>
      <c r="P20" s="405">
        <f>SUM(K20:O20)</f>
        <v>0</v>
      </c>
    </row>
    <row r="21" spans="1:16" s="137" customFormat="1">
      <c r="A21" s="657"/>
      <c r="B21" s="165" t="s">
        <v>802</v>
      </c>
      <c r="C21" s="294">
        <v>1</v>
      </c>
      <c r="D21" s="658" t="s">
        <v>801</v>
      </c>
      <c r="E21" s="225"/>
      <c r="F21" s="475">
        <f t="shared" si="6"/>
        <v>0</v>
      </c>
      <c r="G21" s="225">
        <v>10000</v>
      </c>
      <c r="H21" s="475">
        <f t="shared" si="7"/>
        <v>10000</v>
      </c>
      <c r="I21" s="182">
        <f t="shared" si="8"/>
        <v>10000</v>
      </c>
      <c r="J21" s="649"/>
      <c r="K21" s="405"/>
    </row>
    <row r="22" spans="1:16" s="174" customFormat="1">
      <c r="A22" s="234"/>
      <c r="B22" s="240"/>
      <c r="C22" s="271"/>
      <c r="D22" s="276"/>
      <c r="E22" s="277"/>
      <c r="F22" s="277"/>
      <c r="G22" s="277"/>
      <c r="H22" s="277"/>
      <c r="I22" s="271"/>
      <c r="J22" s="236"/>
    </row>
    <row r="23" spans="1:16" s="174" customFormat="1" ht="18.600000000000001" thickBot="1">
      <c r="A23" s="237"/>
      <c r="B23" s="241" t="s">
        <v>24</v>
      </c>
      <c r="C23" s="246"/>
      <c r="D23" s="247"/>
      <c r="E23" s="248"/>
      <c r="F23" s="248"/>
      <c r="G23" s="248"/>
      <c r="H23" s="248"/>
      <c r="I23" s="319">
        <f>SUM(I18:I22)</f>
        <v>12733.66</v>
      </c>
      <c r="J23" s="238"/>
    </row>
    <row r="24" spans="1:16" s="174" customFormat="1" ht="18.600000000000001" thickTop="1">
      <c r="A24" s="239" t="s">
        <v>313</v>
      </c>
      <c r="B24" s="175" t="s">
        <v>744</v>
      </c>
      <c r="C24" s="272"/>
      <c r="D24" s="273"/>
      <c r="E24" s="274"/>
      <c r="F24" s="274"/>
      <c r="G24" s="274"/>
      <c r="H24" s="274"/>
      <c r="I24" s="275"/>
      <c r="J24" s="233"/>
    </row>
    <row r="25" spans="1:16" s="152" customFormat="1">
      <c r="A25" s="657"/>
      <c r="B25" s="165" t="s">
        <v>745</v>
      </c>
      <c r="C25" s="294">
        <v>15.34</v>
      </c>
      <c r="D25" s="658" t="s">
        <v>36</v>
      </c>
      <c r="E25" s="225">
        <v>120</v>
      </c>
      <c r="F25" s="475">
        <f t="shared" ref="F25:F28" si="9">ROUND($C25*E25,2)</f>
        <v>1840.8</v>
      </c>
      <c r="G25" s="225">
        <v>30</v>
      </c>
      <c r="H25" s="475">
        <f t="shared" ref="H25:H28" si="10">ROUND($C25*G25,2)</f>
        <v>460.2</v>
      </c>
      <c r="I25" s="182">
        <f t="shared" ref="I25:I28" si="11">H25+F25</f>
        <v>2301</v>
      </c>
      <c r="J25" s="649"/>
      <c r="K25" s="405"/>
    </row>
    <row r="26" spans="1:16" s="137" customFormat="1">
      <c r="A26" s="657"/>
      <c r="B26" s="165" t="s">
        <v>746</v>
      </c>
      <c r="C26" s="294">
        <v>2.21</v>
      </c>
      <c r="D26" s="658" t="s">
        <v>33</v>
      </c>
      <c r="E26" s="225">
        <v>420</v>
      </c>
      <c r="F26" s="475">
        <f t="shared" si="9"/>
        <v>928.2</v>
      </c>
      <c r="G26" s="225">
        <v>121</v>
      </c>
      <c r="H26" s="475">
        <f t="shared" si="10"/>
        <v>267.41000000000003</v>
      </c>
      <c r="I26" s="182">
        <f t="shared" si="11"/>
        <v>1195.6100000000001</v>
      </c>
      <c r="J26" s="649"/>
      <c r="K26" s="405"/>
    </row>
    <row r="27" spans="1:16" s="137" customFormat="1">
      <c r="A27" s="297"/>
      <c r="B27" s="165" t="s">
        <v>748</v>
      </c>
      <c r="C27" s="294">
        <v>14.77</v>
      </c>
      <c r="D27" s="658" t="s">
        <v>43</v>
      </c>
      <c r="E27" s="225">
        <v>60</v>
      </c>
      <c r="F27" s="475">
        <f t="shared" si="9"/>
        <v>886.2</v>
      </c>
      <c r="G27" s="225">
        <v>10</v>
      </c>
      <c r="H27" s="475">
        <f t="shared" si="10"/>
        <v>147.69999999999999</v>
      </c>
      <c r="I27" s="182">
        <f t="shared" si="11"/>
        <v>1033.9000000000001</v>
      </c>
      <c r="J27" s="678"/>
      <c r="K27" s="405"/>
      <c r="P27" s="405">
        <f>SUM(K27:O27)</f>
        <v>0</v>
      </c>
    </row>
    <row r="28" spans="1:16" s="137" customFormat="1">
      <c r="A28" s="297"/>
      <c r="B28" s="165" t="s">
        <v>747</v>
      </c>
      <c r="C28" s="294">
        <v>6.9</v>
      </c>
      <c r="D28" s="658" t="s">
        <v>43</v>
      </c>
      <c r="E28" s="225">
        <v>300</v>
      </c>
      <c r="F28" s="475">
        <f t="shared" si="9"/>
        <v>2070</v>
      </c>
      <c r="G28" s="225">
        <v>35</v>
      </c>
      <c r="H28" s="475">
        <f t="shared" si="10"/>
        <v>241.5</v>
      </c>
      <c r="I28" s="182">
        <f t="shared" si="11"/>
        <v>2311.5</v>
      </c>
      <c r="J28" s="678"/>
      <c r="K28" s="405"/>
      <c r="P28" s="405">
        <f>SUM(K28:O28)</f>
        <v>0</v>
      </c>
    </row>
    <row r="29" spans="1:16" s="137" customFormat="1">
      <c r="A29" s="297"/>
      <c r="B29" s="165" t="s">
        <v>750</v>
      </c>
      <c r="C29" s="294">
        <v>1</v>
      </c>
      <c r="D29" s="658" t="s">
        <v>749</v>
      </c>
      <c r="E29" s="225">
        <v>3000</v>
      </c>
      <c r="F29" s="475">
        <f t="shared" ref="F29" si="12">ROUND($C29*E29,2)</f>
        <v>3000</v>
      </c>
      <c r="G29" s="225">
        <v>500</v>
      </c>
      <c r="H29" s="475">
        <f t="shared" ref="H29" si="13">ROUND($C29*G29,2)</f>
        <v>500</v>
      </c>
      <c r="I29" s="182">
        <f t="shared" ref="I29" si="14">H29+F29</f>
        <v>3500</v>
      </c>
      <c r="J29" s="678"/>
      <c r="K29" s="405"/>
      <c r="P29" s="405">
        <f>SUM(K29:O29)</f>
        <v>0</v>
      </c>
    </row>
    <row r="30" spans="1:16" s="174" customFormat="1">
      <c r="A30" s="234"/>
      <c r="B30" s="240"/>
      <c r="C30" s="271"/>
      <c r="D30" s="276"/>
      <c r="E30" s="277"/>
      <c r="F30" s="277"/>
      <c r="G30" s="277"/>
      <c r="H30" s="277"/>
      <c r="I30" s="271"/>
      <c r="J30" s="236"/>
    </row>
    <row r="31" spans="1:16" s="174" customFormat="1" ht="18.600000000000001" thickBot="1">
      <c r="A31" s="237"/>
      <c r="B31" s="241" t="s">
        <v>24</v>
      </c>
      <c r="C31" s="246"/>
      <c r="D31" s="247"/>
      <c r="E31" s="248"/>
      <c r="F31" s="248"/>
      <c r="G31" s="248"/>
      <c r="H31" s="248"/>
      <c r="I31" s="319">
        <f>SUM(I25:I30)</f>
        <v>10342.01</v>
      </c>
      <c r="J31" s="238"/>
    </row>
    <row r="32" spans="1:16" ht="18.600000000000001" thickTop="1"/>
  </sheetData>
  <mergeCells count="9">
    <mergeCell ref="A1:J1"/>
    <mergeCell ref="A7:A8"/>
    <mergeCell ref="B7:B8"/>
    <mergeCell ref="D7:D8"/>
    <mergeCell ref="C7:C8"/>
    <mergeCell ref="J7:J8"/>
    <mergeCell ref="E7:F7"/>
    <mergeCell ref="G7:H7"/>
    <mergeCell ref="I7:I8"/>
  </mergeCells>
  <printOptions horizontalCentered="1"/>
  <pageMargins left="0.27559055118110237" right="0.19685039370078741" top="0.59055118110236227" bottom="0.35433070866141736" header="0.19685039370078741" footer="0.23622047244094491"/>
  <pageSetup paperSize="9" scale="75" firstPageNumber="46" orientation="portrait" useFirstPageNumber="1" r:id="rId1"/>
  <headerFooter>
    <oddHeader xml:space="preserve">&amp;R&amp;"TH SarabunPSK,Regular"&amp;14แบบ ปร.4 แผ่นที่ 40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53F5-69E3-41E4-8EBE-C0812DAEA22B}">
  <sheetPr>
    <tabColor theme="8" tint="0.59999389629810485"/>
  </sheetPr>
  <dimension ref="A1:C22"/>
  <sheetViews>
    <sheetView topLeftCell="A7" workbookViewId="0">
      <selection activeCell="B13" sqref="B13"/>
    </sheetView>
  </sheetViews>
  <sheetFormatPr defaultColWidth="9" defaultRowHeight="18"/>
  <cols>
    <col min="1" max="1" width="13" style="119" customWidth="1"/>
    <col min="2" max="2" width="70.3984375" style="116" customWidth="1"/>
    <col min="3" max="3" width="22.19921875" style="123" customWidth="1"/>
    <col min="4" max="16384" width="9" style="116"/>
  </cols>
  <sheetData>
    <row r="1" spans="1:3">
      <c r="A1" s="1143" t="s">
        <v>144</v>
      </c>
      <c r="B1" s="1143"/>
      <c r="C1" s="1143"/>
    </row>
    <row r="2" spans="1:3">
      <c r="A2" s="117" t="s">
        <v>285</v>
      </c>
      <c r="C2" s="117" t="s">
        <v>287</v>
      </c>
    </row>
    <row r="3" spans="1:3">
      <c r="A3" s="117" t="s">
        <v>286</v>
      </c>
      <c r="C3" s="117" t="s">
        <v>289</v>
      </c>
    </row>
    <row r="4" spans="1:3">
      <c r="A4" s="117" t="s">
        <v>288</v>
      </c>
      <c r="B4" s="119"/>
      <c r="C4" s="117" t="s">
        <v>290</v>
      </c>
    </row>
    <row r="5" spans="1:3">
      <c r="A5" s="567" t="str">
        <f>ค่าใช้จ่ายพิเศษ!A5</f>
        <v>ประมาณราคาเมื่อวันที่     21  เมษายน 2569</v>
      </c>
      <c r="B5" s="119"/>
      <c r="C5" s="119"/>
    </row>
    <row r="6" spans="1:3">
      <c r="A6" s="167" t="s">
        <v>390</v>
      </c>
    </row>
    <row r="7" spans="1:3">
      <c r="A7" s="136" t="s">
        <v>19</v>
      </c>
      <c r="B7" s="136" t="s">
        <v>1</v>
      </c>
      <c r="C7" s="130" t="s">
        <v>27</v>
      </c>
    </row>
    <row r="8" spans="1:3">
      <c r="A8" s="132"/>
      <c r="B8" s="502" t="s">
        <v>342</v>
      </c>
      <c r="C8" s="134"/>
    </row>
    <row r="9" spans="1:3">
      <c r="A9" s="124">
        <v>1</v>
      </c>
      <c r="B9" s="125" t="s">
        <v>343</v>
      </c>
      <c r="C9" s="126">
        <f>เสาธง!I21</f>
        <v>24604.940000000002</v>
      </c>
    </row>
    <row r="10" spans="1:3">
      <c r="A10" s="124">
        <v>2</v>
      </c>
      <c r="B10" s="125" t="s">
        <v>349</v>
      </c>
      <c r="C10" s="126">
        <f>เสาธง!I36</f>
        <v>18004</v>
      </c>
    </row>
    <row r="11" spans="1:3">
      <c r="A11" s="124"/>
      <c r="B11" s="125"/>
      <c r="C11" s="126"/>
    </row>
    <row r="12" spans="1:3">
      <c r="A12" s="124"/>
      <c r="B12" s="125"/>
      <c r="C12" s="126"/>
    </row>
    <row r="13" spans="1:3">
      <c r="A13" s="124"/>
      <c r="B13" s="417"/>
      <c r="C13" s="126"/>
    </row>
    <row r="14" spans="1:3">
      <c r="A14" s="124"/>
      <c r="B14" s="125"/>
      <c r="C14" s="126"/>
    </row>
    <row r="15" spans="1:3">
      <c r="A15" s="124"/>
      <c r="B15" s="125"/>
      <c r="C15" s="126"/>
    </row>
    <row r="16" spans="1:3">
      <c r="A16" s="124"/>
      <c r="B16" s="125"/>
      <c r="C16" s="126"/>
    </row>
    <row r="17" spans="1:3">
      <c r="A17" s="124"/>
      <c r="B17" s="125"/>
      <c r="C17" s="126"/>
    </row>
    <row r="18" spans="1:3">
      <c r="A18" s="124"/>
      <c r="B18" s="125"/>
      <c r="C18" s="126"/>
    </row>
    <row r="19" spans="1:3">
      <c r="A19" s="124"/>
      <c r="B19" s="125"/>
      <c r="C19" s="126"/>
    </row>
    <row r="20" spans="1:3">
      <c r="A20" s="124"/>
      <c r="B20" s="125"/>
      <c r="C20" s="126"/>
    </row>
    <row r="21" spans="1:3">
      <c r="A21" s="127"/>
      <c r="B21" s="128"/>
      <c r="C21" s="129"/>
    </row>
    <row r="22" spans="1:3" s="117" customFormat="1">
      <c r="A22" s="267"/>
      <c r="B22" s="267" t="s">
        <v>24</v>
      </c>
      <c r="C22" s="268">
        <f>SUM(C8:C21)</f>
        <v>42608.94</v>
      </c>
    </row>
  </sheetData>
  <mergeCells count="1">
    <mergeCell ref="A1:C1"/>
  </mergeCells>
  <printOptions horizontalCentered="1"/>
  <pageMargins left="0.11811023622047245" right="0.11811023622047245" top="0.55118110236220474" bottom="0.35433070866141736" header="0.31496062992125984" footer="0.31496062992125984"/>
  <pageSetup paperSize="9" scale="80" orientation="portrait" r:id="rId1"/>
  <headerFooter>
    <oddHeader xml:space="preserve">&amp;R&amp;"TH SarabunPSK,Regular"&amp;14แบบ ปร.4 แผ่นที่ 41 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4F8A4-67D4-42D6-B895-A6A649E71DD6}">
  <sheetPr>
    <tabColor theme="8" tint="0.59999389629810485"/>
  </sheetPr>
  <dimension ref="A1:K37"/>
  <sheetViews>
    <sheetView topLeftCell="A10" workbookViewId="0">
      <selection activeCell="B32" sqref="B32"/>
    </sheetView>
  </sheetViews>
  <sheetFormatPr defaultRowHeight="18"/>
  <cols>
    <col min="1" max="1" width="4.5" style="116" customWidth="1"/>
    <col min="2" max="2" width="38.59765625" style="471" customWidth="1"/>
    <col min="3" max="3" width="7.5" style="118" customWidth="1"/>
    <col min="4" max="4" width="4.8984375" style="116" customWidth="1"/>
    <col min="5" max="6" width="11.5" style="118" customWidth="1"/>
    <col min="7" max="8" width="11" style="118" customWidth="1"/>
    <col min="9" max="9" width="12.3984375" style="118" customWidth="1"/>
    <col min="10" max="10" width="7.59765625" style="116" customWidth="1"/>
    <col min="11" max="11" width="11.09765625" style="116" bestFit="1" customWidth="1"/>
    <col min="12" max="256" width="9" style="116"/>
    <col min="257" max="257" width="4.5" style="116" customWidth="1"/>
    <col min="258" max="258" width="38.59765625" style="116" customWidth="1"/>
    <col min="259" max="259" width="7.5" style="116" customWidth="1"/>
    <col min="260" max="260" width="4.8984375" style="116" customWidth="1"/>
    <col min="261" max="262" width="11.5" style="116" customWidth="1"/>
    <col min="263" max="264" width="11" style="116" customWidth="1"/>
    <col min="265" max="265" width="12.3984375" style="116" customWidth="1"/>
    <col min="266" max="266" width="7.59765625" style="116" customWidth="1"/>
    <col min="267" max="267" width="11.09765625" style="116" bestFit="1" customWidth="1"/>
    <col min="268" max="512" width="9" style="116"/>
    <col min="513" max="513" width="4.5" style="116" customWidth="1"/>
    <col min="514" max="514" width="38.59765625" style="116" customWidth="1"/>
    <col min="515" max="515" width="7.5" style="116" customWidth="1"/>
    <col min="516" max="516" width="4.8984375" style="116" customWidth="1"/>
    <col min="517" max="518" width="11.5" style="116" customWidth="1"/>
    <col min="519" max="520" width="11" style="116" customWidth="1"/>
    <col min="521" max="521" width="12.3984375" style="116" customWidth="1"/>
    <col min="522" max="522" width="7.59765625" style="116" customWidth="1"/>
    <col min="523" max="523" width="11.09765625" style="116" bestFit="1" customWidth="1"/>
    <col min="524" max="768" width="9" style="116"/>
    <col min="769" max="769" width="4.5" style="116" customWidth="1"/>
    <col min="770" max="770" width="38.59765625" style="116" customWidth="1"/>
    <col min="771" max="771" width="7.5" style="116" customWidth="1"/>
    <col min="772" max="772" width="4.8984375" style="116" customWidth="1"/>
    <col min="773" max="774" width="11.5" style="116" customWidth="1"/>
    <col min="775" max="776" width="11" style="116" customWidth="1"/>
    <col min="777" max="777" width="12.3984375" style="116" customWidth="1"/>
    <col min="778" max="778" width="7.59765625" style="116" customWidth="1"/>
    <col min="779" max="779" width="11.09765625" style="116" bestFit="1" customWidth="1"/>
    <col min="780" max="1024" width="9" style="116"/>
    <col min="1025" max="1025" width="4.5" style="116" customWidth="1"/>
    <col min="1026" max="1026" width="38.59765625" style="116" customWidth="1"/>
    <col min="1027" max="1027" width="7.5" style="116" customWidth="1"/>
    <col min="1028" max="1028" width="4.8984375" style="116" customWidth="1"/>
    <col min="1029" max="1030" width="11.5" style="116" customWidth="1"/>
    <col min="1031" max="1032" width="11" style="116" customWidth="1"/>
    <col min="1033" max="1033" width="12.3984375" style="116" customWidth="1"/>
    <col min="1034" max="1034" width="7.59765625" style="116" customWidth="1"/>
    <col min="1035" max="1035" width="11.09765625" style="116" bestFit="1" customWidth="1"/>
    <col min="1036" max="1280" width="9" style="116"/>
    <col min="1281" max="1281" width="4.5" style="116" customWidth="1"/>
    <col min="1282" max="1282" width="38.59765625" style="116" customWidth="1"/>
    <col min="1283" max="1283" width="7.5" style="116" customWidth="1"/>
    <col min="1284" max="1284" width="4.8984375" style="116" customWidth="1"/>
    <col min="1285" max="1286" width="11.5" style="116" customWidth="1"/>
    <col min="1287" max="1288" width="11" style="116" customWidth="1"/>
    <col min="1289" max="1289" width="12.3984375" style="116" customWidth="1"/>
    <col min="1290" max="1290" width="7.59765625" style="116" customWidth="1"/>
    <col min="1291" max="1291" width="11.09765625" style="116" bestFit="1" customWidth="1"/>
    <col min="1292" max="1536" width="9" style="116"/>
    <col min="1537" max="1537" width="4.5" style="116" customWidth="1"/>
    <col min="1538" max="1538" width="38.59765625" style="116" customWidth="1"/>
    <col min="1539" max="1539" width="7.5" style="116" customWidth="1"/>
    <col min="1540" max="1540" width="4.8984375" style="116" customWidth="1"/>
    <col min="1541" max="1542" width="11.5" style="116" customWidth="1"/>
    <col min="1543" max="1544" width="11" style="116" customWidth="1"/>
    <col min="1545" max="1545" width="12.3984375" style="116" customWidth="1"/>
    <col min="1546" max="1546" width="7.59765625" style="116" customWidth="1"/>
    <col min="1547" max="1547" width="11.09765625" style="116" bestFit="1" customWidth="1"/>
    <col min="1548" max="1792" width="9" style="116"/>
    <col min="1793" max="1793" width="4.5" style="116" customWidth="1"/>
    <col min="1794" max="1794" width="38.59765625" style="116" customWidth="1"/>
    <col min="1795" max="1795" width="7.5" style="116" customWidth="1"/>
    <col min="1796" max="1796" width="4.8984375" style="116" customWidth="1"/>
    <col min="1797" max="1798" width="11.5" style="116" customWidth="1"/>
    <col min="1799" max="1800" width="11" style="116" customWidth="1"/>
    <col min="1801" max="1801" width="12.3984375" style="116" customWidth="1"/>
    <col min="1802" max="1802" width="7.59765625" style="116" customWidth="1"/>
    <col min="1803" max="1803" width="11.09765625" style="116" bestFit="1" customWidth="1"/>
    <col min="1804" max="2048" width="9" style="116"/>
    <col min="2049" max="2049" width="4.5" style="116" customWidth="1"/>
    <col min="2050" max="2050" width="38.59765625" style="116" customWidth="1"/>
    <col min="2051" max="2051" width="7.5" style="116" customWidth="1"/>
    <col min="2052" max="2052" width="4.8984375" style="116" customWidth="1"/>
    <col min="2053" max="2054" width="11.5" style="116" customWidth="1"/>
    <col min="2055" max="2056" width="11" style="116" customWidth="1"/>
    <col min="2057" max="2057" width="12.3984375" style="116" customWidth="1"/>
    <col min="2058" max="2058" width="7.59765625" style="116" customWidth="1"/>
    <col min="2059" max="2059" width="11.09765625" style="116" bestFit="1" customWidth="1"/>
    <col min="2060" max="2304" width="9" style="116"/>
    <col min="2305" max="2305" width="4.5" style="116" customWidth="1"/>
    <col min="2306" max="2306" width="38.59765625" style="116" customWidth="1"/>
    <col min="2307" max="2307" width="7.5" style="116" customWidth="1"/>
    <col min="2308" max="2308" width="4.8984375" style="116" customWidth="1"/>
    <col min="2309" max="2310" width="11.5" style="116" customWidth="1"/>
    <col min="2311" max="2312" width="11" style="116" customWidth="1"/>
    <col min="2313" max="2313" width="12.3984375" style="116" customWidth="1"/>
    <col min="2314" max="2314" width="7.59765625" style="116" customWidth="1"/>
    <col min="2315" max="2315" width="11.09765625" style="116" bestFit="1" customWidth="1"/>
    <col min="2316" max="2560" width="9" style="116"/>
    <col min="2561" max="2561" width="4.5" style="116" customWidth="1"/>
    <col min="2562" max="2562" width="38.59765625" style="116" customWidth="1"/>
    <col min="2563" max="2563" width="7.5" style="116" customWidth="1"/>
    <col min="2564" max="2564" width="4.8984375" style="116" customWidth="1"/>
    <col min="2565" max="2566" width="11.5" style="116" customWidth="1"/>
    <col min="2567" max="2568" width="11" style="116" customWidth="1"/>
    <col min="2569" max="2569" width="12.3984375" style="116" customWidth="1"/>
    <col min="2570" max="2570" width="7.59765625" style="116" customWidth="1"/>
    <col min="2571" max="2571" width="11.09765625" style="116" bestFit="1" customWidth="1"/>
    <col min="2572" max="2816" width="9" style="116"/>
    <col min="2817" max="2817" width="4.5" style="116" customWidth="1"/>
    <col min="2818" max="2818" width="38.59765625" style="116" customWidth="1"/>
    <col min="2819" max="2819" width="7.5" style="116" customWidth="1"/>
    <col min="2820" max="2820" width="4.8984375" style="116" customWidth="1"/>
    <col min="2821" max="2822" width="11.5" style="116" customWidth="1"/>
    <col min="2823" max="2824" width="11" style="116" customWidth="1"/>
    <col min="2825" max="2825" width="12.3984375" style="116" customWidth="1"/>
    <col min="2826" max="2826" width="7.59765625" style="116" customWidth="1"/>
    <col min="2827" max="2827" width="11.09765625" style="116" bestFit="1" customWidth="1"/>
    <col min="2828" max="3072" width="9" style="116"/>
    <col min="3073" max="3073" width="4.5" style="116" customWidth="1"/>
    <col min="3074" max="3074" width="38.59765625" style="116" customWidth="1"/>
    <col min="3075" max="3075" width="7.5" style="116" customWidth="1"/>
    <col min="3076" max="3076" width="4.8984375" style="116" customWidth="1"/>
    <col min="3077" max="3078" width="11.5" style="116" customWidth="1"/>
    <col min="3079" max="3080" width="11" style="116" customWidth="1"/>
    <col min="3081" max="3081" width="12.3984375" style="116" customWidth="1"/>
    <col min="3082" max="3082" width="7.59765625" style="116" customWidth="1"/>
    <col min="3083" max="3083" width="11.09765625" style="116" bestFit="1" customWidth="1"/>
    <col min="3084" max="3328" width="9" style="116"/>
    <col min="3329" max="3329" width="4.5" style="116" customWidth="1"/>
    <col min="3330" max="3330" width="38.59765625" style="116" customWidth="1"/>
    <col min="3331" max="3331" width="7.5" style="116" customWidth="1"/>
    <col min="3332" max="3332" width="4.8984375" style="116" customWidth="1"/>
    <col min="3333" max="3334" width="11.5" style="116" customWidth="1"/>
    <col min="3335" max="3336" width="11" style="116" customWidth="1"/>
    <col min="3337" max="3337" width="12.3984375" style="116" customWidth="1"/>
    <col min="3338" max="3338" width="7.59765625" style="116" customWidth="1"/>
    <col min="3339" max="3339" width="11.09765625" style="116" bestFit="1" customWidth="1"/>
    <col min="3340" max="3584" width="9" style="116"/>
    <col min="3585" max="3585" width="4.5" style="116" customWidth="1"/>
    <col min="3586" max="3586" width="38.59765625" style="116" customWidth="1"/>
    <col min="3587" max="3587" width="7.5" style="116" customWidth="1"/>
    <col min="3588" max="3588" width="4.8984375" style="116" customWidth="1"/>
    <col min="3589" max="3590" width="11.5" style="116" customWidth="1"/>
    <col min="3591" max="3592" width="11" style="116" customWidth="1"/>
    <col min="3593" max="3593" width="12.3984375" style="116" customWidth="1"/>
    <col min="3594" max="3594" width="7.59765625" style="116" customWidth="1"/>
    <col min="3595" max="3595" width="11.09765625" style="116" bestFit="1" customWidth="1"/>
    <col min="3596" max="3840" width="9" style="116"/>
    <col min="3841" max="3841" width="4.5" style="116" customWidth="1"/>
    <col min="3842" max="3842" width="38.59765625" style="116" customWidth="1"/>
    <col min="3843" max="3843" width="7.5" style="116" customWidth="1"/>
    <col min="3844" max="3844" width="4.8984375" style="116" customWidth="1"/>
    <col min="3845" max="3846" width="11.5" style="116" customWidth="1"/>
    <col min="3847" max="3848" width="11" style="116" customWidth="1"/>
    <col min="3849" max="3849" width="12.3984375" style="116" customWidth="1"/>
    <col min="3850" max="3850" width="7.59765625" style="116" customWidth="1"/>
    <col min="3851" max="3851" width="11.09765625" style="116" bestFit="1" customWidth="1"/>
    <col min="3852" max="4096" width="9" style="116"/>
    <col min="4097" max="4097" width="4.5" style="116" customWidth="1"/>
    <col min="4098" max="4098" width="38.59765625" style="116" customWidth="1"/>
    <col min="4099" max="4099" width="7.5" style="116" customWidth="1"/>
    <col min="4100" max="4100" width="4.8984375" style="116" customWidth="1"/>
    <col min="4101" max="4102" width="11.5" style="116" customWidth="1"/>
    <col min="4103" max="4104" width="11" style="116" customWidth="1"/>
    <col min="4105" max="4105" width="12.3984375" style="116" customWidth="1"/>
    <col min="4106" max="4106" width="7.59765625" style="116" customWidth="1"/>
    <col min="4107" max="4107" width="11.09765625" style="116" bestFit="1" customWidth="1"/>
    <col min="4108" max="4352" width="9" style="116"/>
    <col min="4353" max="4353" width="4.5" style="116" customWidth="1"/>
    <col min="4354" max="4354" width="38.59765625" style="116" customWidth="1"/>
    <col min="4355" max="4355" width="7.5" style="116" customWidth="1"/>
    <col min="4356" max="4356" width="4.8984375" style="116" customWidth="1"/>
    <col min="4357" max="4358" width="11.5" style="116" customWidth="1"/>
    <col min="4359" max="4360" width="11" style="116" customWidth="1"/>
    <col min="4361" max="4361" width="12.3984375" style="116" customWidth="1"/>
    <col min="4362" max="4362" width="7.59765625" style="116" customWidth="1"/>
    <col min="4363" max="4363" width="11.09765625" style="116" bestFit="1" customWidth="1"/>
    <col min="4364" max="4608" width="9" style="116"/>
    <col min="4609" max="4609" width="4.5" style="116" customWidth="1"/>
    <col min="4610" max="4610" width="38.59765625" style="116" customWidth="1"/>
    <col min="4611" max="4611" width="7.5" style="116" customWidth="1"/>
    <col min="4612" max="4612" width="4.8984375" style="116" customWidth="1"/>
    <col min="4613" max="4614" width="11.5" style="116" customWidth="1"/>
    <col min="4615" max="4616" width="11" style="116" customWidth="1"/>
    <col min="4617" max="4617" width="12.3984375" style="116" customWidth="1"/>
    <col min="4618" max="4618" width="7.59765625" style="116" customWidth="1"/>
    <col min="4619" max="4619" width="11.09765625" style="116" bestFit="1" customWidth="1"/>
    <col min="4620" max="4864" width="9" style="116"/>
    <col min="4865" max="4865" width="4.5" style="116" customWidth="1"/>
    <col min="4866" max="4866" width="38.59765625" style="116" customWidth="1"/>
    <col min="4867" max="4867" width="7.5" style="116" customWidth="1"/>
    <col min="4868" max="4868" width="4.8984375" style="116" customWidth="1"/>
    <col min="4869" max="4870" width="11.5" style="116" customWidth="1"/>
    <col min="4871" max="4872" width="11" style="116" customWidth="1"/>
    <col min="4873" max="4873" width="12.3984375" style="116" customWidth="1"/>
    <col min="4874" max="4874" width="7.59765625" style="116" customWidth="1"/>
    <col min="4875" max="4875" width="11.09765625" style="116" bestFit="1" customWidth="1"/>
    <col min="4876" max="5120" width="9" style="116"/>
    <col min="5121" max="5121" width="4.5" style="116" customWidth="1"/>
    <col min="5122" max="5122" width="38.59765625" style="116" customWidth="1"/>
    <col min="5123" max="5123" width="7.5" style="116" customWidth="1"/>
    <col min="5124" max="5124" width="4.8984375" style="116" customWidth="1"/>
    <col min="5125" max="5126" width="11.5" style="116" customWidth="1"/>
    <col min="5127" max="5128" width="11" style="116" customWidth="1"/>
    <col min="5129" max="5129" width="12.3984375" style="116" customWidth="1"/>
    <col min="5130" max="5130" width="7.59765625" style="116" customWidth="1"/>
    <col min="5131" max="5131" width="11.09765625" style="116" bestFit="1" customWidth="1"/>
    <col min="5132" max="5376" width="9" style="116"/>
    <col min="5377" max="5377" width="4.5" style="116" customWidth="1"/>
    <col min="5378" max="5378" width="38.59765625" style="116" customWidth="1"/>
    <col min="5379" max="5379" width="7.5" style="116" customWidth="1"/>
    <col min="5380" max="5380" width="4.8984375" style="116" customWidth="1"/>
    <col min="5381" max="5382" width="11.5" style="116" customWidth="1"/>
    <col min="5383" max="5384" width="11" style="116" customWidth="1"/>
    <col min="5385" max="5385" width="12.3984375" style="116" customWidth="1"/>
    <col min="5386" max="5386" width="7.59765625" style="116" customWidth="1"/>
    <col min="5387" max="5387" width="11.09765625" style="116" bestFit="1" customWidth="1"/>
    <col min="5388" max="5632" width="9" style="116"/>
    <col min="5633" max="5633" width="4.5" style="116" customWidth="1"/>
    <col min="5634" max="5634" width="38.59765625" style="116" customWidth="1"/>
    <col min="5635" max="5635" width="7.5" style="116" customWidth="1"/>
    <col min="5636" max="5636" width="4.8984375" style="116" customWidth="1"/>
    <col min="5637" max="5638" width="11.5" style="116" customWidth="1"/>
    <col min="5639" max="5640" width="11" style="116" customWidth="1"/>
    <col min="5641" max="5641" width="12.3984375" style="116" customWidth="1"/>
    <col min="5642" max="5642" width="7.59765625" style="116" customWidth="1"/>
    <col min="5643" max="5643" width="11.09765625" style="116" bestFit="1" customWidth="1"/>
    <col min="5644" max="5888" width="9" style="116"/>
    <col min="5889" max="5889" width="4.5" style="116" customWidth="1"/>
    <col min="5890" max="5890" width="38.59765625" style="116" customWidth="1"/>
    <col min="5891" max="5891" width="7.5" style="116" customWidth="1"/>
    <col min="5892" max="5892" width="4.8984375" style="116" customWidth="1"/>
    <col min="5893" max="5894" width="11.5" style="116" customWidth="1"/>
    <col min="5895" max="5896" width="11" style="116" customWidth="1"/>
    <col min="5897" max="5897" width="12.3984375" style="116" customWidth="1"/>
    <col min="5898" max="5898" width="7.59765625" style="116" customWidth="1"/>
    <col min="5899" max="5899" width="11.09765625" style="116" bestFit="1" customWidth="1"/>
    <col min="5900" max="6144" width="9" style="116"/>
    <col min="6145" max="6145" width="4.5" style="116" customWidth="1"/>
    <col min="6146" max="6146" width="38.59765625" style="116" customWidth="1"/>
    <col min="6147" max="6147" width="7.5" style="116" customWidth="1"/>
    <col min="6148" max="6148" width="4.8984375" style="116" customWidth="1"/>
    <col min="6149" max="6150" width="11.5" style="116" customWidth="1"/>
    <col min="6151" max="6152" width="11" style="116" customWidth="1"/>
    <col min="6153" max="6153" width="12.3984375" style="116" customWidth="1"/>
    <col min="6154" max="6154" width="7.59765625" style="116" customWidth="1"/>
    <col min="6155" max="6155" width="11.09765625" style="116" bestFit="1" customWidth="1"/>
    <col min="6156" max="6400" width="9" style="116"/>
    <col min="6401" max="6401" width="4.5" style="116" customWidth="1"/>
    <col min="6402" max="6402" width="38.59765625" style="116" customWidth="1"/>
    <col min="6403" max="6403" width="7.5" style="116" customWidth="1"/>
    <col min="6404" max="6404" width="4.8984375" style="116" customWidth="1"/>
    <col min="6405" max="6406" width="11.5" style="116" customWidth="1"/>
    <col min="6407" max="6408" width="11" style="116" customWidth="1"/>
    <col min="6409" max="6409" width="12.3984375" style="116" customWidth="1"/>
    <col min="6410" max="6410" width="7.59765625" style="116" customWidth="1"/>
    <col min="6411" max="6411" width="11.09765625" style="116" bestFit="1" customWidth="1"/>
    <col min="6412" max="6656" width="9" style="116"/>
    <col min="6657" max="6657" width="4.5" style="116" customWidth="1"/>
    <col min="6658" max="6658" width="38.59765625" style="116" customWidth="1"/>
    <col min="6659" max="6659" width="7.5" style="116" customWidth="1"/>
    <col min="6660" max="6660" width="4.8984375" style="116" customWidth="1"/>
    <col min="6661" max="6662" width="11.5" style="116" customWidth="1"/>
    <col min="6663" max="6664" width="11" style="116" customWidth="1"/>
    <col min="6665" max="6665" width="12.3984375" style="116" customWidth="1"/>
    <col min="6666" max="6666" width="7.59765625" style="116" customWidth="1"/>
    <col min="6667" max="6667" width="11.09765625" style="116" bestFit="1" customWidth="1"/>
    <col min="6668" max="6912" width="9" style="116"/>
    <col min="6913" max="6913" width="4.5" style="116" customWidth="1"/>
    <col min="6914" max="6914" width="38.59765625" style="116" customWidth="1"/>
    <col min="6915" max="6915" width="7.5" style="116" customWidth="1"/>
    <col min="6916" max="6916" width="4.8984375" style="116" customWidth="1"/>
    <col min="6917" max="6918" width="11.5" style="116" customWidth="1"/>
    <col min="6919" max="6920" width="11" style="116" customWidth="1"/>
    <col min="6921" max="6921" width="12.3984375" style="116" customWidth="1"/>
    <col min="6922" max="6922" width="7.59765625" style="116" customWidth="1"/>
    <col min="6923" max="6923" width="11.09765625" style="116" bestFit="1" customWidth="1"/>
    <col min="6924" max="7168" width="9" style="116"/>
    <col min="7169" max="7169" width="4.5" style="116" customWidth="1"/>
    <col min="7170" max="7170" width="38.59765625" style="116" customWidth="1"/>
    <col min="7171" max="7171" width="7.5" style="116" customWidth="1"/>
    <col min="7172" max="7172" width="4.8984375" style="116" customWidth="1"/>
    <col min="7173" max="7174" width="11.5" style="116" customWidth="1"/>
    <col min="7175" max="7176" width="11" style="116" customWidth="1"/>
    <col min="7177" max="7177" width="12.3984375" style="116" customWidth="1"/>
    <col min="7178" max="7178" width="7.59765625" style="116" customWidth="1"/>
    <col min="7179" max="7179" width="11.09765625" style="116" bestFit="1" customWidth="1"/>
    <col min="7180" max="7424" width="9" style="116"/>
    <col min="7425" max="7425" width="4.5" style="116" customWidth="1"/>
    <col min="7426" max="7426" width="38.59765625" style="116" customWidth="1"/>
    <col min="7427" max="7427" width="7.5" style="116" customWidth="1"/>
    <col min="7428" max="7428" width="4.8984375" style="116" customWidth="1"/>
    <col min="7429" max="7430" width="11.5" style="116" customWidth="1"/>
    <col min="7431" max="7432" width="11" style="116" customWidth="1"/>
    <col min="7433" max="7433" width="12.3984375" style="116" customWidth="1"/>
    <col min="7434" max="7434" width="7.59765625" style="116" customWidth="1"/>
    <col min="7435" max="7435" width="11.09765625" style="116" bestFit="1" customWidth="1"/>
    <col min="7436" max="7680" width="9" style="116"/>
    <col min="7681" max="7681" width="4.5" style="116" customWidth="1"/>
    <col min="7682" max="7682" width="38.59765625" style="116" customWidth="1"/>
    <col min="7683" max="7683" width="7.5" style="116" customWidth="1"/>
    <col min="7684" max="7684" width="4.8984375" style="116" customWidth="1"/>
    <col min="7685" max="7686" width="11.5" style="116" customWidth="1"/>
    <col min="7687" max="7688" width="11" style="116" customWidth="1"/>
    <col min="7689" max="7689" width="12.3984375" style="116" customWidth="1"/>
    <col min="7690" max="7690" width="7.59765625" style="116" customWidth="1"/>
    <col min="7691" max="7691" width="11.09765625" style="116" bestFit="1" customWidth="1"/>
    <col min="7692" max="7936" width="9" style="116"/>
    <col min="7937" max="7937" width="4.5" style="116" customWidth="1"/>
    <col min="7938" max="7938" width="38.59765625" style="116" customWidth="1"/>
    <col min="7939" max="7939" width="7.5" style="116" customWidth="1"/>
    <col min="7940" max="7940" width="4.8984375" style="116" customWidth="1"/>
    <col min="7941" max="7942" width="11.5" style="116" customWidth="1"/>
    <col min="7943" max="7944" width="11" style="116" customWidth="1"/>
    <col min="7945" max="7945" width="12.3984375" style="116" customWidth="1"/>
    <col min="7946" max="7946" width="7.59765625" style="116" customWidth="1"/>
    <col min="7947" max="7947" width="11.09765625" style="116" bestFit="1" customWidth="1"/>
    <col min="7948" max="8192" width="9" style="116"/>
    <col min="8193" max="8193" width="4.5" style="116" customWidth="1"/>
    <col min="8194" max="8194" width="38.59765625" style="116" customWidth="1"/>
    <col min="8195" max="8195" width="7.5" style="116" customWidth="1"/>
    <col min="8196" max="8196" width="4.8984375" style="116" customWidth="1"/>
    <col min="8197" max="8198" width="11.5" style="116" customWidth="1"/>
    <col min="8199" max="8200" width="11" style="116" customWidth="1"/>
    <col min="8201" max="8201" width="12.3984375" style="116" customWidth="1"/>
    <col min="8202" max="8202" width="7.59765625" style="116" customWidth="1"/>
    <col min="8203" max="8203" width="11.09765625" style="116" bestFit="1" customWidth="1"/>
    <col min="8204" max="8448" width="9" style="116"/>
    <col min="8449" max="8449" width="4.5" style="116" customWidth="1"/>
    <col min="8450" max="8450" width="38.59765625" style="116" customWidth="1"/>
    <col min="8451" max="8451" width="7.5" style="116" customWidth="1"/>
    <col min="8452" max="8452" width="4.8984375" style="116" customWidth="1"/>
    <col min="8453" max="8454" width="11.5" style="116" customWidth="1"/>
    <col min="8455" max="8456" width="11" style="116" customWidth="1"/>
    <col min="8457" max="8457" width="12.3984375" style="116" customWidth="1"/>
    <col min="8458" max="8458" width="7.59765625" style="116" customWidth="1"/>
    <col min="8459" max="8459" width="11.09765625" style="116" bestFit="1" customWidth="1"/>
    <col min="8460" max="8704" width="9" style="116"/>
    <col min="8705" max="8705" width="4.5" style="116" customWidth="1"/>
    <col min="8706" max="8706" width="38.59765625" style="116" customWidth="1"/>
    <col min="8707" max="8707" width="7.5" style="116" customWidth="1"/>
    <col min="8708" max="8708" width="4.8984375" style="116" customWidth="1"/>
    <col min="8709" max="8710" width="11.5" style="116" customWidth="1"/>
    <col min="8711" max="8712" width="11" style="116" customWidth="1"/>
    <col min="8713" max="8713" width="12.3984375" style="116" customWidth="1"/>
    <col min="8714" max="8714" width="7.59765625" style="116" customWidth="1"/>
    <col min="8715" max="8715" width="11.09765625" style="116" bestFit="1" customWidth="1"/>
    <col min="8716" max="8960" width="9" style="116"/>
    <col min="8961" max="8961" width="4.5" style="116" customWidth="1"/>
    <col min="8962" max="8962" width="38.59765625" style="116" customWidth="1"/>
    <col min="8963" max="8963" width="7.5" style="116" customWidth="1"/>
    <col min="8964" max="8964" width="4.8984375" style="116" customWidth="1"/>
    <col min="8965" max="8966" width="11.5" style="116" customWidth="1"/>
    <col min="8967" max="8968" width="11" style="116" customWidth="1"/>
    <col min="8969" max="8969" width="12.3984375" style="116" customWidth="1"/>
    <col min="8970" max="8970" width="7.59765625" style="116" customWidth="1"/>
    <col min="8971" max="8971" width="11.09765625" style="116" bestFit="1" customWidth="1"/>
    <col min="8972" max="9216" width="9" style="116"/>
    <col min="9217" max="9217" width="4.5" style="116" customWidth="1"/>
    <col min="9218" max="9218" width="38.59765625" style="116" customWidth="1"/>
    <col min="9219" max="9219" width="7.5" style="116" customWidth="1"/>
    <col min="9220" max="9220" width="4.8984375" style="116" customWidth="1"/>
    <col min="9221" max="9222" width="11.5" style="116" customWidth="1"/>
    <col min="9223" max="9224" width="11" style="116" customWidth="1"/>
    <col min="9225" max="9225" width="12.3984375" style="116" customWidth="1"/>
    <col min="9226" max="9226" width="7.59765625" style="116" customWidth="1"/>
    <col min="9227" max="9227" width="11.09765625" style="116" bestFit="1" customWidth="1"/>
    <col min="9228" max="9472" width="9" style="116"/>
    <col min="9473" max="9473" width="4.5" style="116" customWidth="1"/>
    <col min="9474" max="9474" width="38.59765625" style="116" customWidth="1"/>
    <col min="9475" max="9475" width="7.5" style="116" customWidth="1"/>
    <col min="9476" max="9476" width="4.8984375" style="116" customWidth="1"/>
    <col min="9477" max="9478" width="11.5" style="116" customWidth="1"/>
    <col min="9479" max="9480" width="11" style="116" customWidth="1"/>
    <col min="9481" max="9481" width="12.3984375" style="116" customWidth="1"/>
    <col min="9482" max="9482" width="7.59765625" style="116" customWidth="1"/>
    <col min="9483" max="9483" width="11.09765625" style="116" bestFit="1" customWidth="1"/>
    <col min="9484" max="9728" width="9" style="116"/>
    <col min="9729" max="9729" width="4.5" style="116" customWidth="1"/>
    <col min="9730" max="9730" width="38.59765625" style="116" customWidth="1"/>
    <col min="9731" max="9731" width="7.5" style="116" customWidth="1"/>
    <col min="9732" max="9732" width="4.8984375" style="116" customWidth="1"/>
    <col min="9733" max="9734" width="11.5" style="116" customWidth="1"/>
    <col min="9735" max="9736" width="11" style="116" customWidth="1"/>
    <col min="9737" max="9737" width="12.3984375" style="116" customWidth="1"/>
    <col min="9738" max="9738" width="7.59765625" style="116" customWidth="1"/>
    <col min="9739" max="9739" width="11.09765625" style="116" bestFit="1" customWidth="1"/>
    <col min="9740" max="9984" width="9" style="116"/>
    <col min="9985" max="9985" width="4.5" style="116" customWidth="1"/>
    <col min="9986" max="9986" width="38.59765625" style="116" customWidth="1"/>
    <col min="9987" max="9987" width="7.5" style="116" customWidth="1"/>
    <col min="9988" max="9988" width="4.8984375" style="116" customWidth="1"/>
    <col min="9989" max="9990" width="11.5" style="116" customWidth="1"/>
    <col min="9991" max="9992" width="11" style="116" customWidth="1"/>
    <col min="9993" max="9993" width="12.3984375" style="116" customWidth="1"/>
    <col min="9994" max="9994" width="7.59765625" style="116" customWidth="1"/>
    <col min="9995" max="9995" width="11.09765625" style="116" bestFit="1" customWidth="1"/>
    <col min="9996" max="10240" width="9" style="116"/>
    <col min="10241" max="10241" width="4.5" style="116" customWidth="1"/>
    <col min="10242" max="10242" width="38.59765625" style="116" customWidth="1"/>
    <col min="10243" max="10243" width="7.5" style="116" customWidth="1"/>
    <col min="10244" max="10244" width="4.8984375" style="116" customWidth="1"/>
    <col min="10245" max="10246" width="11.5" style="116" customWidth="1"/>
    <col min="10247" max="10248" width="11" style="116" customWidth="1"/>
    <col min="10249" max="10249" width="12.3984375" style="116" customWidth="1"/>
    <col min="10250" max="10250" width="7.59765625" style="116" customWidth="1"/>
    <col min="10251" max="10251" width="11.09765625" style="116" bestFit="1" customWidth="1"/>
    <col min="10252" max="10496" width="9" style="116"/>
    <col min="10497" max="10497" width="4.5" style="116" customWidth="1"/>
    <col min="10498" max="10498" width="38.59765625" style="116" customWidth="1"/>
    <col min="10499" max="10499" width="7.5" style="116" customWidth="1"/>
    <col min="10500" max="10500" width="4.8984375" style="116" customWidth="1"/>
    <col min="10501" max="10502" width="11.5" style="116" customWidth="1"/>
    <col min="10503" max="10504" width="11" style="116" customWidth="1"/>
    <col min="10505" max="10505" width="12.3984375" style="116" customWidth="1"/>
    <col min="10506" max="10506" width="7.59765625" style="116" customWidth="1"/>
    <col min="10507" max="10507" width="11.09765625" style="116" bestFit="1" customWidth="1"/>
    <col min="10508" max="10752" width="9" style="116"/>
    <col min="10753" max="10753" width="4.5" style="116" customWidth="1"/>
    <col min="10754" max="10754" width="38.59765625" style="116" customWidth="1"/>
    <col min="10755" max="10755" width="7.5" style="116" customWidth="1"/>
    <col min="10756" max="10756" width="4.8984375" style="116" customWidth="1"/>
    <col min="10757" max="10758" width="11.5" style="116" customWidth="1"/>
    <col min="10759" max="10760" width="11" style="116" customWidth="1"/>
    <col min="10761" max="10761" width="12.3984375" style="116" customWidth="1"/>
    <col min="10762" max="10762" width="7.59765625" style="116" customWidth="1"/>
    <col min="10763" max="10763" width="11.09765625" style="116" bestFit="1" customWidth="1"/>
    <col min="10764" max="11008" width="9" style="116"/>
    <col min="11009" max="11009" width="4.5" style="116" customWidth="1"/>
    <col min="11010" max="11010" width="38.59765625" style="116" customWidth="1"/>
    <col min="11011" max="11011" width="7.5" style="116" customWidth="1"/>
    <col min="11012" max="11012" width="4.8984375" style="116" customWidth="1"/>
    <col min="11013" max="11014" width="11.5" style="116" customWidth="1"/>
    <col min="11015" max="11016" width="11" style="116" customWidth="1"/>
    <col min="11017" max="11017" width="12.3984375" style="116" customWidth="1"/>
    <col min="11018" max="11018" width="7.59765625" style="116" customWidth="1"/>
    <col min="11019" max="11019" width="11.09765625" style="116" bestFit="1" customWidth="1"/>
    <col min="11020" max="11264" width="9" style="116"/>
    <col min="11265" max="11265" width="4.5" style="116" customWidth="1"/>
    <col min="11266" max="11266" width="38.59765625" style="116" customWidth="1"/>
    <col min="11267" max="11267" width="7.5" style="116" customWidth="1"/>
    <col min="11268" max="11268" width="4.8984375" style="116" customWidth="1"/>
    <col min="11269" max="11270" width="11.5" style="116" customWidth="1"/>
    <col min="11271" max="11272" width="11" style="116" customWidth="1"/>
    <col min="11273" max="11273" width="12.3984375" style="116" customWidth="1"/>
    <col min="11274" max="11274" width="7.59765625" style="116" customWidth="1"/>
    <col min="11275" max="11275" width="11.09765625" style="116" bestFit="1" customWidth="1"/>
    <col min="11276" max="11520" width="9" style="116"/>
    <col min="11521" max="11521" width="4.5" style="116" customWidth="1"/>
    <col min="11522" max="11522" width="38.59765625" style="116" customWidth="1"/>
    <col min="11523" max="11523" width="7.5" style="116" customWidth="1"/>
    <col min="11524" max="11524" width="4.8984375" style="116" customWidth="1"/>
    <col min="11525" max="11526" width="11.5" style="116" customWidth="1"/>
    <col min="11527" max="11528" width="11" style="116" customWidth="1"/>
    <col min="11529" max="11529" width="12.3984375" style="116" customWidth="1"/>
    <col min="11530" max="11530" width="7.59765625" style="116" customWidth="1"/>
    <col min="11531" max="11531" width="11.09765625" style="116" bestFit="1" customWidth="1"/>
    <col min="11532" max="11776" width="9" style="116"/>
    <col min="11777" max="11777" width="4.5" style="116" customWidth="1"/>
    <col min="11778" max="11778" width="38.59765625" style="116" customWidth="1"/>
    <col min="11779" max="11779" width="7.5" style="116" customWidth="1"/>
    <col min="11780" max="11780" width="4.8984375" style="116" customWidth="1"/>
    <col min="11781" max="11782" width="11.5" style="116" customWidth="1"/>
    <col min="11783" max="11784" width="11" style="116" customWidth="1"/>
    <col min="11785" max="11785" width="12.3984375" style="116" customWidth="1"/>
    <col min="11786" max="11786" width="7.59765625" style="116" customWidth="1"/>
    <col min="11787" max="11787" width="11.09765625" style="116" bestFit="1" customWidth="1"/>
    <col min="11788" max="12032" width="9" style="116"/>
    <col min="12033" max="12033" width="4.5" style="116" customWidth="1"/>
    <col min="12034" max="12034" width="38.59765625" style="116" customWidth="1"/>
    <col min="12035" max="12035" width="7.5" style="116" customWidth="1"/>
    <col min="12036" max="12036" width="4.8984375" style="116" customWidth="1"/>
    <col min="12037" max="12038" width="11.5" style="116" customWidth="1"/>
    <col min="12039" max="12040" width="11" style="116" customWidth="1"/>
    <col min="12041" max="12041" width="12.3984375" style="116" customWidth="1"/>
    <col min="12042" max="12042" width="7.59765625" style="116" customWidth="1"/>
    <col min="12043" max="12043" width="11.09765625" style="116" bestFit="1" customWidth="1"/>
    <col min="12044" max="12288" width="9" style="116"/>
    <col min="12289" max="12289" width="4.5" style="116" customWidth="1"/>
    <col min="12290" max="12290" width="38.59765625" style="116" customWidth="1"/>
    <col min="12291" max="12291" width="7.5" style="116" customWidth="1"/>
    <col min="12292" max="12292" width="4.8984375" style="116" customWidth="1"/>
    <col min="12293" max="12294" width="11.5" style="116" customWidth="1"/>
    <col min="12295" max="12296" width="11" style="116" customWidth="1"/>
    <col min="12297" max="12297" width="12.3984375" style="116" customWidth="1"/>
    <col min="12298" max="12298" width="7.59765625" style="116" customWidth="1"/>
    <col min="12299" max="12299" width="11.09765625" style="116" bestFit="1" customWidth="1"/>
    <col min="12300" max="12544" width="9" style="116"/>
    <col min="12545" max="12545" width="4.5" style="116" customWidth="1"/>
    <col min="12546" max="12546" width="38.59765625" style="116" customWidth="1"/>
    <col min="12547" max="12547" width="7.5" style="116" customWidth="1"/>
    <col min="12548" max="12548" width="4.8984375" style="116" customWidth="1"/>
    <col min="12549" max="12550" width="11.5" style="116" customWidth="1"/>
    <col min="12551" max="12552" width="11" style="116" customWidth="1"/>
    <col min="12553" max="12553" width="12.3984375" style="116" customWidth="1"/>
    <col min="12554" max="12554" width="7.59765625" style="116" customWidth="1"/>
    <col min="12555" max="12555" width="11.09765625" style="116" bestFit="1" customWidth="1"/>
    <col min="12556" max="12800" width="9" style="116"/>
    <col min="12801" max="12801" width="4.5" style="116" customWidth="1"/>
    <col min="12802" max="12802" width="38.59765625" style="116" customWidth="1"/>
    <col min="12803" max="12803" width="7.5" style="116" customWidth="1"/>
    <col min="12804" max="12804" width="4.8984375" style="116" customWidth="1"/>
    <col min="12805" max="12806" width="11.5" style="116" customWidth="1"/>
    <col min="12807" max="12808" width="11" style="116" customWidth="1"/>
    <col min="12809" max="12809" width="12.3984375" style="116" customWidth="1"/>
    <col min="12810" max="12810" width="7.59765625" style="116" customWidth="1"/>
    <col min="12811" max="12811" width="11.09765625" style="116" bestFit="1" customWidth="1"/>
    <col min="12812" max="13056" width="9" style="116"/>
    <col min="13057" max="13057" width="4.5" style="116" customWidth="1"/>
    <col min="13058" max="13058" width="38.59765625" style="116" customWidth="1"/>
    <col min="13059" max="13059" width="7.5" style="116" customWidth="1"/>
    <col min="13060" max="13060" width="4.8984375" style="116" customWidth="1"/>
    <col min="13061" max="13062" width="11.5" style="116" customWidth="1"/>
    <col min="13063" max="13064" width="11" style="116" customWidth="1"/>
    <col min="13065" max="13065" width="12.3984375" style="116" customWidth="1"/>
    <col min="13066" max="13066" width="7.59765625" style="116" customWidth="1"/>
    <col min="13067" max="13067" width="11.09765625" style="116" bestFit="1" customWidth="1"/>
    <col min="13068" max="13312" width="9" style="116"/>
    <col min="13313" max="13313" width="4.5" style="116" customWidth="1"/>
    <col min="13314" max="13314" width="38.59765625" style="116" customWidth="1"/>
    <col min="13315" max="13315" width="7.5" style="116" customWidth="1"/>
    <col min="13316" max="13316" width="4.8984375" style="116" customWidth="1"/>
    <col min="13317" max="13318" width="11.5" style="116" customWidth="1"/>
    <col min="13319" max="13320" width="11" style="116" customWidth="1"/>
    <col min="13321" max="13321" width="12.3984375" style="116" customWidth="1"/>
    <col min="13322" max="13322" width="7.59765625" style="116" customWidth="1"/>
    <col min="13323" max="13323" width="11.09765625" style="116" bestFit="1" customWidth="1"/>
    <col min="13324" max="13568" width="9" style="116"/>
    <col min="13569" max="13569" width="4.5" style="116" customWidth="1"/>
    <col min="13570" max="13570" width="38.59765625" style="116" customWidth="1"/>
    <col min="13571" max="13571" width="7.5" style="116" customWidth="1"/>
    <col min="13572" max="13572" width="4.8984375" style="116" customWidth="1"/>
    <col min="13573" max="13574" width="11.5" style="116" customWidth="1"/>
    <col min="13575" max="13576" width="11" style="116" customWidth="1"/>
    <col min="13577" max="13577" width="12.3984375" style="116" customWidth="1"/>
    <col min="13578" max="13578" width="7.59765625" style="116" customWidth="1"/>
    <col min="13579" max="13579" width="11.09765625" style="116" bestFit="1" customWidth="1"/>
    <col min="13580" max="13824" width="9" style="116"/>
    <col min="13825" max="13825" width="4.5" style="116" customWidth="1"/>
    <col min="13826" max="13826" width="38.59765625" style="116" customWidth="1"/>
    <col min="13827" max="13827" width="7.5" style="116" customWidth="1"/>
    <col min="13828" max="13828" width="4.8984375" style="116" customWidth="1"/>
    <col min="13829" max="13830" width="11.5" style="116" customWidth="1"/>
    <col min="13831" max="13832" width="11" style="116" customWidth="1"/>
    <col min="13833" max="13833" width="12.3984375" style="116" customWidth="1"/>
    <col min="13834" max="13834" width="7.59765625" style="116" customWidth="1"/>
    <col min="13835" max="13835" width="11.09765625" style="116" bestFit="1" customWidth="1"/>
    <col min="13836" max="14080" width="9" style="116"/>
    <col min="14081" max="14081" width="4.5" style="116" customWidth="1"/>
    <col min="14082" max="14082" width="38.59765625" style="116" customWidth="1"/>
    <col min="14083" max="14083" width="7.5" style="116" customWidth="1"/>
    <col min="14084" max="14084" width="4.8984375" style="116" customWidth="1"/>
    <col min="14085" max="14086" width="11.5" style="116" customWidth="1"/>
    <col min="14087" max="14088" width="11" style="116" customWidth="1"/>
    <col min="14089" max="14089" width="12.3984375" style="116" customWidth="1"/>
    <col min="14090" max="14090" width="7.59765625" style="116" customWidth="1"/>
    <col min="14091" max="14091" width="11.09765625" style="116" bestFit="1" customWidth="1"/>
    <col min="14092" max="14336" width="9" style="116"/>
    <col min="14337" max="14337" width="4.5" style="116" customWidth="1"/>
    <col min="14338" max="14338" width="38.59765625" style="116" customWidth="1"/>
    <col min="14339" max="14339" width="7.5" style="116" customWidth="1"/>
    <col min="14340" max="14340" width="4.8984375" style="116" customWidth="1"/>
    <col min="14341" max="14342" width="11.5" style="116" customWidth="1"/>
    <col min="14343" max="14344" width="11" style="116" customWidth="1"/>
    <col min="14345" max="14345" width="12.3984375" style="116" customWidth="1"/>
    <col min="14346" max="14346" width="7.59765625" style="116" customWidth="1"/>
    <col min="14347" max="14347" width="11.09765625" style="116" bestFit="1" customWidth="1"/>
    <col min="14348" max="14592" width="9" style="116"/>
    <col min="14593" max="14593" width="4.5" style="116" customWidth="1"/>
    <col min="14594" max="14594" width="38.59765625" style="116" customWidth="1"/>
    <col min="14595" max="14595" width="7.5" style="116" customWidth="1"/>
    <col min="14596" max="14596" width="4.8984375" style="116" customWidth="1"/>
    <col min="14597" max="14598" width="11.5" style="116" customWidth="1"/>
    <col min="14599" max="14600" width="11" style="116" customWidth="1"/>
    <col min="14601" max="14601" width="12.3984375" style="116" customWidth="1"/>
    <col min="14602" max="14602" width="7.59765625" style="116" customWidth="1"/>
    <col min="14603" max="14603" width="11.09765625" style="116" bestFit="1" customWidth="1"/>
    <col min="14604" max="14848" width="9" style="116"/>
    <col min="14849" max="14849" width="4.5" style="116" customWidth="1"/>
    <col min="14850" max="14850" width="38.59765625" style="116" customWidth="1"/>
    <col min="14851" max="14851" width="7.5" style="116" customWidth="1"/>
    <col min="14852" max="14852" width="4.8984375" style="116" customWidth="1"/>
    <col min="14853" max="14854" width="11.5" style="116" customWidth="1"/>
    <col min="14855" max="14856" width="11" style="116" customWidth="1"/>
    <col min="14857" max="14857" width="12.3984375" style="116" customWidth="1"/>
    <col min="14858" max="14858" width="7.59765625" style="116" customWidth="1"/>
    <col min="14859" max="14859" width="11.09765625" style="116" bestFit="1" customWidth="1"/>
    <col min="14860" max="15104" width="9" style="116"/>
    <col min="15105" max="15105" width="4.5" style="116" customWidth="1"/>
    <col min="15106" max="15106" width="38.59765625" style="116" customWidth="1"/>
    <col min="15107" max="15107" width="7.5" style="116" customWidth="1"/>
    <col min="15108" max="15108" width="4.8984375" style="116" customWidth="1"/>
    <col min="15109" max="15110" width="11.5" style="116" customWidth="1"/>
    <col min="15111" max="15112" width="11" style="116" customWidth="1"/>
    <col min="15113" max="15113" width="12.3984375" style="116" customWidth="1"/>
    <col min="15114" max="15114" width="7.59765625" style="116" customWidth="1"/>
    <col min="15115" max="15115" width="11.09765625" style="116" bestFit="1" customWidth="1"/>
    <col min="15116" max="15360" width="9" style="116"/>
    <col min="15361" max="15361" width="4.5" style="116" customWidth="1"/>
    <col min="15362" max="15362" width="38.59765625" style="116" customWidth="1"/>
    <col min="15363" max="15363" width="7.5" style="116" customWidth="1"/>
    <col min="15364" max="15364" width="4.8984375" style="116" customWidth="1"/>
    <col min="15365" max="15366" width="11.5" style="116" customWidth="1"/>
    <col min="15367" max="15368" width="11" style="116" customWidth="1"/>
    <col min="15369" max="15369" width="12.3984375" style="116" customWidth="1"/>
    <col min="15370" max="15370" width="7.59765625" style="116" customWidth="1"/>
    <col min="15371" max="15371" width="11.09765625" style="116" bestFit="1" customWidth="1"/>
    <col min="15372" max="15616" width="9" style="116"/>
    <col min="15617" max="15617" width="4.5" style="116" customWidth="1"/>
    <col min="15618" max="15618" width="38.59765625" style="116" customWidth="1"/>
    <col min="15619" max="15619" width="7.5" style="116" customWidth="1"/>
    <col min="15620" max="15620" width="4.8984375" style="116" customWidth="1"/>
    <col min="15621" max="15622" width="11.5" style="116" customWidth="1"/>
    <col min="15623" max="15624" width="11" style="116" customWidth="1"/>
    <col min="15625" max="15625" width="12.3984375" style="116" customWidth="1"/>
    <col min="15626" max="15626" width="7.59765625" style="116" customWidth="1"/>
    <col min="15627" max="15627" width="11.09765625" style="116" bestFit="1" customWidth="1"/>
    <col min="15628" max="15872" width="9" style="116"/>
    <col min="15873" max="15873" width="4.5" style="116" customWidth="1"/>
    <col min="15874" max="15874" width="38.59765625" style="116" customWidth="1"/>
    <col min="15875" max="15875" width="7.5" style="116" customWidth="1"/>
    <col min="15876" max="15876" width="4.8984375" style="116" customWidth="1"/>
    <col min="15877" max="15878" width="11.5" style="116" customWidth="1"/>
    <col min="15879" max="15880" width="11" style="116" customWidth="1"/>
    <col min="15881" max="15881" width="12.3984375" style="116" customWidth="1"/>
    <col min="15882" max="15882" width="7.59765625" style="116" customWidth="1"/>
    <col min="15883" max="15883" width="11.09765625" style="116" bestFit="1" customWidth="1"/>
    <col min="15884" max="16128" width="9" style="116"/>
    <col min="16129" max="16129" width="4.5" style="116" customWidth="1"/>
    <col min="16130" max="16130" width="38.59765625" style="116" customWidth="1"/>
    <col min="16131" max="16131" width="7.5" style="116" customWidth="1"/>
    <col min="16132" max="16132" width="4.8984375" style="116" customWidth="1"/>
    <col min="16133" max="16134" width="11.5" style="116" customWidth="1"/>
    <col min="16135" max="16136" width="11" style="116" customWidth="1"/>
    <col min="16137" max="16137" width="12.3984375" style="116" customWidth="1"/>
    <col min="16138" max="16138" width="7.59765625" style="116" customWidth="1"/>
    <col min="16139" max="16139" width="11.09765625" style="116" bestFit="1" customWidth="1"/>
    <col min="16140" max="16384" width="9" style="116"/>
  </cols>
  <sheetData>
    <row r="1" spans="1:11" s="117" customFormat="1">
      <c r="A1" s="1144" t="s">
        <v>144</v>
      </c>
      <c r="B1" s="1144"/>
      <c r="C1" s="1144"/>
      <c r="D1" s="1144"/>
      <c r="E1" s="1144"/>
      <c r="F1" s="1144"/>
      <c r="G1" s="1144"/>
      <c r="H1" s="1144"/>
      <c r="I1" s="1144"/>
      <c r="J1" s="1144"/>
    </row>
    <row r="2" spans="1:11" s="117" customFormat="1">
      <c r="A2" s="117" t="s">
        <v>285</v>
      </c>
      <c r="B2" s="167"/>
      <c r="C2" s="336"/>
      <c r="E2" s="336"/>
      <c r="F2" s="336"/>
      <c r="G2" s="336"/>
      <c r="H2" s="336"/>
      <c r="I2" s="336"/>
    </row>
    <row r="3" spans="1:11" s="117" customFormat="1">
      <c r="A3" s="117" t="s">
        <v>286</v>
      </c>
      <c r="B3" s="167"/>
      <c r="C3" s="336"/>
      <c r="E3" s="336"/>
      <c r="F3" s="336"/>
      <c r="G3" s="336"/>
      <c r="H3" s="336" t="s">
        <v>340</v>
      </c>
      <c r="I3" s="336" t="s">
        <v>314</v>
      </c>
      <c r="J3" s="167"/>
    </row>
    <row r="4" spans="1:11" s="117" customFormat="1">
      <c r="A4" s="117" t="s">
        <v>288</v>
      </c>
      <c r="B4" s="167"/>
      <c r="C4" s="336"/>
      <c r="E4" s="336"/>
      <c r="F4" s="336"/>
      <c r="G4" s="336"/>
      <c r="H4" s="336" t="s">
        <v>289</v>
      </c>
      <c r="I4" s="336"/>
    </row>
    <row r="5" spans="1:11" s="117" customFormat="1">
      <c r="A5" s="117" t="str">
        <f>ปร.5ก!A5</f>
        <v>ประมาณราคาเมื่อวันที่     21  เมษายน 2569</v>
      </c>
      <c r="B5" s="167"/>
      <c r="C5" s="336"/>
      <c r="E5" s="336"/>
      <c r="F5" s="336"/>
      <c r="G5" s="336"/>
      <c r="H5" s="336" t="s">
        <v>290</v>
      </c>
      <c r="I5" s="336" t="s">
        <v>315</v>
      </c>
      <c r="J5" s="167"/>
    </row>
    <row r="6" spans="1:11" s="117" customFormat="1">
      <c r="A6" s="117" t="s">
        <v>390</v>
      </c>
      <c r="B6" s="167"/>
      <c r="C6" s="336"/>
      <c r="E6" s="336"/>
      <c r="F6" s="336"/>
      <c r="G6" s="336"/>
      <c r="H6" s="336"/>
      <c r="I6" s="336"/>
      <c r="J6" s="167"/>
    </row>
    <row r="7" spans="1:11" s="137" customFormat="1">
      <c r="A7" s="1137" t="s">
        <v>19</v>
      </c>
      <c r="B7" s="1137" t="s">
        <v>1</v>
      </c>
      <c r="C7" s="1140" t="s">
        <v>21</v>
      </c>
      <c r="D7" s="1135" t="s">
        <v>20</v>
      </c>
      <c r="E7" s="1142" t="s">
        <v>28</v>
      </c>
      <c r="F7" s="1132"/>
      <c r="G7" s="1131" t="s">
        <v>29</v>
      </c>
      <c r="H7" s="1132"/>
      <c r="I7" s="1133" t="s">
        <v>146</v>
      </c>
      <c r="J7" s="1135" t="s">
        <v>3</v>
      </c>
      <c r="K7" s="405"/>
    </row>
    <row r="8" spans="1:11" s="137" customFormat="1">
      <c r="A8" s="1138"/>
      <c r="B8" s="1138"/>
      <c r="C8" s="1141"/>
      <c r="D8" s="1139"/>
      <c r="E8" s="219" t="s">
        <v>30</v>
      </c>
      <c r="F8" s="219" t="s">
        <v>31</v>
      </c>
      <c r="G8" s="138" t="s">
        <v>30</v>
      </c>
      <c r="H8" s="219" t="s">
        <v>31</v>
      </c>
      <c r="I8" s="1134"/>
      <c r="J8" s="1136"/>
      <c r="K8" s="405"/>
    </row>
    <row r="9" spans="1:11">
      <c r="A9" s="509"/>
      <c r="B9" s="490" t="s">
        <v>342</v>
      </c>
      <c r="C9" s="811"/>
      <c r="D9" s="812"/>
      <c r="E9" s="811"/>
      <c r="F9" s="813"/>
      <c r="G9" s="811"/>
      <c r="H9" s="813"/>
      <c r="I9" s="811"/>
      <c r="J9" s="812"/>
    </row>
    <row r="10" spans="1:11">
      <c r="A10" s="509">
        <v>1</v>
      </c>
      <c r="B10" s="490" t="s">
        <v>343</v>
      </c>
      <c r="C10" s="811"/>
      <c r="D10" s="812"/>
      <c r="E10" s="811"/>
      <c r="F10" s="813"/>
      <c r="G10" s="811"/>
      <c r="H10" s="813"/>
      <c r="I10" s="811"/>
      <c r="J10" s="812"/>
    </row>
    <row r="11" spans="1:11">
      <c r="A11" s="509"/>
      <c r="B11" s="491" t="s">
        <v>344</v>
      </c>
      <c r="C11" s="473">
        <v>9</v>
      </c>
      <c r="D11" s="434" t="s">
        <v>33</v>
      </c>
      <c r="E11" s="474"/>
      <c r="F11" s="475"/>
      <c r="G11" s="474">
        <v>153</v>
      </c>
      <c r="H11" s="475">
        <f t="shared" ref="H11:H33" si="0">ROUND($C11*G11,2)</f>
        <v>1377</v>
      </c>
      <c r="I11" s="474">
        <f t="shared" ref="I11:I19" si="1">F11+H11</f>
        <v>1377</v>
      </c>
      <c r="J11" s="476"/>
    </row>
    <row r="12" spans="1:11">
      <c r="A12" s="509"/>
      <c r="B12" s="491" t="s">
        <v>345</v>
      </c>
      <c r="C12" s="473">
        <v>0.5</v>
      </c>
      <c r="D12" s="434" t="s">
        <v>33</v>
      </c>
      <c r="E12" s="474">
        <v>513</v>
      </c>
      <c r="F12" s="475">
        <f t="shared" ref="F12:F33" si="2">ROUND($C12*E12,2)</f>
        <v>256.5</v>
      </c>
      <c r="G12" s="474">
        <v>112</v>
      </c>
      <c r="H12" s="475">
        <f t="shared" si="0"/>
        <v>56</v>
      </c>
      <c r="I12" s="474">
        <f t="shared" si="1"/>
        <v>312.5</v>
      </c>
      <c r="J12" s="476"/>
    </row>
    <row r="13" spans="1:11">
      <c r="A13" s="509"/>
      <c r="B13" s="491" t="s">
        <v>346</v>
      </c>
      <c r="C13" s="473">
        <v>4</v>
      </c>
      <c r="D13" s="434" t="s">
        <v>32</v>
      </c>
      <c r="E13" s="474">
        <v>1170</v>
      </c>
      <c r="F13" s="475">
        <f t="shared" si="2"/>
        <v>4680</v>
      </c>
      <c r="G13" s="474">
        <v>750</v>
      </c>
      <c r="H13" s="475">
        <f t="shared" si="0"/>
        <v>3000</v>
      </c>
      <c r="I13" s="474">
        <f t="shared" si="1"/>
        <v>7680</v>
      </c>
      <c r="J13" s="476"/>
    </row>
    <row r="14" spans="1:11">
      <c r="A14" s="509"/>
      <c r="B14" s="787" t="s">
        <v>236</v>
      </c>
      <c r="C14" s="473">
        <v>0.5</v>
      </c>
      <c r="D14" s="434" t="s">
        <v>33</v>
      </c>
      <c r="E14" s="474">
        <v>2460</v>
      </c>
      <c r="F14" s="475">
        <f t="shared" si="2"/>
        <v>1230</v>
      </c>
      <c r="G14" s="474">
        <v>329</v>
      </c>
      <c r="H14" s="475">
        <f t="shared" si="0"/>
        <v>164.5</v>
      </c>
      <c r="I14" s="474">
        <f t="shared" si="1"/>
        <v>1394.5</v>
      </c>
      <c r="J14" s="476"/>
    </row>
    <row r="15" spans="1:11">
      <c r="A15" s="509"/>
      <c r="B15" s="787" t="s">
        <v>320</v>
      </c>
      <c r="C15" s="473">
        <v>3</v>
      </c>
      <c r="D15" s="434" t="s">
        <v>33</v>
      </c>
      <c r="E15" s="474">
        <v>2470</v>
      </c>
      <c r="F15" s="475">
        <f t="shared" si="2"/>
        <v>7410</v>
      </c>
      <c r="G15" s="474">
        <v>329</v>
      </c>
      <c r="H15" s="475">
        <f t="shared" si="0"/>
        <v>987</v>
      </c>
      <c r="I15" s="474">
        <f t="shared" si="1"/>
        <v>8397</v>
      </c>
      <c r="J15" s="476"/>
    </row>
    <row r="16" spans="1:11">
      <c r="A16" s="509"/>
      <c r="B16" s="491" t="s">
        <v>40</v>
      </c>
      <c r="C16" s="473">
        <v>1.4</v>
      </c>
      <c r="D16" s="434" t="s">
        <v>34</v>
      </c>
      <c r="E16" s="474">
        <v>180</v>
      </c>
      <c r="F16" s="475">
        <f t="shared" si="2"/>
        <v>252</v>
      </c>
      <c r="G16" s="474">
        <v>163</v>
      </c>
      <c r="H16" s="475">
        <f t="shared" si="0"/>
        <v>228.2</v>
      </c>
      <c r="I16" s="474">
        <f t="shared" si="1"/>
        <v>480.2</v>
      </c>
      <c r="J16" s="476"/>
    </row>
    <row r="17" spans="1:10">
      <c r="A17" s="509"/>
      <c r="B17" s="491" t="s">
        <v>347</v>
      </c>
      <c r="C17" s="473">
        <v>100</v>
      </c>
      <c r="D17" s="434" t="s">
        <v>35</v>
      </c>
      <c r="E17" s="474">
        <v>20.5</v>
      </c>
      <c r="F17" s="475">
        <f t="shared" si="2"/>
        <v>2050</v>
      </c>
      <c r="G17" s="474">
        <v>4.9000000000000004</v>
      </c>
      <c r="H17" s="475">
        <f t="shared" si="0"/>
        <v>490</v>
      </c>
      <c r="I17" s="474">
        <f t="shared" si="1"/>
        <v>2540</v>
      </c>
      <c r="J17" s="476"/>
    </row>
    <row r="18" spans="1:10">
      <c r="A18" s="509"/>
      <c r="B18" s="491" t="s">
        <v>348</v>
      </c>
      <c r="C18" s="473">
        <v>100</v>
      </c>
      <c r="D18" s="434" t="s">
        <v>35</v>
      </c>
      <c r="E18" s="474">
        <v>20.100000000000001</v>
      </c>
      <c r="F18" s="475">
        <f t="shared" si="2"/>
        <v>2010</v>
      </c>
      <c r="G18" s="474">
        <v>3.9</v>
      </c>
      <c r="H18" s="475">
        <f t="shared" si="0"/>
        <v>390</v>
      </c>
      <c r="I18" s="474">
        <f t="shared" si="1"/>
        <v>2400</v>
      </c>
      <c r="J18" s="476"/>
    </row>
    <row r="19" spans="1:10">
      <c r="A19" s="509"/>
      <c r="B19" s="491" t="s">
        <v>78</v>
      </c>
      <c r="C19" s="473">
        <v>1</v>
      </c>
      <c r="D19" s="434" t="s">
        <v>35</v>
      </c>
      <c r="E19" s="474">
        <v>23.74</v>
      </c>
      <c r="F19" s="475">
        <f t="shared" si="2"/>
        <v>23.74</v>
      </c>
      <c r="G19" s="474"/>
      <c r="H19" s="475">
        <f t="shared" si="0"/>
        <v>0</v>
      </c>
      <c r="I19" s="474">
        <f t="shared" si="1"/>
        <v>23.74</v>
      </c>
      <c r="J19" s="476"/>
    </row>
    <row r="20" spans="1:10">
      <c r="A20" s="127"/>
      <c r="B20" s="128"/>
      <c r="C20" s="243"/>
      <c r="D20" s="418"/>
      <c r="E20" s="243"/>
      <c r="F20" s="243"/>
      <c r="G20" s="243"/>
      <c r="H20" s="243"/>
      <c r="I20" s="243"/>
      <c r="J20" s="418"/>
    </row>
    <row r="21" spans="1:10">
      <c r="A21" s="136"/>
      <c r="B21" s="136" t="s">
        <v>81</v>
      </c>
      <c r="C21" s="244"/>
      <c r="D21" s="320"/>
      <c r="E21" s="244"/>
      <c r="F21" s="244"/>
      <c r="G21" s="244"/>
      <c r="H21" s="244"/>
      <c r="I21" s="244">
        <f>SUM(I10:I20)</f>
        <v>24604.940000000002</v>
      </c>
      <c r="J21" s="320"/>
    </row>
    <row r="22" spans="1:10">
      <c r="A22" s="509">
        <v>2</v>
      </c>
      <c r="B22" s="490" t="s">
        <v>349</v>
      </c>
      <c r="C22" s="811"/>
      <c r="D22" s="812"/>
      <c r="E22" s="811"/>
      <c r="F22" s="475"/>
      <c r="G22" s="811"/>
      <c r="H22" s="475"/>
      <c r="I22" s="811"/>
      <c r="J22" s="812"/>
    </row>
    <row r="23" spans="1:10">
      <c r="A23" s="509"/>
      <c r="B23" s="491" t="s">
        <v>350</v>
      </c>
      <c r="C23" s="473">
        <v>1</v>
      </c>
      <c r="D23" s="434" t="s">
        <v>283</v>
      </c>
      <c r="E23" s="474">
        <v>198</v>
      </c>
      <c r="F23" s="475">
        <f t="shared" si="2"/>
        <v>198</v>
      </c>
      <c r="G23" s="474">
        <v>186</v>
      </c>
      <c r="H23" s="475">
        <f t="shared" si="0"/>
        <v>186</v>
      </c>
      <c r="I23" s="474">
        <f>F23+H23</f>
        <v>384</v>
      </c>
      <c r="J23" s="476"/>
    </row>
    <row r="24" spans="1:10">
      <c r="A24" s="509"/>
      <c r="B24" s="491" t="s">
        <v>351</v>
      </c>
      <c r="C24" s="811"/>
      <c r="D24" s="812"/>
      <c r="E24" s="811"/>
      <c r="F24" s="475"/>
      <c r="G24" s="811"/>
      <c r="H24" s="475"/>
      <c r="I24" s="811"/>
      <c r="J24" s="812"/>
    </row>
    <row r="25" spans="1:10">
      <c r="A25" s="509"/>
      <c r="B25" s="491" t="s">
        <v>352</v>
      </c>
      <c r="C25" s="473">
        <v>1</v>
      </c>
      <c r="D25" s="434" t="s">
        <v>283</v>
      </c>
      <c r="E25" s="474">
        <v>1400</v>
      </c>
      <c r="F25" s="475">
        <f t="shared" si="2"/>
        <v>1400</v>
      </c>
      <c r="G25" s="474">
        <v>1074</v>
      </c>
      <c r="H25" s="475">
        <f t="shared" si="0"/>
        <v>1074</v>
      </c>
      <c r="I25" s="474">
        <f>F25+H25</f>
        <v>2474</v>
      </c>
      <c r="J25" s="476"/>
    </row>
    <row r="26" spans="1:10">
      <c r="A26" s="509"/>
      <c r="B26" s="491" t="s">
        <v>351</v>
      </c>
      <c r="C26" s="811"/>
      <c r="D26" s="812"/>
      <c r="E26" s="811"/>
      <c r="F26" s="475"/>
      <c r="G26" s="811"/>
      <c r="H26" s="475"/>
      <c r="I26" s="811"/>
      <c r="J26" s="812"/>
    </row>
    <row r="27" spans="1:10">
      <c r="A27" s="509"/>
      <c r="B27" s="491" t="s">
        <v>353</v>
      </c>
      <c r="C27" s="473">
        <v>1</v>
      </c>
      <c r="D27" s="434" t="s">
        <v>283</v>
      </c>
      <c r="E27" s="474">
        <v>1900</v>
      </c>
      <c r="F27" s="475">
        <f t="shared" si="2"/>
        <v>1900</v>
      </c>
      <c r="G27" s="474">
        <v>1536</v>
      </c>
      <c r="H27" s="475">
        <f t="shared" si="0"/>
        <v>1536</v>
      </c>
      <c r="I27" s="474">
        <f>F27+H27</f>
        <v>3436</v>
      </c>
      <c r="J27" s="476"/>
    </row>
    <row r="28" spans="1:10">
      <c r="A28" s="509"/>
      <c r="B28" s="491" t="s">
        <v>351</v>
      </c>
      <c r="C28" s="811"/>
      <c r="D28" s="812"/>
      <c r="E28" s="811"/>
      <c r="F28" s="475"/>
      <c r="G28" s="811"/>
      <c r="H28" s="475"/>
      <c r="I28" s="811"/>
      <c r="J28" s="812"/>
    </row>
    <row r="29" spans="1:10">
      <c r="A29" s="509"/>
      <c r="B29" s="491" t="s">
        <v>354</v>
      </c>
      <c r="C29" s="473">
        <v>6</v>
      </c>
      <c r="D29" s="434" t="s">
        <v>38</v>
      </c>
      <c r="E29" s="474">
        <v>150</v>
      </c>
      <c r="F29" s="475">
        <f t="shared" si="2"/>
        <v>900</v>
      </c>
      <c r="G29" s="474">
        <v>30</v>
      </c>
      <c r="H29" s="475">
        <f t="shared" si="0"/>
        <v>180</v>
      </c>
      <c r="I29" s="474">
        <f>F29+H29</f>
        <v>1080</v>
      </c>
      <c r="J29" s="476"/>
    </row>
    <row r="30" spans="1:10">
      <c r="A30" s="509"/>
      <c r="B30" s="491" t="s">
        <v>355</v>
      </c>
      <c r="C30" s="473">
        <v>1</v>
      </c>
      <c r="D30" s="434" t="s">
        <v>38</v>
      </c>
      <c r="E30" s="474">
        <v>200</v>
      </c>
      <c r="F30" s="475">
        <f t="shared" si="2"/>
        <v>200</v>
      </c>
      <c r="G30" s="474">
        <v>40</v>
      </c>
      <c r="H30" s="475">
        <f t="shared" si="0"/>
        <v>40</v>
      </c>
      <c r="I30" s="474">
        <f>F30+H30</f>
        <v>240</v>
      </c>
      <c r="J30" s="476"/>
    </row>
    <row r="31" spans="1:10">
      <c r="A31" s="509"/>
      <c r="B31" s="491" t="s">
        <v>356</v>
      </c>
      <c r="C31" s="473">
        <v>1</v>
      </c>
      <c r="D31" s="434" t="s">
        <v>38</v>
      </c>
      <c r="E31" s="474">
        <v>350</v>
      </c>
      <c r="F31" s="475">
        <f t="shared" si="2"/>
        <v>350</v>
      </c>
      <c r="G31" s="474">
        <v>40</v>
      </c>
      <c r="H31" s="475">
        <f t="shared" si="0"/>
        <v>40</v>
      </c>
      <c r="I31" s="474">
        <f>F31+H31</f>
        <v>390</v>
      </c>
      <c r="J31" s="476"/>
    </row>
    <row r="32" spans="1:10">
      <c r="A32" s="509"/>
      <c r="B32" s="491" t="s">
        <v>843</v>
      </c>
      <c r="C32" s="473">
        <v>1</v>
      </c>
      <c r="D32" s="434" t="s">
        <v>357</v>
      </c>
      <c r="E32" s="474">
        <v>8000</v>
      </c>
      <c r="F32" s="475">
        <f t="shared" si="2"/>
        <v>8000</v>
      </c>
      <c r="G32" s="474"/>
      <c r="H32" s="475">
        <f t="shared" si="0"/>
        <v>0</v>
      </c>
      <c r="I32" s="474">
        <f>F32+H32</f>
        <v>8000</v>
      </c>
      <c r="J32" s="476"/>
    </row>
    <row r="33" spans="1:10">
      <c r="A33" s="509"/>
      <c r="B33" s="491" t="s">
        <v>358</v>
      </c>
      <c r="C33" s="473">
        <v>1</v>
      </c>
      <c r="D33" s="434" t="s">
        <v>357</v>
      </c>
      <c r="E33" s="474">
        <v>2000</v>
      </c>
      <c r="F33" s="475">
        <f t="shared" si="2"/>
        <v>2000</v>
      </c>
      <c r="G33" s="474"/>
      <c r="H33" s="475">
        <f t="shared" si="0"/>
        <v>0</v>
      </c>
      <c r="I33" s="474">
        <f>F33+H33</f>
        <v>2000</v>
      </c>
      <c r="J33" s="476"/>
    </row>
    <row r="34" spans="1:10">
      <c r="A34" s="814"/>
      <c r="B34" s="492"/>
      <c r="C34" s="815"/>
      <c r="D34" s="816"/>
      <c r="E34" s="815"/>
      <c r="F34" s="817"/>
      <c r="G34" s="815"/>
      <c r="H34" s="817"/>
      <c r="I34" s="815"/>
      <c r="J34" s="816"/>
    </row>
    <row r="35" spans="1:10">
      <c r="A35" s="127"/>
      <c r="B35" s="128"/>
      <c r="C35" s="243"/>
      <c r="D35" s="418"/>
      <c r="E35" s="243"/>
      <c r="F35" s="243"/>
      <c r="G35" s="243"/>
      <c r="H35" s="243"/>
      <c r="I35" s="243"/>
      <c r="J35" s="418"/>
    </row>
    <row r="36" spans="1:10">
      <c r="A36" s="136"/>
      <c r="B36" s="136" t="s">
        <v>85</v>
      </c>
      <c r="C36" s="244"/>
      <c r="D36" s="320"/>
      <c r="E36" s="244"/>
      <c r="F36" s="244"/>
      <c r="G36" s="244"/>
      <c r="H36" s="244"/>
      <c r="I36" s="244">
        <f>SUM(I23:I35)</f>
        <v>18004</v>
      </c>
      <c r="J36" s="320"/>
    </row>
    <row r="37" spans="1:10" s="117" customFormat="1">
      <c r="A37" s="818"/>
      <c r="B37" s="267" t="s">
        <v>235</v>
      </c>
      <c r="C37" s="819"/>
      <c r="D37" s="820"/>
      <c r="E37" s="819"/>
      <c r="F37" s="821"/>
      <c r="G37" s="819"/>
      <c r="H37" s="821"/>
      <c r="I37" s="819">
        <f>I36+I21</f>
        <v>42608.94</v>
      </c>
      <c r="J37" s="820"/>
    </row>
  </sheetData>
  <mergeCells count="9">
    <mergeCell ref="A1:J1"/>
    <mergeCell ref="I7:I8"/>
    <mergeCell ref="J7:J8"/>
    <mergeCell ref="E7:F7"/>
    <mergeCell ref="G7:H7"/>
    <mergeCell ref="A7:A8"/>
    <mergeCell ref="B7:B8"/>
    <mergeCell ref="C7:C8"/>
    <mergeCell ref="D7:D8"/>
  </mergeCells>
  <printOptions horizontalCentered="1"/>
  <pageMargins left="0.11811023622047245" right="0.11811023622047245" top="0.55118110236220474" bottom="0.15748031496062992" header="0.31496062992125984" footer="0.31496062992125984"/>
  <pageSetup paperSize="9" scale="75" orientation="portrait" r:id="rId1"/>
  <headerFooter>
    <oddHeader xml:space="preserve">&amp;R&amp;"TH SarabunPSK,Regular"&amp;14แบบ ปร.4 แผ่นที่ 42 &amp;"-,Regular"&amp;11 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 tint="0.79998168889431442"/>
  </sheetPr>
  <dimension ref="A1:G38"/>
  <sheetViews>
    <sheetView topLeftCell="A10" workbookViewId="0">
      <selection activeCell="D20" sqref="D20"/>
    </sheetView>
  </sheetViews>
  <sheetFormatPr defaultColWidth="7" defaultRowHeight="18"/>
  <cols>
    <col min="1" max="1" width="6.19921875" style="116" customWidth="1"/>
    <col min="2" max="2" width="64.8984375" style="116" customWidth="1"/>
    <col min="3" max="3" width="22.3984375" style="116" customWidth="1"/>
    <col min="4" max="4" width="13.3984375" style="116" customWidth="1"/>
    <col min="5" max="5" width="11.59765625" style="116" customWidth="1"/>
    <col min="6" max="6" width="14" style="116" customWidth="1"/>
    <col min="7" max="9" width="7" style="116"/>
    <col min="10" max="10" width="15.5" style="116" customWidth="1"/>
    <col min="11" max="255" width="7" style="116"/>
    <col min="256" max="256" width="4" style="116" customWidth="1"/>
    <col min="257" max="257" width="8.19921875" style="116" customWidth="1"/>
    <col min="258" max="258" width="63.8984375" style="116" customWidth="1"/>
    <col min="259" max="259" width="15.69921875" style="116" customWidth="1"/>
    <col min="260" max="260" width="13.3984375" style="116" customWidth="1"/>
    <col min="261" max="261" width="11.59765625" style="116" customWidth="1"/>
    <col min="262" max="262" width="14" style="116" customWidth="1"/>
    <col min="263" max="265" width="7" style="116"/>
    <col min="266" max="266" width="15.5" style="116" customWidth="1"/>
    <col min="267" max="511" width="7" style="116"/>
    <col min="512" max="512" width="4" style="116" customWidth="1"/>
    <col min="513" max="513" width="8.19921875" style="116" customWidth="1"/>
    <col min="514" max="514" width="63.8984375" style="116" customWidth="1"/>
    <col min="515" max="515" width="15.69921875" style="116" customWidth="1"/>
    <col min="516" max="516" width="13.3984375" style="116" customWidth="1"/>
    <col min="517" max="517" width="11.59765625" style="116" customWidth="1"/>
    <col min="518" max="518" width="14" style="116" customWidth="1"/>
    <col min="519" max="521" width="7" style="116"/>
    <col min="522" max="522" width="15.5" style="116" customWidth="1"/>
    <col min="523" max="767" width="7" style="116"/>
    <col min="768" max="768" width="4" style="116" customWidth="1"/>
    <col min="769" max="769" width="8.19921875" style="116" customWidth="1"/>
    <col min="770" max="770" width="63.8984375" style="116" customWidth="1"/>
    <col min="771" max="771" width="15.69921875" style="116" customWidth="1"/>
    <col min="772" max="772" width="13.3984375" style="116" customWidth="1"/>
    <col min="773" max="773" width="11.59765625" style="116" customWidth="1"/>
    <col min="774" max="774" width="14" style="116" customWidth="1"/>
    <col min="775" max="777" width="7" style="116"/>
    <col min="778" max="778" width="15.5" style="116" customWidth="1"/>
    <col min="779" max="1023" width="7" style="116"/>
    <col min="1024" max="1024" width="4" style="116" customWidth="1"/>
    <col min="1025" max="1025" width="8.19921875" style="116" customWidth="1"/>
    <col min="1026" max="1026" width="63.8984375" style="116" customWidth="1"/>
    <col min="1027" max="1027" width="15.69921875" style="116" customWidth="1"/>
    <col min="1028" max="1028" width="13.3984375" style="116" customWidth="1"/>
    <col min="1029" max="1029" width="11.59765625" style="116" customWidth="1"/>
    <col min="1030" max="1030" width="14" style="116" customWidth="1"/>
    <col min="1031" max="1033" width="7" style="116"/>
    <col min="1034" max="1034" width="15.5" style="116" customWidth="1"/>
    <col min="1035" max="1279" width="7" style="116"/>
    <col min="1280" max="1280" width="4" style="116" customWidth="1"/>
    <col min="1281" max="1281" width="8.19921875" style="116" customWidth="1"/>
    <col min="1282" max="1282" width="63.8984375" style="116" customWidth="1"/>
    <col min="1283" max="1283" width="15.69921875" style="116" customWidth="1"/>
    <col min="1284" max="1284" width="13.3984375" style="116" customWidth="1"/>
    <col min="1285" max="1285" width="11.59765625" style="116" customWidth="1"/>
    <col min="1286" max="1286" width="14" style="116" customWidth="1"/>
    <col min="1287" max="1289" width="7" style="116"/>
    <col min="1290" max="1290" width="15.5" style="116" customWidth="1"/>
    <col min="1291" max="1535" width="7" style="116"/>
    <col min="1536" max="1536" width="4" style="116" customWidth="1"/>
    <col min="1537" max="1537" width="8.19921875" style="116" customWidth="1"/>
    <col min="1538" max="1538" width="63.8984375" style="116" customWidth="1"/>
    <col min="1539" max="1539" width="15.69921875" style="116" customWidth="1"/>
    <col min="1540" max="1540" width="13.3984375" style="116" customWidth="1"/>
    <col min="1541" max="1541" width="11.59765625" style="116" customWidth="1"/>
    <col min="1542" max="1542" width="14" style="116" customWidth="1"/>
    <col min="1543" max="1545" width="7" style="116"/>
    <col min="1546" max="1546" width="15.5" style="116" customWidth="1"/>
    <col min="1547" max="1791" width="7" style="116"/>
    <col min="1792" max="1792" width="4" style="116" customWidth="1"/>
    <col min="1793" max="1793" width="8.19921875" style="116" customWidth="1"/>
    <col min="1794" max="1794" width="63.8984375" style="116" customWidth="1"/>
    <col min="1795" max="1795" width="15.69921875" style="116" customWidth="1"/>
    <col min="1796" max="1796" width="13.3984375" style="116" customWidth="1"/>
    <col min="1797" max="1797" width="11.59765625" style="116" customWidth="1"/>
    <col min="1798" max="1798" width="14" style="116" customWidth="1"/>
    <col min="1799" max="1801" width="7" style="116"/>
    <col min="1802" max="1802" width="15.5" style="116" customWidth="1"/>
    <col min="1803" max="2047" width="7" style="116"/>
    <col min="2048" max="2048" width="4" style="116" customWidth="1"/>
    <col min="2049" max="2049" width="8.19921875" style="116" customWidth="1"/>
    <col min="2050" max="2050" width="63.8984375" style="116" customWidth="1"/>
    <col min="2051" max="2051" width="15.69921875" style="116" customWidth="1"/>
    <col min="2052" max="2052" width="13.3984375" style="116" customWidth="1"/>
    <col min="2053" max="2053" width="11.59765625" style="116" customWidth="1"/>
    <col min="2054" max="2054" width="14" style="116" customWidth="1"/>
    <col min="2055" max="2057" width="7" style="116"/>
    <col min="2058" max="2058" width="15.5" style="116" customWidth="1"/>
    <col min="2059" max="2303" width="7" style="116"/>
    <col min="2304" max="2304" width="4" style="116" customWidth="1"/>
    <col min="2305" max="2305" width="8.19921875" style="116" customWidth="1"/>
    <col min="2306" max="2306" width="63.8984375" style="116" customWidth="1"/>
    <col min="2307" max="2307" width="15.69921875" style="116" customWidth="1"/>
    <col min="2308" max="2308" width="13.3984375" style="116" customWidth="1"/>
    <col min="2309" max="2309" width="11.59765625" style="116" customWidth="1"/>
    <col min="2310" max="2310" width="14" style="116" customWidth="1"/>
    <col min="2311" max="2313" width="7" style="116"/>
    <col min="2314" max="2314" width="15.5" style="116" customWidth="1"/>
    <col min="2315" max="2559" width="7" style="116"/>
    <col min="2560" max="2560" width="4" style="116" customWidth="1"/>
    <col min="2561" max="2561" width="8.19921875" style="116" customWidth="1"/>
    <col min="2562" max="2562" width="63.8984375" style="116" customWidth="1"/>
    <col min="2563" max="2563" width="15.69921875" style="116" customWidth="1"/>
    <col min="2564" max="2564" width="13.3984375" style="116" customWidth="1"/>
    <col min="2565" max="2565" width="11.59765625" style="116" customWidth="1"/>
    <col min="2566" max="2566" width="14" style="116" customWidth="1"/>
    <col min="2567" max="2569" width="7" style="116"/>
    <col min="2570" max="2570" width="15.5" style="116" customWidth="1"/>
    <col min="2571" max="2815" width="7" style="116"/>
    <col min="2816" max="2816" width="4" style="116" customWidth="1"/>
    <col min="2817" max="2817" width="8.19921875" style="116" customWidth="1"/>
    <col min="2818" max="2818" width="63.8984375" style="116" customWidth="1"/>
    <col min="2819" max="2819" width="15.69921875" style="116" customWidth="1"/>
    <col min="2820" max="2820" width="13.3984375" style="116" customWidth="1"/>
    <col min="2821" max="2821" width="11.59765625" style="116" customWidth="1"/>
    <col min="2822" max="2822" width="14" style="116" customWidth="1"/>
    <col min="2823" max="2825" width="7" style="116"/>
    <col min="2826" max="2826" width="15.5" style="116" customWidth="1"/>
    <col min="2827" max="3071" width="7" style="116"/>
    <col min="3072" max="3072" width="4" style="116" customWidth="1"/>
    <col min="3073" max="3073" width="8.19921875" style="116" customWidth="1"/>
    <col min="3074" max="3074" width="63.8984375" style="116" customWidth="1"/>
    <col min="3075" max="3075" width="15.69921875" style="116" customWidth="1"/>
    <col min="3076" max="3076" width="13.3984375" style="116" customWidth="1"/>
    <col min="3077" max="3077" width="11.59765625" style="116" customWidth="1"/>
    <col min="3078" max="3078" width="14" style="116" customWidth="1"/>
    <col min="3079" max="3081" width="7" style="116"/>
    <col min="3082" max="3082" width="15.5" style="116" customWidth="1"/>
    <col min="3083" max="3327" width="7" style="116"/>
    <col min="3328" max="3328" width="4" style="116" customWidth="1"/>
    <col min="3329" max="3329" width="8.19921875" style="116" customWidth="1"/>
    <col min="3330" max="3330" width="63.8984375" style="116" customWidth="1"/>
    <col min="3331" max="3331" width="15.69921875" style="116" customWidth="1"/>
    <col min="3332" max="3332" width="13.3984375" style="116" customWidth="1"/>
    <col min="3333" max="3333" width="11.59765625" style="116" customWidth="1"/>
    <col min="3334" max="3334" width="14" style="116" customWidth="1"/>
    <col min="3335" max="3337" width="7" style="116"/>
    <col min="3338" max="3338" width="15.5" style="116" customWidth="1"/>
    <col min="3339" max="3583" width="7" style="116"/>
    <col min="3584" max="3584" width="4" style="116" customWidth="1"/>
    <col min="3585" max="3585" width="8.19921875" style="116" customWidth="1"/>
    <col min="3586" max="3586" width="63.8984375" style="116" customWidth="1"/>
    <col min="3587" max="3587" width="15.69921875" style="116" customWidth="1"/>
    <col min="3588" max="3588" width="13.3984375" style="116" customWidth="1"/>
    <col min="3589" max="3589" width="11.59765625" style="116" customWidth="1"/>
    <col min="3590" max="3590" width="14" style="116" customWidth="1"/>
    <col min="3591" max="3593" width="7" style="116"/>
    <col min="3594" max="3594" width="15.5" style="116" customWidth="1"/>
    <col min="3595" max="3839" width="7" style="116"/>
    <col min="3840" max="3840" width="4" style="116" customWidth="1"/>
    <col min="3841" max="3841" width="8.19921875" style="116" customWidth="1"/>
    <col min="3842" max="3842" width="63.8984375" style="116" customWidth="1"/>
    <col min="3843" max="3843" width="15.69921875" style="116" customWidth="1"/>
    <col min="3844" max="3844" width="13.3984375" style="116" customWidth="1"/>
    <col min="3845" max="3845" width="11.59765625" style="116" customWidth="1"/>
    <col min="3846" max="3846" width="14" style="116" customWidth="1"/>
    <col min="3847" max="3849" width="7" style="116"/>
    <col min="3850" max="3850" width="15.5" style="116" customWidth="1"/>
    <col min="3851" max="4095" width="7" style="116"/>
    <col min="4096" max="4096" width="4" style="116" customWidth="1"/>
    <col min="4097" max="4097" width="8.19921875" style="116" customWidth="1"/>
    <col min="4098" max="4098" width="63.8984375" style="116" customWidth="1"/>
    <col min="4099" max="4099" width="15.69921875" style="116" customWidth="1"/>
    <col min="4100" max="4100" width="13.3984375" style="116" customWidth="1"/>
    <col min="4101" max="4101" width="11.59765625" style="116" customWidth="1"/>
    <col min="4102" max="4102" width="14" style="116" customWidth="1"/>
    <col min="4103" max="4105" width="7" style="116"/>
    <col min="4106" max="4106" width="15.5" style="116" customWidth="1"/>
    <col min="4107" max="4351" width="7" style="116"/>
    <col min="4352" max="4352" width="4" style="116" customWidth="1"/>
    <col min="4353" max="4353" width="8.19921875" style="116" customWidth="1"/>
    <col min="4354" max="4354" width="63.8984375" style="116" customWidth="1"/>
    <col min="4355" max="4355" width="15.69921875" style="116" customWidth="1"/>
    <col min="4356" max="4356" width="13.3984375" style="116" customWidth="1"/>
    <col min="4357" max="4357" width="11.59765625" style="116" customWidth="1"/>
    <col min="4358" max="4358" width="14" style="116" customWidth="1"/>
    <col min="4359" max="4361" width="7" style="116"/>
    <col min="4362" max="4362" width="15.5" style="116" customWidth="1"/>
    <col min="4363" max="4607" width="7" style="116"/>
    <col min="4608" max="4608" width="4" style="116" customWidth="1"/>
    <col min="4609" max="4609" width="8.19921875" style="116" customWidth="1"/>
    <col min="4610" max="4610" width="63.8984375" style="116" customWidth="1"/>
    <col min="4611" max="4611" width="15.69921875" style="116" customWidth="1"/>
    <col min="4612" max="4612" width="13.3984375" style="116" customWidth="1"/>
    <col min="4613" max="4613" width="11.59765625" style="116" customWidth="1"/>
    <col min="4614" max="4614" width="14" style="116" customWidth="1"/>
    <col min="4615" max="4617" width="7" style="116"/>
    <col min="4618" max="4618" width="15.5" style="116" customWidth="1"/>
    <col min="4619" max="4863" width="7" style="116"/>
    <col min="4864" max="4864" width="4" style="116" customWidth="1"/>
    <col min="4865" max="4865" width="8.19921875" style="116" customWidth="1"/>
    <col min="4866" max="4866" width="63.8984375" style="116" customWidth="1"/>
    <col min="4867" max="4867" width="15.69921875" style="116" customWidth="1"/>
    <col min="4868" max="4868" width="13.3984375" style="116" customWidth="1"/>
    <col min="4869" max="4869" width="11.59765625" style="116" customWidth="1"/>
    <col min="4870" max="4870" width="14" style="116" customWidth="1"/>
    <col min="4871" max="4873" width="7" style="116"/>
    <col min="4874" max="4874" width="15.5" style="116" customWidth="1"/>
    <col min="4875" max="5119" width="7" style="116"/>
    <col min="5120" max="5120" width="4" style="116" customWidth="1"/>
    <col min="5121" max="5121" width="8.19921875" style="116" customWidth="1"/>
    <col min="5122" max="5122" width="63.8984375" style="116" customWidth="1"/>
    <col min="5123" max="5123" width="15.69921875" style="116" customWidth="1"/>
    <col min="5124" max="5124" width="13.3984375" style="116" customWidth="1"/>
    <col min="5125" max="5125" width="11.59765625" style="116" customWidth="1"/>
    <col min="5126" max="5126" width="14" style="116" customWidth="1"/>
    <col min="5127" max="5129" width="7" style="116"/>
    <col min="5130" max="5130" width="15.5" style="116" customWidth="1"/>
    <col min="5131" max="5375" width="7" style="116"/>
    <col min="5376" max="5376" width="4" style="116" customWidth="1"/>
    <col min="5377" max="5377" width="8.19921875" style="116" customWidth="1"/>
    <col min="5378" max="5378" width="63.8984375" style="116" customWidth="1"/>
    <col min="5379" max="5379" width="15.69921875" style="116" customWidth="1"/>
    <col min="5380" max="5380" width="13.3984375" style="116" customWidth="1"/>
    <col min="5381" max="5381" width="11.59765625" style="116" customWidth="1"/>
    <col min="5382" max="5382" width="14" style="116" customWidth="1"/>
    <col min="5383" max="5385" width="7" style="116"/>
    <col min="5386" max="5386" width="15.5" style="116" customWidth="1"/>
    <col min="5387" max="5631" width="7" style="116"/>
    <col min="5632" max="5632" width="4" style="116" customWidth="1"/>
    <col min="5633" max="5633" width="8.19921875" style="116" customWidth="1"/>
    <col min="5634" max="5634" width="63.8984375" style="116" customWidth="1"/>
    <col min="5635" max="5635" width="15.69921875" style="116" customWidth="1"/>
    <col min="5636" max="5636" width="13.3984375" style="116" customWidth="1"/>
    <col min="5637" max="5637" width="11.59765625" style="116" customWidth="1"/>
    <col min="5638" max="5638" width="14" style="116" customWidth="1"/>
    <col min="5639" max="5641" width="7" style="116"/>
    <col min="5642" max="5642" width="15.5" style="116" customWidth="1"/>
    <col min="5643" max="5887" width="7" style="116"/>
    <col min="5888" max="5888" width="4" style="116" customWidth="1"/>
    <col min="5889" max="5889" width="8.19921875" style="116" customWidth="1"/>
    <col min="5890" max="5890" width="63.8984375" style="116" customWidth="1"/>
    <col min="5891" max="5891" width="15.69921875" style="116" customWidth="1"/>
    <col min="5892" max="5892" width="13.3984375" style="116" customWidth="1"/>
    <col min="5893" max="5893" width="11.59765625" style="116" customWidth="1"/>
    <col min="5894" max="5894" width="14" style="116" customWidth="1"/>
    <col min="5895" max="5897" width="7" style="116"/>
    <col min="5898" max="5898" width="15.5" style="116" customWidth="1"/>
    <col min="5899" max="6143" width="7" style="116"/>
    <col min="6144" max="6144" width="4" style="116" customWidth="1"/>
    <col min="6145" max="6145" width="8.19921875" style="116" customWidth="1"/>
    <col min="6146" max="6146" width="63.8984375" style="116" customWidth="1"/>
    <col min="6147" max="6147" width="15.69921875" style="116" customWidth="1"/>
    <col min="6148" max="6148" width="13.3984375" style="116" customWidth="1"/>
    <col min="6149" max="6149" width="11.59765625" style="116" customWidth="1"/>
    <col min="6150" max="6150" width="14" style="116" customWidth="1"/>
    <col min="6151" max="6153" width="7" style="116"/>
    <col min="6154" max="6154" width="15.5" style="116" customWidth="1"/>
    <col min="6155" max="6399" width="7" style="116"/>
    <col min="6400" max="6400" width="4" style="116" customWidth="1"/>
    <col min="6401" max="6401" width="8.19921875" style="116" customWidth="1"/>
    <col min="6402" max="6402" width="63.8984375" style="116" customWidth="1"/>
    <col min="6403" max="6403" width="15.69921875" style="116" customWidth="1"/>
    <col min="6404" max="6404" width="13.3984375" style="116" customWidth="1"/>
    <col min="6405" max="6405" width="11.59765625" style="116" customWidth="1"/>
    <col min="6406" max="6406" width="14" style="116" customWidth="1"/>
    <col min="6407" max="6409" width="7" style="116"/>
    <col min="6410" max="6410" width="15.5" style="116" customWidth="1"/>
    <col min="6411" max="6655" width="7" style="116"/>
    <col min="6656" max="6656" width="4" style="116" customWidth="1"/>
    <col min="6657" max="6657" width="8.19921875" style="116" customWidth="1"/>
    <col min="6658" max="6658" width="63.8984375" style="116" customWidth="1"/>
    <col min="6659" max="6659" width="15.69921875" style="116" customWidth="1"/>
    <col min="6660" max="6660" width="13.3984375" style="116" customWidth="1"/>
    <col min="6661" max="6661" width="11.59765625" style="116" customWidth="1"/>
    <col min="6662" max="6662" width="14" style="116" customWidth="1"/>
    <col min="6663" max="6665" width="7" style="116"/>
    <col min="6666" max="6666" width="15.5" style="116" customWidth="1"/>
    <col min="6667" max="6911" width="7" style="116"/>
    <col min="6912" max="6912" width="4" style="116" customWidth="1"/>
    <col min="6913" max="6913" width="8.19921875" style="116" customWidth="1"/>
    <col min="6914" max="6914" width="63.8984375" style="116" customWidth="1"/>
    <col min="6915" max="6915" width="15.69921875" style="116" customWidth="1"/>
    <col min="6916" max="6916" width="13.3984375" style="116" customWidth="1"/>
    <col min="6917" max="6917" width="11.59765625" style="116" customWidth="1"/>
    <col min="6918" max="6918" width="14" style="116" customWidth="1"/>
    <col min="6919" max="6921" width="7" style="116"/>
    <col min="6922" max="6922" width="15.5" style="116" customWidth="1"/>
    <col min="6923" max="7167" width="7" style="116"/>
    <col min="7168" max="7168" width="4" style="116" customWidth="1"/>
    <col min="7169" max="7169" width="8.19921875" style="116" customWidth="1"/>
    <col min="7170" max="7170" width="63.8984375" style="116" customWidth="1"/>
    <col min="7171" max="7171" width="15.69921875" style="116" customWidth="1"/>
    <col min="7172" max="7172" width="13.3984375" style="116" customWidth="1"/>
    <col min="7173" max="7173" width="11.59765625" style="116" customWidth="1"/>
    <col min="7174" max="7174" width="14" style="116" customWidth="1"/>
    <col min="7175" max="7177" width="7" style="116"/>
    <col min="7178" max="7178" width="15.5" style="116" customWidth="1"/>
    <col min="7179" max="7423" width="7" style="116"/>
    <col min="7424" max="7424" width="4" style="116" customWidth="1"/>
    <col min="7425" max="7425" width="8.19921875" style="116" customWidth="1"/>
    <col min="7426" max="7426" width="63.8984375" style="116" customWidth="1"/>
    <col min="7427" max="7427" width="15.69921875" style="116" customWidth="1"/>
    <col min="7428" max="7428" width="13.3984375" style="116" customWidth="1"/>
    <col min="7429" max="7429" width="11.59765625" style="116" customWidth="1"/>
    <col min="7430" max="7430" width="14" style="116" customWidth="1"/>
    <col min="7431" max="7433" width="7" style="116"/>
    <col min="7434" max="7434" width="15.5" style="116" customWidth="1"/>
    <col min="7435" max="7679" width="7" style="116"/>
    <col min="7680" max="7680" width="4" style="116" customWidth="1"/>
    <col min="7681" max="7681" width="8.19921875" style="116" customWidth="1"/>
    <col min="7682" max="7682" width="63.8984375" style="116" customWidth="1"/>
    <col min="7683" max="7683" width="15.69921875" style="116" customWidth="1"/>
    <col min="7684" max="7684" width="13.3984375" style="116" customWidth="1"/>
    <col min="7685" max="7685" width="11.59765625" style="116" customWidth="1"/>
    <col min="7686" max="7686" width="14" style="116" customWidth="1"/>
    <col min="7687" max="7689" width="7" style="116"/>
    <col min="7690" max="7690" width="15.5" style="116" customWidth="1"/>
    <col min="7691" max="7935" width="7" style="116"/>
    <col min="7936" max="7936" width="4" style="116" customWidth="1"/>
    <col min="7937" max="7937" width="8.19921875" style="116" customWidth="1"/>
    <col min="7938" max="7938" width="63.8984375" style="116" customWidth="1"/>
    <col min="7939" max="7939" width="15.69921875" style="116" customWidth="1"/>
    <col min="7940" max="7940" width="13.3984375" style="116" customWidth="1"/>
    <col min="7941" max="7941" width="11.59765625" style="116" customWidth="1"/>
    <col min="7942" max="7942" width="14" style="116" customWidth="1"/>
    <col min="7943" max="7945" width="7" style="116"/>
    <col min="7946" max="7946" width="15.5" style="116" customWidth="1"/>
    <col min="7947" max="8191" width="7" style="116"/>
    <col min="8192" max="8192" width="4" style="116" customWidth="1"/>
    <col min="8193" max="8193" width="8.19921875" style="116" customWidth="1"/>
    <col min="8194" max="8194" width="63.8984375" style="116" customWidth="1"/>
    <col min="8195" max="8195" width="15.69921875" style="116" customWidth="1"/>
    <col min="8196" max="8196" width="13.3984375" style="116" customWidth="1"/>
    <col min="8197" max="8197" width="11.59765625" style="116" customWidth="1"/>
    <col min="8198" max="8198" width="14" style="116" customWidth="1"/>
    <col min="8199" max="8201" width="7" style="116"/>
    <col min="8202" max="8202" width="15.5" style="116" customWidth="1"/>
    <col min="8203" max="8447" width="7" style="116"/>
    <col min="8448" max="8448" width="4" style="116" customWidth="1"/>
    <col min="8449" max="8449" width="8.19921875" style="116" customWidth="1"/>
    <col min="8450" max="8450" width="63.8984375" style="116" customWidth="1"/>
    <col min="8451" max="8451" width="15.69921875" style="116" customWidth="1"/>
    <col min="8452" max="8452" width="13.3984375" style="116" customWidth="1"/>
    <col min="8453" max="8453" width="11.59765625" style="116" customWidth="1"/>
    <col min="8454" max="8454" width="14" style="116" customWidth="1"/>
    <col min="8455" max="8457" width="7" style="116"/>
    <col min="8458" max="8458" width="15.5" style="116" customWidth="1"/>
    <col min="8459" max="8703" width="7" style="116"/>
    <col min="8704" max="8704" width="4" style="116" customWidth="1"/>
    <col min="8705" max="8705" width="8.19921875" style="116" customWidth="1"/>
    <col min="8706" max="8706" width="63.8984375" style="116" customWidth="1"/>
    <col min="8707" max="8707" width="15.69921875" style="116" customWidth="1"/>
    <col min="8708" max="8708" width="13.3984375" style="116" customWidth="1"/>
    <col min="8709" max="8709" width="11.59765625" style="116" customWidth="1"/>
    <col min="8710" max="8710" width="14" style="116" customWidth="1"/>
    <col min="8711" max="8713" width="7" style="116"/>
    <col min="8714" max="8714" width="15.5" style="116" customWidth="1"/>
    <col min="8715" max="8959" width="7" style="116"/>
    <col min="8960" max="8960" width="4" style="116" customWidth="1"/>
    <col min="8961" max="8961" width="8.19921875" style="116" customWidth="1"/>
    <col min="8962" max="8962" width="63.8984375" style="116" customWidth="1"/>
    <col min="8963" max="8963" width="15.69921875" style="116" customWidth="1"/>
    <col min="8964" max="8964" width="13.3984375" style="116" customWidth="1"/>
    <col min="8965" max="8965" width="11.59765625" style="116" customWidth="1"/>
    <col min="8966" max="8966" width="14" style="116" customWidth="1"/>
    <col min="8967" max="8969" width="7" style="116"/>
    <col min="8970" max="8970" width="15.5" style="116" customWidth="1"/>
    <col min="8971" max="9215" width="7" style="116"/>
    <col min="9216" max="9216" width="4" style="116" customWidth="1"/>
    <col min="9217" max="9217" width="8.19921875" style="116" customWidth="1"/>
    <col min="9218" max="9218" width="63.8984375" style="116" customWidth="1"/>
    <col min="9219" max="9219" width="15.69921875" style="116" customWidth="1"/>
    <col min="9220" max="9220" width="13.3984375" style="116" customWidth="1"/>
    <col min="9221" max="9221" width="11.59765625" style="116" customWidth="1"/>
    <col min="9222" max="9222" width="14" style="116" customWidth="1"/>
    <col min="9223" max="9225" width="7" style="116"/>
    <col min="9226" max="9226" width="15.5" style="116" customWidth="1"/>
    <col min="9227" max="9471" width="7" style="116"/>
    <col min="9472" max="9472" width="4" style="116" customWidth="1"/>
    <col min="9473" max="9473" width="8.19921875" style="116" customWidth="1"/>
    <col min="9474" max="9474" width="63.8984375" style="116" customWidth="1"/>
    <col min="9475" max="9475" width="15.69921875" style="116" customWidth="1"/>
    <col min="9476" max="9476" width="13.3984375" style="116" customWidth="1"/>
    <col min="9477" max="9477" width="11.59765625" style="116" customWidth="1"/>
    <col min="9478" max="9478" width="14" style="116" customWidth="1"/>
    <col min="9479" max="9481" width="7" style="116"/>
    <col min="9482" max="9482" width="15.5" style="116" customWidth="1"/>
    <col min="9483" max="9727" width="7" style="116"/>
    <col min="9728" max="9728" width="4" style="116" customWidth="1"/>
    <col min="9729" max="9729" width="8.19921875" style="116" customWidth="1"/>
    <col min="9730" max="9730" width="63.8984375" style="116" customWidth="1"/>
    <col min="9731" max="9731" width="15.69921875" style="116" customWidth="1"/>
    <col min="9732" max="9732" width="13.3984375" style="116" customWidth="1"/>
    <col min="9733" max="9733" width="11.59765625" style="116" customWidth="1"/>
    <col min="9734" max="9734" width="14" style="116" customWidth="1"/>
    <col min="9735" max="9737" width="7" style="116"/>
    <col min="9738" max="9738" width="15.5" style="116" customWidth="1"/>
    <col min="9739" max="9983" width="7" style="116"/>
    <col min="9984" max="9984" width="4" style="116" customWidth="1"/>
    <col min="9985" max="9985" width="8.19921875" style="116" customWidth="1"/>
    <col min="9986" max="9986" width="63.8984375" style="116" customWidth="1"/>
    <col min="9987" max="9987" width="15.69921875" style="116" customWidth="1"/>
    <col min="9988" max="9988" width="13.3984375" style="116" customWidth="1"/>
    <col min="9989" max="9989" width="11.59765625" style="116" customWidth="1"/>
    <col min="9990" max="9990" width="14" style="116" customWidth="1"/>
    <col min="9991" max="9993" width="7" style="116"/>
    <col min="9994" max="9994" width="15.5" style="116" customWidth="1"/>
    <col min="9995" max="10239" width="7" style="116"/>
    <col min="10240" max="10240" width="4" style="116" customWidth="1"/>
    <col min="10241" max="10241" width="8.19921875" style="116" customWidth="1"/>
    <col min="10242" max="10242" width="63.8984375" style="116" customWidth="1"/>
    <col min="10243" max="10243" width="15.69921875" style="116" customWidth="1"/>
    <col min="10244" max="10244" width="13.3984375" style="116" customWidth="1"/>
    <col min="10245" max="10245" width="11.59765625" style="116" customWidth="1"/>
    <col min="10246" max="10246" width="14" style="116" customWidth="1"/>
    <col min="10247" max="10249" width="7" style="116"/>
    <col min="10250" max="10250" width="15.5" style="116" customWidth="1"/>
    <col min="10251" max="10495" width="7" style="116"/>
    <col min="10496" max="10496" width="4" style="116" customWidth="1"/>
    <col min="10497" max="10497" width="8.19921875" style="116" customWidth="1"/>
    <col min="10498" max="10498" width="63.8984375" style="116" customWidth="1"/>
    <col min="10499" max="10499" width="15.69921875" style="116" customWidth="1"/>
    <col min="10500" max="10500" width="13.3984375" style="116" customWidth="1"/>
    <col min="10501" max="10501" width="11.59765625" style="116" customWidth="1"/>
    <col min="10502" max="10502" width="14" style="116" customWidth="1"/>
    <col min="10503" max="10505" width="7" style="116"/>
    <col min="10506" max="10506" width="15.5" style="116" customWidth="1"/>
    <col min="10507" max="10751" width="7" style="116"/>
    <col min="10752" max="10752" width="4" style="116" customWidth="1"/>
    <col min="10753" max="10753" width="8.19921875" style="116" customWidth="1"/>
    <col min="10754" max="10754" width="63.8984375" style="116" customWidth="1"/>
    <col min="10755" max="10755" width="15.69921875" style="116" customWidth="1"/>
    <col min="10756" max="10756" width="13.3984375" style="116" customWidth="1"/>
    <col min="10757" max="10757" width="11.59765625" style="116" customWidth="1"/>
    <col min="10758" max="10758" width="14" style="116" customWidth="1"/>
    <col min="10759" max="10761" width="7" style="116"/>
    <col min="10762" max="10762" width="15.5" style="116" customWidth="1"/>
    <col min="10763" max="11007" width="7" style="116"/>
    <col min="11008" max="11008" width="4" style="116" customWidth="1"/>
    <col min="11009" max="11009" width="8.19921875" style="116" customWidth="1"/>
    <col min="11010" max="11010" width="63.8984375" style="116" customWidth="1"/>
    <col min="11011" max="11011" width="15.69921875" style="116" customWidth="1"/>
    <col min="11012" max="11012" width="13.3984375" style="116" customWidth="1"/>
    <col min="11013" max="11013" width="11.59765625" style="116" customWidth="1"/>
    <col min="11014" max="11014" width="14" style="116" customWidth="1"/>
    <col min="11015" max="11017" width="7" style="116"/>
    <col min="11018" max="11018" width="15.5" style="116" customWidth="1"/>
    <col min="11019" max="11263" width="7" style="116"/>
    <col min="11264" max="11264" width="4" style="116" customWidth="1"/>
    <col min="11265" max="11265" width="8.19921875" style="116" customWidth="1"/>
    <col min="11266" max="11266" width="63.8984375" style="116" customWidth="1"/>
    <col min="11267" max="11267" width="15.69921875" style="116" customWidth="1"/>
    <col min="11268" max="11268" width="13.3984375" style="116" customWidth="1"/>
    <col min="11269" max="11269" width="11.59765625" style="116" customWidth="1"/>
    <col min="11270" max="11270" width="14" style="116" customWidth="1"/>
    <col min="11271" max="11273" width="7" style="116"/>
    <col min="11274" max="11274" width="15.5" style="116" customWidth="1"/>
    <col min="11275" max="11519" width="7" style="116"/>
    <col min="11520" max="11520" width="4" style="116" customWidth="1"/>
    <col min="11521" max="11521" width="8.19921875" style="116" customWidth="1"/>
    <col min="11522" max="11522" width="63.8984375" style="116" customWidth="1"/>
    <col min="11523" max="11523" width="15.69921875" style="116" customWidth="1"/>
    <col min="11524" max="11524" width="13.3984375" style="116" customWidth="1"/>
    <col min="11525" max="11525" width="11.59765625" style="116" customWidth="1"/>
    <col min="11526" max="11526" width="14" style="116" customWidth="1"/>
    <col min="11527" max="11529" width="7" style="116"/>
    <col min="11530" max="11530" width="15.5" style="116" customWidth="1"/>
    <col min="11531" max="11775" width="7" style="116"/>
    <col min="11776" max="11776" width="4" style="116" customWidth="1"/>
    <col min="11777" max="11777" width="8.19921875" style="116" customWidth="1"/>
    <col min="11778" max="11778" width="63.8984375" style="116" customWidth="1"/>
    <col min="11779" max="11779" width="15.69921875" style="116" customWidth="1"/>
    <col min="11780" max="11780" width="13.3984375" style="116" customWidth="1"/>
    <col min="11781" max="11781" width="11.59765625" style="116" customWidth="1"/>
    <col min="11782" max="11782" width="14" style="116" customWidth="1"/>
    <col min="11783" max="11785" width="7" style="116"/>
    <col min="11786" max="11786" width="15.5" style="116" customWidth="1"/>
    <col min="11787" max="12031" width="7" style="116"/>
    <col min="12032" max="12032" width="4" style="116" customWidth="1"/>
    <col min="12033" max="12033" width="8.19921875" style="116" customWidth="1"/>
    <col min="12034" max="12034" width="63.8984375" style="116" customWidth="1"/>
    <col min="12035" max="12035" width="15.69921875" style="116" customWidth="1"/>
    <col min="12036" max="12036" width="13.3984375" style="116" customWidth="1"/>
    <col min="12037" max="12037" width="11.59765625" style="116" customWidth="1"/>
    <col min="12038" max="12038" width="14" style="116" customWidth="1"/>
    <col min="12039" max="12041" width="7" style="116"/>
    <col min="12042" max="12042" width="15.5" style="116" customWidth="1"/>
    <col min="12043" max="12287" width="7" style="116"/>
    <col min="12288" max="12288" width="4" style="116" customWidth="1"/>
    <col min="12289" max="12289" width="8.19921875" style="116" customWidth="1"/>
    <col min="12290" max="12290" width="63.8984375" style="116" customWidth="1"/>
    <col min="12291" max="12291" width="15.69921875" style="116" customWidth="1"/>
    <col min="12292" max="12292" width="13.3984375" style="116" customWidth="1"/>
    <col min="12293" max="12293" width="11.59765625" style="116" customWidth="1"/>
    <col min="12294" max="12294" width="14" style="116" customWidth="1"/>
    <col min="12295" max="12297" width="7" style="116"/>
    <col min="12298" max="12298" width="15.5" style="116" customWidth="1"/>
    <col min="12299" max="12543" width="7" style="116"/>
    <col min="12544" max="12544" width="4" style="116" customWidth="1"/>
    <col min="12545" max="12545" width="8.19921875" style="116" customWidth="1"/>
    <col min="12546" max="12546" width="63.8984375" style="116" customWidth="1"/>
    <col min="12547" max="12547" width="15.69921875" style="116" customWidth="1"/>
    <col min="12548" max="12548" width="13.3984375" style="116" customWidth="1"/>
    <col min="12549" max="12549" width="11.59765625" style="116" customWidth="1"/>
    <col min="12550" max="12550" width="14" style="116" customWidth="1"/>
    <col min="12551" max="12553" width="7" style="116"/>
    <col min="12554" max="12554" width="15.5" style="116" customWidth="1"/>
    <col min="12555" max="12799" width="7" style="116"/>
    <col min="12800" max="12800" width="4" style="116" customWidth="1"/>
    <col min="12801" max="12801" width="8.19921875" style="116" customWidth="1"/>
    <col min="12802" max="12802" width="63.8984375" style="116" customWidth="1"/>
    <col min="12803" max="12803" width="15.69921875" style="116" customWidth="1"/>
    <col min="12804" max="12804" width="13.3984375" style="116" customWidth="1"/>
    <col min="12805" max="12805" width="11.59765625" style="116" customWidth="1"/>
    <col min="12806" max="12806" width="14" style="116" customWidth="1"/>
    <col min="12807" max="12809" width="7" style="116"/>
    <col min="12810" max="12810" width="15.5" style="116" customWidth="1"/>
    <col min="12811" max="13055" width="7" style="116"/>
    <col min="13056" max="13056" width="4" style="116" customWidth="1"/>
    <col min="13057" max="13057" width="8.19921875" style="116" customWidth="1"/>
    <col min="13058" max="13058" width="63.8984375" style="116" customWidth="1"/>
    <col min="13059" max="13059" width="15.69921875" style="116" customWidth="1"/>
    <col min="13060" max="13060" width="13.3984375" style="116" customWidth="1"/>
    <col min="13061" max="13061" width="11.59765625" style="116" customWidth="1"/>
    <col min="13062" max="13062" width="14" style="116" customWidth="1"/>
    <col min="13063" max="13065" width="7" style="116"/>
    <col min="13066" max="13066" width="15.5" style="116" customWidth="1"/>
    <col min="13067" max="13311" width="7" style="116"/>
    <col min="13312" max="13312" width="4" style="116" customWidth="1"/>
    <col min="13313" max="13313" width="8.19921875" style="116" customWidth="1"/>
    <col min="13314" max="13314" width="63.8984375" style="116" customWidth="1"/>
    <col min="13315" max="13315" width="15.69921875" style="116" customWidth="1"/>
    <col min="13316" max="13316" width="13.3984375" style="116" customWidth="1"/>
    <col min="13317" max="13317" width="11.59765625" style="116" customWidth="1"/>
    <col min="13318" max="13318" width="14" style="116" customWidth="1"/>
    <col min="13319" max="13321" width="7" style="116"/>
    <col min="13322" max="13322" width="15.5" style="116" customWidth="1"/>
    <col min="13323" max="13567" width="7" style="116"/>
    <col min="13568" max="13568" width="4" style="116" customWidth="1"/>
    <col min="13569" max="13569" width="8.19921875" style="116" customWidth="1"/>
    <col min="13570" max="13570" width="63.8984375" style="116" customWidth="1"/>
    <col min="13571" max="13571" width="15.69921875" style="116" customWidth="1"/>
    <col min="13572" max="13572" width="13.3984375" style="116" customWidth="1"/>
    <col min="13573" max="13573" width="11.59765625" style="116" customWidth="1"/>
    <col min="13574" max="13574" width="14" style="116" customWidth="1"/>
    <col min="13575" max="13577" width="7" style="116"/>
    <col min="13578" max="13578" width="15.5" style="116" customWidth="1"/>
    <col min="13579" max="13823" width="7" style="116"/>
    <col min="13824" max="13824" width="4" style="116" customWidth="1"/>
    <col min="13825" max="13825" width="8.19921875" style="116" customWidth="1"/>
    <col min="13826" max="13826" width="63.8984375" style="116" customWidth="1"/>
    <col min="13827" max="13827" width="15.69921875" style="116" customWidth="1"/>
    <col min="13828" max="13828" width="13.3984375" style="116" customWidth="1"/>
    <col min="13829" max="13829" width="11.59765625" style="116" customWidth="1"/>
    <col min="13830" max="13830" width="14" style="116" customWidth="1"/>
    <col min="13831" max="13833" width="7" style="116"/>
    <col min="13834" max="13834" width="15.5" style="116" customWidth="1"/>
    <col min="13835" max="14079" width="7" style="116"/>
    <col min="14080" max="14080" width="4" style="116" customWidth="1"/>
    <col min="14081" max="14081" width="8.19921875" style="116" customWidth="1"/>
    <col min="14082" max="14082" width="63.8984375" style="116" customWidth="1"/>
    <col min="14083" max="14083" width="15.69921875" style="116" customWidth="1"/>
    <col min="14084" max="14084" width="13.3984375" style="116" customWidth="1"/>
    <col min="14085" max="14085" width="11.59765625" style="116" customWidth="1"/>
    <col min="14086" max="14086" width="14" style="116" customWidth="1"/>
    <col min="14087" max="14089" width="7" style="116"/>
    <col min="14090" max="14090" width="15.5" style="116" customWidth="1"/>
    <col min="14091" max="14335" width="7" style="116"/>
    <col min="14336" max="14336" width="4" style="116" customWidth="1"/>
    <col min="14337" max="14337" width="8.19921875" style="116" customWidth="1"/>
    <col min="14338" max="14338" width="63.8984375" style="116" customWidth="1"/>
    <col min="14339" max="14339" width="15.69921875" style="116" customWidth="1"/>
    <col min="14340" max="14340" width="13.3984375" style="116" customWidth="1"/>
    <col min="14341" max="14341" width="11.59765625" style="116" customWidth="1"/>
    <col min="14342" max="14342" width="14" style="116" customWidth="1"/>
    <col min="14343" max="14345" width="7" style="116"/>
    <col min="14346" max="14346" width="15.5" style="116" customWidth="1"/>
    <col min="14347" max="14591" width="7" style="116"/>
    <col min="14592" max="14592" width="4" style="116" customWidth="1"/>
    <col min="14593" max="14593" width="8.19921875" style="116" customWidth="1"/>
    <col min="14594" max="14594" width="63.8984375" style="116" customWidth="1"/>
    <col min="14595" max="14595" width="15.69921875" style="116" customWidth="1"/>
    <col min="14596" max="14596" width="13.3984375" style="116" customWidth="1"/>
    <col min="14597" max="14597" width="11.59765625" style="116" customWidth="1"/>
    <col min="14598" max="14598" width="14" style="116" customWidth="1"/>
    <col min="14599" max="14601" width="7" style="116"/>
    <col min="14602" max="14602" width="15.5" style="116" customWidth="1"/>
    <col min="14603" max="14847" width="7" style="116"/>
    <col min="14848" max="14848" width="4" style="116" customWidth="1"/>
    <col min="14849" max="14849" width="8.19921875" style="116" customWidth="1"/>
    <col min="14850" max="14850" width="63.8984375" style="116" customWidth="1"/>
    <col min="14851" max="14851" width="15.69921875" style="116" customWidth="1"/>
    <col min="14852" max="14852" width="13.3984375" style="116" customWidth="1"/>
    <col min="14853" max="14853" width="11.59765625" style="116" customWidth="1"/>
    <col min="14854" max="14854" width="14" style="116" customWidth="1"/>
    <col min="14855" max="14857" width="7" style="116"/>
    <col min="14858" max="14858" width="15.5" style="116" customWidth="1"/>
    <col min="14859" max="15103" width="7" style="116"/>
    <col min="15104" max="15104" width="4" style="116" customWidth="1"/>
    <col min="15105" max="15105" width="8.19921875" style="116" customWidth="1"/>
    <col min="15106" max="15106" width="63.8984375" style="116" customWidth="1"/>
    <col min="15107" max="15107" width="15.69921875" style="116" customWidth="1"/>
    <col min="15108" max="15108" width="13.3984375" style="116" customWidth="1"/>
    <col min="15109" max="15109" width="11.59765625" style="116" customWidth="1"/>
    <col min="15110" max="15110" width="14" style="116" customWidth="1"/>
    <col min="15111" max="15113" width="7" style="116"/>
    <col min="15114" max="15114" width="15.5" style="116" customWidth="1"/>
    <col min="15115" max="15359" width="7" style="116"/>
    <col min="15360" max="15360" width="4" style="116" customWidth="1"/>
    <col min="15361" max="15361" width="8.19921875" style="116" customWidth="1"/>
    <col min="15362" max="15362" width="63.8984375" style="116" customWidth="1"/>
    <col min="15363" max="15363" width="15.69921875" style="116" customWidth="1"/>
    <col min="15364" max="15364" width="13.3984375" style="116" customWidth="1"/>
    <col min="15365" max="15365" width="11.59765625" style="116" customWidth="1"/>
    <col min="15366" max="15366" width="14" style="116" customWidth="1"/>
    <col min="15367" max="15369" width="7" style="116"/>
    <col min="15370" max="15370" width="15.5" style="116" customWidth="1"/>
    <col min="15371" max="15615" width="7" style="116"/>
    <col min="15616" max="15616" width="4" style="116" customWidth="1"/>
    <col min="15617" max="15617" width="8.19921875" style="116" customWidth="1"/>
    <col min="15618" max="15618" width="63.8984375" style="116" customWidth="1"/>
    <col min="15619" max="15619" width="15.69921875" style="116" customWidth="1"/>
    <col min="15620" max="15620" width="13.3984375" style="116" customWidth="1"/>
    <col min="15621" max="15621" width="11.59765625" style="116" customWidth="1"/>
    <col min="15622" max="15622" width="14" style="116" customWidth="1"/>
    <col min="15623" max="15625" width="7" style="116"/>
    <col min="15626" max="15626" width="15.5" style="116" customWidth="1"/>
    <col min="15627" max="15871" width="7" style="116"/>
    <col min="15872" max="15872" width="4" style="116" customWidth="1"/>
    <col min="15873" max="15873" width="8.19921875" style="116" customWidth="1"/>
    <col min="15874" max="15874" width="63.8984375" style="116" customWidth="1"/>
    <col min="15875" max="15875" width="15.69921875" style="116" customWidth="1"/>
    <col min="15876" max="15876" width="13.3984375" style="116" customWidth="1"/>
    <col min="15877" max="15877" width="11.59765625" style="116" customWidth="1"/>
    <col min="15878" max="15878" width="14" style="116" customWidth="1"/>
    <col min="15879" max="15881" width="7" style="116"/>
    <col min="15882" max="15882" width="15.5" style="116" customWidth="1"/>
    <col min="15883" max="16127" width="7" style="116"/>
    <col min="16128" max="16128" width="4" style="116" customWidth="1"/>
    <col min="16129" max="16129" width="8.19921875" style="116" customWidth="1"/>
    <col min="16130" max="16130" width="63.8984375" style="116" customWidth="1"/>
    <col min="16131" max="16131" width="15.69921875" style="116" customWidth="1"/>
    <col min="16132" max="16132" width="13.3984375" style="116" customWidth="1"/>
    <col min="16133" max="16133" width="11.59765625" style="116" customWidth="1"/>
    <col min="16134" max="16134" width="14" style="116" customWidth="1"/>
    <col min="16135" max="16137" width="7" style="116"/>
    <col min="16138" max="16138" width="15.5" style="116" customWidth="1"/>
    <col min="16139" max="16384" width="7" style="116"/>
  </cols>
  <sheetData>
    <row r="1" spans="1:3" s="25" customFormat="1">
      <c r="A1" s="1143" t="s">
        <v>144</v>
      </c>
      <c r="B1" s="1143"/>
      <c r="C1" s="1143"/>
    </row>
    <row r="2" spans="1:3" s="25" customFormat="1">
      <c r="A2" s="111" t="s">
        <v>285</v>
      </c>
      <c r="C2" s="111" t="s">
        <v>287</v>
      </c>
    </row>
    <row r="3" spans="1:3" s="25" customFormat="1">
      <c r="A3" s="111" t="s">
        <v>286</v>
      </c>
      <c r="C3" s="111" t="s">
        <v>289</v>
      </c>
    </row>
    <row r="4" spans="1:3" s="25" customFormat="1">
      <c r="A4" s="111" t="s">
        <v>288</v>
      </c>
      <c r="B4" s="21"/>
      <c r="C4" s="111" t="s">
        <v>290</v>
      </c>
    </row>
    <row r="5" spans="1:3" s="25" customFormat="1">
      <c r="A5" s="111" t="str">
        <f>เสาธง!A5</f>
        <v>ประมาณราคาเมื่อวันที่     21  เมษายน 2569</v>
      </c>
      <c r="B5" s="21"/>
      <c r="C5" s="21"/>
    </row>
    <row r="6" spans="1:3" s="111" customFormat="1">
      <c r="A6" s="111" t="s">
        <v>338</v>
      </c>
      <c r="B6" s="488"/>
    </row>
    <row r="7" spans="1:3">
      <c r="A7" s="184" t="s">
        <v>19</v>
      </c>
      <c r="B7" s="185" t="s">
        <v>1</v>
      </c>
      <c r="C7" s="218" t="s">
        <v>27</v>
      </c>
    </row>
    <row r="8" spans="1:3">
      <c r="A8" s="186">
        <v>1</v>
      </c>
      <c r="B8" s="164" t="s">
        <v>337</v>
      </c>
      <c r="C8" s="527">
        <f>+ทดสอบ!I16</f>
        <v>28050</v>
      </c>
    </row>
    <row r="9" spans="1:3">
      <c r="A9" s="187"/>
      <c r="B9" s="164"/>
      <c r="C9" s="528"/>
    </row>
    <row r="10" spans="1:3">
      <c r="A10" s="187"/>
      <c r="B10" s="164"/>
      <c r="C10" s="528"/>
    </row>
    <row r="11" spans="1:3">
      <c r="A11" s="187"/>
      <c r="B11" s="164"/>
      <c r="C11" s="528"/>
    </row>
    <row r="12" spans="1:3">
      <c r="A12" s="187"/>
      <c r="B12" s="164"/>
      <c r="C12" s="528"/>
    </row>
    <row r="13" spans="1:3">
      <c r="A13" s="187"/>
      <c r="B13" s="164"/>
      <c r="C13" s="528"/>
    </row>
    <row r="14" spans="1:3">
      <c r="A14" s="187"/>
      <c r="B14" s="164"/>
      <c r="C14" s="528"/>
    </row>
    <row r="15" spans="1:3">
      <c r="A15" s="187"/>
      <c r="B15" s="188"/>
      <c r="C15" s="528"/>
    </row>
    <row r="16" spans="1:3">
      <c r="A16" s="522"/>
      <c r="B16" s="523"/>
      <c r="C16" s="529"/>
    </row>
    <row r="17" spans="1:7" s="217" customFormat="1">
      <c r="A17" s="524"/>
      <c r="B17" s="525" t="s">
        <v>24</v>
      </c>
      <c r="C17" s="526">
        <f>SUM(C8:C16)</f>
        <v>28050</v>
      </c>
      <c r="D17" s="216"/>
      <c r="F17" s="1158"/>
      <c r="G17" s="1158"/>
    </row>
    <row r="18" spans="1:7" s="189" customFormat="1">
      <c r="A18" s="190"/>
      <c r="B18" s="190"/>
      <c r="C18" s="191"/>
      <c r="D18" s="192"/>
    </row>
    <row r="19" spans="1:7">
      <c r="A19" s="193"/>
      <c r="B19" s="194" t="s">
        <v>223</v>
      </c>
      <c r="C19" s="195"/>
      <c r="D19" s="131"/>
    </row>
    <row r="20" spans="1:7">
      <c r="A20" s="193"/>
      <c r="B20" s="194" t="s">
        <v>224</v>
      </c>
      <c r="C20" s="195"/>
    </row>
    <row r="21" spans="1:7">
      <c r="A21" s="193"/>
      <c r="B21" s="196"/>
      <c r="C21" s="197"/>
    </row>
    <row r="22" spans="1:7">
      <c r="A22" s="193"/>
      <c r="B22" s="196"/>
      <c r="C22" s="197" t="s">
        <v>44</v>
      </c>
    </row>
    <row r="23" spans="1:7">
      <c r="A23" s="193"/>
      <c r="B23" s="193"/>
      <c r="C23" s="198"/>
    </row>
    <row r="24" spans="1:7">
      <c r="A24" s="193"/>
      <c r="B24" s="193"/>
      <c r="C24" s="198"/>
    </row>
    <row r="25" spans="1:7">
      <c r="C25" s="195"/>
    </row>
    <row r="26" spans="1:7">
      <c r="C26" s="195"/>
    </row>
    <row r="27" spans="1:7">
      <c r="C27" s="195"/>
    </row>
    <row r="28" spans="1:7">
      <c r="C28" s="195"/>
    </row>
    <row r="29" spans="1:7">
      <c r="C29" s="195"/>
    </row>
    <row r="30" spans="1:7">
      <c r="D30" s="199"/>
    </row>
    <row r="31" spans="1:7">
      <c r="D31" s="199"/>
    </row>
    <row r="32" spans="1:7">
      <c r="D32" s="199"/>
    </row>
    <row r="33" spans="4:4">
      <c r="D33" s="199"/>
    </row>
    <row r="34" spans="4:4">
      <c r="D34" s="199"/>
    </row>
    <row r="35" spans="4:4">
      <c r="D35" s="199"/>
    </row>
    <row r="36" spans="4:4">
      <c r="D36" s="199"/>
    </row>
    <row r="37" spans="4:4">
      <c r="D37" s="199"/>
    </row>
    <row r="38" spans="4:4">
      <c r="D38" s="199"/>
    </row>
  </sheetData>
  <mergeCells count="1">
    <mergeCell ref="A1:C1"/>
  </mergeCells>
  <printOptions horizontalCentered="1"/>
  <pageMargins left="0.19685039370078741" right="0.19685039370078741" top="0.51181102362204722" bottom="0.23622047244094491" header="0.31496062992125984" footer="0.31496062992125984"/>
  <pageSetup paperSize="9" scale="90" orientation="portrait" horizontalDpi="300" verticalDpi="300" r:id="rId1"/>
  <headerFooter>
    <oddHeader xml:space="preserve">&amp;R&amp;"TH SarabunPSK,Regular"&amp;14แบบ ปร.4 แผ่นที่ 43  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8" tint="0.79998168889431442"/>
  </sheetPr>
  <dimension ref="A1:K20"/>
  <sheetViews>
    <sheetView zoomScale="90" zoomScaleNormal="90" workbookViewId="0">
      <selection sqref="A1:J1"/>
    </sheetView>
  </sheetViews>
  <sheetFormatPr defaultColWidth="7" defaultRowHeight="18"/>
  <cols>
    <col min="1" max="1" width="5.59765625" style="116" bestFit="1" customWidth="1"/>
    <col min="2" max="2" width="51.8984375" style="116" customWidth="1"/>
    <col min="3" max="3" width="6.8984375" style="183" customWidth="1"/>
    <col min="4" max="4" width="5.5" style="116" customWidth="1"/>
    <col min="5" max="5" width="9" style="118" bestFit="1" customWidth="1"/>
    <col min="6" max="6" width="8.69921875" style="118" bestFit="1" customWidth="1"/>
    <col min="7" max="7" width="9.19921875" style="118" customWidth="1"/>
    <col min="8" max="8" width="8.69921875" style="118" customWidth="1"/>
    <col min="9" max="9" width="11.69921875" style="118" customWidth="1"/>
    <col min="10" max="10" width="7.09765625" style="116" customWidth="1"/>
    <col min="11" max="255" width="7" style="116"/>
    <col min="256" max="256" width="5.59765625" style="116" bestFit="1" customWidth="1"/>
    <col min="257" max="257" width="5.69921875" style="116" customWidth="1"/>
    <col min="258" max="258" width="40.8984375" style="116" customWidth="1"/>
    <col min="259" max="259" width="6.8984375" style="116" customWidth="1"/>
    <col min="260" max="260" width="5.5" style="116" customWidth="1"/>
    <col min="261" max="261" width="9" style="116" bestFit="1" customWidth="1"/>
    <col min="262" max="262" width="8.69921875" style="116" bestFit="1" customWidth="1"/>
    <col min="263" max="263" width="9.19921875" style="116" customWidth="1"/>
    <col min="264" max="264" width="8.69921875" style="116" customWidth="1"/>
    <col min="265" max="265" width="11.69921875" style="116" customWidth="1"/>
    <col min="266" max="266" width="7.09765625" style="116" customWidth="1"/>
    <col min="267" max="511" width="7" style="116"/>
    <col min="512" max="512" width="5.59765625" style="116" bestFit="1" customWidth="1"/>
    <col min="513" max="513" width="5.69921875" style="116" customWidth="1"/>
    <col min="514" max="514" width="40.8984375" style="116" customWidth="1"/>
    <col min="515" max="515" width="6.8984375" style="116" customWidth="1"/>
    <col min="516" max="516" width="5.5" style="116" customWidth="1"/>
    <col min="517" max="517" width="9" style="116" bestFit="1" customWidth="1"/>
    <col min="518" max="518" width="8.69921875" style="116" bestFit="1" customWidth="1"/>
    <col min="519" max="519" width="9.19921875" style="116" customWidth="1"/>
    <col min="520" max="520" width="8.69921875" style="116" customWidth="1"/>
    <col min="521" max="521" width="11.69921875" style="116" customWidth="1"/>
    <col min="522" max="522" width="7.09765625" style="116" customWidth="1"/>
    <col min="523" max="767" width="7" style="116"/>
    <col min="768" max="768" width="5.59765625" style="116" bestFit="1" customWidth="1"/>
    <col min="769" max="769" width="5.69921875" style="116" customWidth="1"/>
    <col min="770" max="770" width="40.8984375" style="116" customWidth="1"/>
    <col min="771" max="771" width="6.8984375" style="116" customWidth="1"/>
    <col min="772" max="772" width="5.5" style="116" customWidth="1"/>
    <col min="773" max="773" width="9" style="116" bestFit="1" customWidth="1"/>
    <col min="774" max="774" width="8.69921875" style="116" bestFit="1" customWidth="1"/>
    <col min="775" max="775" width="9.19921875" style="116" customWidth="1"/>
    <col min="776" max="776" width="8.69921875" style="116" customWidth="1"/>
    <col min="777" max="777" width="11.69921875" style="116" customWidth="1"/>
    <col min="778" max="778" width="7.09765625" style="116" customWidth="1"/>
    <col min="779" max="1023" width="7" style="116"/>
    <col min="1024" max="1024" width="5.59765625" style="116" bestFit="1" customWidth="1"/>
    <col min="1025" max="1025" width="5.69921875" style="116" customWidth="1"/>
    <col min="1026" max="1026" width="40.8984375" style="116" customWidth="1"/>
    <col min="1027" max="1027" width="6.8984375" style="116" customWidth="1"/>
    <col min="1028" max="1028" width="5.5" style="116" customWidth="1"/>
    <col min="1029" max="1029" width="9" style="116" bestFit="1" customWidth="1"/>
    <col min="1030" max="1030" width="8.69921875" style="116" bestFit="1" customWidth="1"/>
    <col min="1031" max="1031" width="9.19921875" style="116" customWidth="1"/>
    <col min="1032" max="1032" width="8.69921875" style="116" customWidth="1"/>
    <col min="1033" max="1033" width="11.69921875" style="116" customWidth="1"/>
    <col min="1034" max="1034" width="7.09765625" style="116" customWidth="1"/>
    <col min="1035" max="1279" width="7" style="116"/>
    <col min="1280" max="1280" width="5.59765625" style="116" bestFit="1" customWidth="1"/>
    <col min="1281" max="1281" width="5.69921875" style="116" customWidth="1"/>
    <col min="1282" max="1282" width="40.8984375" style="116" customWidth="1"/>
    <col min="1283" max="1283" width="6.8984375" style="116" customWidth="1"/>
    <col min="1284" max="1284" width="5.5" style="116" customWidth="1"/>
    <col min="1285" max="1285" width="9" style="116" bestFit="1" customWidth="1"/>
    <col min="1286" max="1286" width="8.69921875" style="116" bestFit="1" customWidth="1"/>
    <col min="1287" max="1287" width="9.19921875" style="116" customWidth="1"/>
    <col min="1288" max="1288" width="8.69921875" style="116" customWidth="1"/>
    <col min="1289" max="1289" width="11.69921875" style="116" customWidth="1"/>
    <col min="1290" max="1290" width="7.09765625" style="116" customWidth="1"/>
    <col min="1291" max="1535" width="7" style="116"/>
    <col min="1536" max="1536" width="5.59765625" style="116" bestFit="1" customWidth="1"/>
    <col min="1537" max="1537" width="5.69921875" style="116" customWidth="1"/>
    <col min="1538" max="1538" width="40.8984375" style="116" customWidth="1"/>
    <col min="1539" max="1539" width="6.8984375" style="116" customWidth="1"/>
    <col min="1540" max="1540" width="5.5" style="116" customWidth="1"/>
    <col min="1541" max="1541" width="9" style="116" bestFit="1" customWidth="1"/>
    <col min="1542" max="1542" width="8.69921875" style="116" bestFit="1" customWidth="1"/>
    <col min="1543" max="1543" width="9.19921875" style="116" customWidth="1"/>
    <col min="1544" max="1544" width="8.69921875" style="116" customWidth="1"/>
    <col min="1545" max="1545" width="11.69921875" style="116" customWidth="1"/>
    <col min="1546" max="1546" width="7.09765625" style="116" customWidth="1"/>
    <col min="1547" max="1791" width="7" style="116"/>
    <col min="1792" max="1792" width="5.59765625" style="116" bestFit="1" customWidth="1"/>
    <col min="1793" max="1793" width="5.69921875" style="116" customWidth="1"/>
    <col min="1794" max="1794" width="40.8984375" style="116" customWidth="1"/>
    <col min="1795" max="1795" width="6.8984375" style="116" customWidth="1"/>
    <col min="1796" max="1796" width="5.5" style="116" customWidth="1"/>
    <col min="1797" max="1797" width="9" style="116" bestFit="1" customWidth="1"/>
    <col min="1798" max="1798" width="8.69921875" style="116" bestFit="1" customWidth="1"/>
    <col min="1799" max="1799" width="9.19921875" style="116" customWidth="1"/>
    <col min="1800" max="1800" width="8.69921875" style="116" customWidth="1"/>
    <col min="1801" max="1801" width="11.69921875" style="116" customWidth="1"/>
    <col min="1802" max="1802" width="7.09765625" style="116" customWidth="1"/>
    <col min="1803" max="2047" width="7" style="116"/>
    <col min="2048" max="2048" width="5.59765625" style="116" bestFit="1" customWidth="1"/>
    <col min="2049" max="2049" width="5.69921875" style="116" customWidth="1"/>
    <col min="2050" max="2050" width="40.8984375" style="116" customWidth="1"/>
    <col min="2051" max="2051" width="6.8984375" style="116" customWidth="1"/>
    <col min="2052" max="2052" width="5.5" style="116" customWidth="1"/>
    <col min="2053" max="2053" width="9" style="116" bestFit="1" customWidth="1"/>
    <col min="2054" max="2054" width="8.69921875" style="116" bestFit="1" customWidth="1"/>
    <col min="2055" max="2055" width="9.19921875" style="116" customWidth="1"/>
    <col min="2056" max="2056" width="8.69921875" style="116" customWidth="1"/>
    <col min="2057" max="2057" width="11.69921875" style="116" customWidth="1"/>
    <col min="2058" max="2058" width="7.09765625" style="116" customWidth="1"/>
    <col min="2059" max="2303" width="7" style="116"/>
    <col min="2304" max="2304" width="5.59765625" style="116" bestFit="1" customWidth="1"/>
    <col min="2305" max="2305" width="5.69921875" style="116" customWidth="1"/>
    <col min="2306" max="2306" width="40.8984375" style="116" customWidth="1"/>
    <col min="2307" max="2307" width="6.8984375" style="116" customWidth="1"/>
    <col min="2308" max="2308" width="5.5" style="116" customWidth="1"/>
    <col min="2309" max="2309" width="9" style="116" bestFit="1" customWidth="1"/>
    <col min="2310" max="2310" width="8.69921875" style="116" bestFit="1" customWidth="1"/>
    <col min="2311" max="2311" width="9.19921875" style="116" customWidth="1"/>
    <col min="2312" max="2312" width="8.69921875" style="116" customWidth="1"/>
    <col min="2313" max="2313" width="11.69921875" style="116" customWidth="1"/>
    <col min="2314" max="2314" width="7.09765625" style="116" customWidth="1"/>
    <col min="2315" max="2559" width="7" style="116"/>
    <col min="2560" max="2560" width="5.59765625" style="116" bestFit="1" customWidth="1"/>
    <col min="2561" max="2561" width="5.69921875" style="116" customWidth="1"/>
    <col min="2562" max="2562" width="40.8984375" style="116" customWidth="1"/>
    <col min="2563" max="2563" width="6.8984375" style="116" customWidth="1"/>
    <col min="2564" max="2564" width="5.5" style="116" customWidth="1"/>
    <col min="2565" max="2565" width="9" style="116" bestFit="1" customWidth="1"/>
    <col min="2566" max="2566" width="8.69921875" style="116" bestFit="1" customWidth="1"/>
    <col min="2567" max="2567" width="9.19921875" style="116" customWidth="1"/>
    <col min="2568" max="2568" width="8.69921875" style="116" customWidth="1"/>
    <col min="2569" max="2569" width="11.69921875" style="116" customWidth="1"/>
    <col min="2570" max="2570" width="7.09765625" style="116" customWidth="1"/>
    <col min="2571" max="2815" width="7" style="116"/>
    <col min="2816" max="2816" width="5.59765625" style="116" bestFit="1" customWidth="1"/>
    <col min="2817" max="2817" width="5.69921875" style="116" customWidth="1"/>
    <col min="2818" max="2818" width="40.8984375" style="116" customWidth="1"/>
    <col min="2819" max="2819" width="6.8984375" style="116" customWidth="1"/>
    <col min="2820" max="2820" width="5.5" style="116" customWidth="1"/>
    <col min="2821" max="2821" width="9" style="116" bestFit="1" customWidth="1"/>
    <col min="2822" max="2822" width="8.69921875" style="116" bestFit="1" customWidth="1"/>
    <col min="2823" max="2823" width="9.19921875" style="116" customWidth="1"/>
    <col min="2824" max="2824" width="8.69921875" style="116" customWidth="1"/>
    <col min="2825" max="2825" width="11.69921875" style="116" customWidth="1"/>
    <col min="2826" max="2826" width="7.09765625" style="116" customWidth="1"/>
    <col min="2827" max="3071" width="7" style="116"/>
    <col min="3072" max="3072" width="5.59765625" style="116" bestFit="1" customWidth="1"/>
    <col min="3073" max="3073" width="5.69921875" style="116" customWidth="1"/>
    <col min="3074" max="3074" width="40.8984375" style="116" customWidth="1"/>
    <col min="3075" max="3075" width="6.8984375" style="116" customWidth="1"/>
    <col min="3076" max="3076" width="5.5" style="116" customWidth="1"/>
    <col min="3077" max="3077" width="9" style="116" bestFit="1" customWidth="1"/>
    <col min="3078" max="3078" width="8.69921875" style="116" bestFit="1" customWidth="1"/>
    <col min="3079" max="3079" width="9.19921875" style="116" customWidth="1"/>
    <col min="3080" max="3080" width="8.69921875" style="116" customWidth="1"/>
    <col min="3081" max="3081" width="11.69921875" style="116" customWidth="1"/>
    <col min="3082" max="3082" width="7.09765625" style="116" customWidth="1"/>
    <col min="3083" max="3327" width="7" style="116"/>
    <col min="3328" max="3328" width="5.59765625" style="116" bestFit="1" customWidth="1"/>
    <col min="3329" max="3329" width="5.69921875" style="116" customWidth="1"/>
    <col min="3330" max="3330" width="40.8984375" style="116" customWidth="1"/>
    <col min="3331" max="3331" width="6.8984375" style="116" customWidth="1"/>
    <col min="3332" max="3332" width="5.5" style="116" customWidth="1"/>
    <col min="3333" max="3333" width="9" style="116" bestFit="1" customWidth="1"/>
    <col min="3334" max="3334" width="8.69921875" style="116" bestFit="1" customWidth="1"/>
    <col min="3335" max="3335" width="9.19921875" style="116" customWidth="1"/>
    <col min="3336" max="3336" width="8.69921875" style="116" customWidth="1"/>
    <col min="3337" max="3337" width="11.69921875" style="116" customWidth="1"/>
    <col min="3338" max="3338" width="7.09765625" style="116" customWidth="1"/>
    <col min="3339" max="3583" width="7" style="116"/>
    <col min="3584" max="3584" width="5.59765625" style="116" bestFit="1" customWidth="1"/>
    <col min="3585" max="3585" width="5.69921875" style="116" customWidth="1"/>
    <col min="3586" max="3586" width="40.8984375" style="116" customWidth="1"/>
    <col min="3587" max="3587" width="6.8984375" style="116" customWidth="1"/>
    <col min="3588" max="3588" width="5.5" style="116" customWidth="1"/>
    <col min="3589" max="3589" width="9" style="116" bestFit="1" customWidth="1"/>
    <col min="3590" max="3590" width="8.69921875" style="116" bestFit="1" customWidth="1"/>
    <col min="3591" max="3591" width="9.19921875" style="116" customWidth="1"/>
    <col min="3592" max="3592" width="8.69921875" style="116" customWidth="1"/>
    <col min="3593" max="3593" width="11.69921875" style="116" customWidth="1"/>
    <col min="3594" max="3594" width="7.09765625" style="116" customWidth="1"/>
    <col min="3595" max="3839" width="7" style="116"/>
    <col min="3840" max="3840" width="5.59765625" style="116" bestFit="1" customWidth="1"/>
    <col min="3841" max="3841" width="5.69921875" style="116" customWidth="1"/>
    <col min="3842" max="3842" width="40.8984375" style="116" customWidth="1"/>
    <col min="3843" max="3843" width="6.8984375" style="116" customWidth="1"/>
    <col min="3844" max="3844" width="5.5" style="116" customWidth="1"/>
    <col min="3845" max="3845" width="9" style="116" bestFit="1" customWidth="1"/>
    <col min="3846" max="3846" width="8.69921875" style="116" bestFit="1" customWidth="1"/>
    <col min="3847" max="3847" width="9.19921875" style="116" customWidth="1"/>
    <col min="3848" max="3848" width="8.69921875" style="116" customWidth="1"/>
    <col min="3849" max="3849" width="11.69921875" style="116" customWidth="1"/>
    <col min="3850" max="3850" width="7.09765625" style="116" customWidth="1"/>
    <col min="3851" max="4095" width="7" style="116"/>
    <col min="4096" max="4096" width="5.59765625" style="116" bestFit="1" customWidth="1"/>
    <col min="4097" max="4097" width="5.69921875" style="116" customWidth="1"/>
    <col min="4098" max="4098" width="40.8984375" style="116" customWidth="1"/>
    <col min="4099" max="4099" width="6.8984375" style="116" customWidth="1"/>
    <col min="4100" max="4100" width="5.5" style="116" customWidth="1"/>
    <col min="4101" max="4101" width="9" style="116" bestFit="1" customWidth="1"/>
    <col min="4102" max="4102" width="8.69921875" style="116" bestFit="1" customWidth="1"/>
    <col min="4103" max="4103" width="9.19921875" style="116" customWidth="1"/>
    <col min="4104" max="4104" width="8.69921875" style="116" customWidth="1"/>
    <col min="4105" max="4105" width="11.69921875" style="116" customWidth="1"/>
    <col min="4106" max="4106" width="7.09765625" style="116" customWidth="1"/>
    <col min="4107" max="4351" width="7" style="116"/>
    <col min="4352" max="4352" width="5.59765625" style="116" bestFit="1" customWidth="1"/>
    <col min="4353" max="4353" width="5.69921875" style="116" customWidth="1"/>
    <col min="4354" max="4354" width="40.8984375" style="116" customWidth="1"/>
    <col min="4355" max="4355" width="6.8984375" style="116" customWidth="1"/>
    <col min="4356" max="4356" width="5.5" style="116" customWidth="1"/>
    <col min="4357" max="4357" width="9" style="116" bestFit="1" customWidth="1"/>
    <col min="4358" max="4358" width="8.69921875" style="116" bestFit="1" customWidth="1"/>
    <col min="4359" max="4359" width="9.19921875" style="116" customWidth="1"/>
    <col min="4360" max="4360" width="8.69921875" style="116" customWidth="1"/>
    <col min="4361" max="4361" width="11.69921875" style="116" customWidth="1"/>
    <col min="4362" max="4362" width="7.09765625" style="116" customWidth="1"/>
    <col min="4363" max="4607" width="7" style="116"/>
    <col min="4608" max="4608" width="5.59765625" style="116" bestFit="1" customWidth="1"/>
    <col min="4609" max="4609" width="5.69921875" style="116" customWidth="1"/>
    <col min="4610" max="4610" width="40.8984375" style="116" customWidth="1"/>
    <col min="4611" max="4611" width="6.8984375" style="116" customWidth="1"/>
    <col min="4612" max="4612" width="5.5" style="116" customWidth="1"/>
    <col min="4613" max="4613" width="9" style="116" bestFit="1" customWidth="1"/>
    <col min="4614" max="4614" width="8.69921875" style="116" bestFit="1" customWidth="1"/>
    <col min="4615" max="4615" width="9.19921875" style="116" customWidth="1"/>
    <col min="4616" max="4616" width="8.69921875" style="116" customWidth="1"/>
    <col min="4617" max="4617" width="11.69921875" style="116" customWidth="1"/>
    <col min="4618" max="4618" width="7.09765625" style="116" customWidth="1"/>
    <col min="4619" max="4863" width="7" style="116"/>
    <col min="4864" max="4864" width="5.59765625" style="116" bestFit="1" customWidth="1"/>
    <col min="4865" max="4865" width="5.69921875" style="116" customWidth="1"/>
    <col min="4866" max="4866" width="40.8984375" style="116" customWidth="1"/>
    <col min="4867" max="4867" width="6.8984375" style="116" customWidth="1"/>
    <col min="4868" max="4868" width="5.5" style="116" customWidth="1"/>
    <col min="4869" max="4869" width="9" style="116" bestFit="1" customWidth="1"/>
    <col min="4870" max="4870" width="8.69921875" style="116" bestFit="1" customWidth="1"/>
    <col min="4871" max="4871" width="9.19921875" style="116" customWidth="1"/>
    <col min="4872" max="4872" width="8.69921875" style="116" customWidth="1"/>
    <col min="4873" max="4873" width="11.69921875" style="116" customWidth="1"/>
    <col min="4874" max="4874" width="7.09765625" style="116" customWidth="1"/>
    <col min="4875" max="5119" width="7" style="116"/>
    <col min="5120" max="5120" width="5.59765625" style="116" bestFit="1" customWidth="1"/>
    <col min="5121" max="5121" width="5.69921875" style="116" customWidth="1"/>
    <col min="5122" max="5122" width="40.8984375" style="116" customWidth="1"/>
    <col min="5123" max="5123" width="6.8984375" style="116" customWidth="1"/>
    <col min="5124" max="5124" width="5.5" style="116" customWidth="1"/>
    <col min="5125" max="5125" width="9" style="116" bestFit="1" customWidth="1"/>
    <col min="5126" max="5126" width="8.69921875" style="116" bestFit="1" customWidth="1"/>
    <col min="5127" max="5127" width="9.19921875" style="116" customWidth="1"/>
    <col min="5128" max="5128" width="8.69921875" style="116" customWidth="1"/>
    <col min="5129" max="5129" width="11.69921875" style="116" customWidth="1"/>
    <col min="5130" max="5130" width="7.09765625" style="116" customWidth="1"/>
    <col min="5131" max="5375" width="7" style="116"/>
    <col min="5376" max="5376" width="5.59765625" style="116" bestFit="1" customWidth="1"/>
    <col min="5377" max="5377" width="5.69921875" style="116" customWidth="1"/>
    <col min="5378" max="5378" width="40.8984375" style="116" customWidth="1"/>
    <col min="5379" max="5379" width="6.8984375" style="116" customWidth="1"/>
    <col min="5380" max="5380" width="5.5" style="116" customWidth="1"/>
    <col min="5381" max="5381" width="9" style="116" bestFit="1" customWidth="1"/>
    <col min="5382" max="5382" width="8.69921875" style="116" bestFit="1" customWidth="1"/>
    <col min="5383" max="5383" width="9.19921875" style="116" customWidth="1"/>
    <col min="5384" max="5384" width="8.69921875" style="116" customWidth="1"/>
    <col min="5385" max="5385" width="11.69921875" style="116" customWidth="1"/>
    <col min="5386" max="5386" width="7.09765625" style="116" customWidth="1"/>
    <col min="5387" max="5631" width="7" style="116"/>
    <col min="5632" max="5632" width="5.59765625" style="116" bestFit="1" customWidth="1"/>
    <col min="5633" max="5633" width="5.69921875" style="116" customWidth="1"/>
    <col min="5634" max="5634" width="40.8984375" style="116" customWidth="1"/>
    <col min="5635" max="5635" width="6.8984375" style="116" customWidth="1"/>
    <col min="5636" max="5636" width="5.5" style="116" customWidth="1"/>
    <col min="5637" max="5637" width="9" style="116" bestFit="1" customWidth="1"/>
    <col min="5638" max="5638" width="8.69921875" style="116" bestFit="1" customWidth="1"/>
    <col min="5639" max="5639" width="9.19921875" style="116" customWidth="1"/>
    <col min="5640" max="5640" width="8.69921875" style="116" customWidth="1"/>
    <col min="5641" max="5641" width="11.69921875" style="116" customWidth="1"/>
    <col min="5642" max="5642" width="7.09765625" style="116" customWidth="1"/>
    <col min="5643" max="5887" width="7" style="116"/>
    <col min="5888" max="5888" width="5.59765625" style="116" bestFit="1" customWidth="1"/>
    <col min="5889" max="5889" width="5.69921875" style="116" customWidth="1"/>
    <col min="5890" max="5890" width="40.8984375" style="116" customWidth="1"/>
    <col min="5891" max="5891" width="6.8984375" style="116" customWidth="1"/>
    <col min="5892" max="5892" width="5.5" style="116" customWidth="1"/>
    <col min="5893" max="5893" width="9" style="116" bestFit="1" customWidth="1"/>
    <col min="5894" max="5894" width="8.69921875" style="116" bestFit="1" customWidth="1"/>
    <col min="5895" max="5895" width="9.19921875" style="116" customWidth="1"/>
    <col min="5896" max="5896" width="8.69921875" style="116" customWidth="1"/>
    <col min="5897" max="5897" width="11.69921875" style="116" customWidth="1"/>
    <col min="5898" max="5898" width="7.09765625" style="116" customWidth="1"/>
    <col min="5899" max="6143" width="7" style="116"/>
    <col min="6144" max="6144" width="5.59765625" style="116" bestFit="1" customWidth="1"/>
    <col min="6145" max="6145" width="5.69921875" style="116" customWidth="1"/>
    <col min="6146" max="6146" width="40.8984375" style="116" customWidth="1"/>
    <col min="6147" max="6147" width="6.8984375" style="116" customWidth="1"/>
    <col min="6148" max="6148" width="5.5" style="116" customWidth="1"/>
    <col min="6149" max="6149" width="9" style="116" bestFit="1" customWidth="1"/>
    <col min="6150" max="6150" width="8.69921875" style="116" bestFit="1" customWidth="1"/>
    <col min="6151" max="6151" width="9.19921875" style="116" customWidth="1"/>
    <col min="6152" max="6152" width="8.69921875" style="116" customWidth="1"/>
    <col min="6153" max="6153" width="11.69921875" style="116" customWidth="1"/>
    <col min="6154" max="6154" width="7.09765625" style="116" customWidth="1"/>
    <col min="6155" max="6399" width="7" style="116"/>
    <col min="6400" max="6400" width="5.59765625" style="116" bestFit="1" customWidth="1"/>
    <col min="6401" max="6401" width="5.69921875" style="116" customWidth="1"/>
    <col min="6402" max="6402" width="40.8984375" style="116" customWidth="1"/>
    <col min="6403" max="6403" width="6.8984375" style="116" customWidth="1"/>
    <col min="6404" max="6404" width="5.5" style="116" customWidth="1"/>
    <col min="6405" max="6405" width="9" style="116" bestFit="1" customWidth="1"/>
    <col min="6406" max="6406" width="8.69921875" style="116" bestFit="1" customWidth="1"/>
    <col min="6407" max="6407" width="9.19921875" style="116" customWidth="1"/>
    <col min="6408" max="6408" width="8.69921875" style="116" customWidth="1"/>
    <col min="6409" max="6409" width="11.69921875" style="116" customWidth="1"/>
    <col min="6410" max="6410" width="7.09765625" style="116" customWidth="1"/>
    <col min="6411" max="6655" width="7" style="116"/>
    <col min="6656" max="6656" width="5.59765625" style="116" bestFit="1" customWidth="1"/>
    <col min="6657" max="6657" width="5.69921875" style="116" customWidth="1"/>
    <col min="6658" max="6658" width="40.8984375" style="116" customWidth="1"/>
    <col min="6659" max="6659" width="6.8984375" style="116" customWidth="1"/>
    <col min="6660" max="6660" width="5.5" style="116" customWidth="1"/>
    <col min="6661" max="6661" width="9" style="116" bestFit="1" customWidth="1"/>
    <col min="6662" max="6662" width="8.69921875" style="116" bestFit="1" customWidth="1"/>
    <col min="6663" max="6663" width="9.19921875" style="116" customWidth="1"/>
    <col min="6664" max="6664" width="8.69921875" style="116" customWidth="1"/>
    <col min="6665" max="6665" width="11.69921875" style="116" customWidth="1"/>
    <col min="6666" max="6666" width="7.09765625" style="116" customWidth="1"/>
    <col min="6667" max="6911" width="7" style="116"/>
    <col min="6912" max="6912" width="5.59765625" style="116" bestFit="1" customWidth="1"/>
    <col min="6913" max="6913" width="5.69921875" style="116" customWidth="1"/>
    <col min="6914" max="6914" width="40.8984375" style="116" customWidth="1"/>
    <col min="6915" max="6915" width="6.8984375" style="116" customWidth="1"/>
    <col min="6916" max="6916" width="5.5" style="116" customWidth="1"/>
    <col min="6917" max="6917" width="9" style="116" bestFit="1" customWidth="1"/>
    <col min="6918" max="6918" width="8.69921875" style="116" bestFit="1" customWidth="1"/>
    <col min="6919" max="6919" width="9.19921875" style="116" customWidth="1"/>
    <col min="6920" max="6920" width="8.69921875" style="116" customWidth="1"/>
    <col min="6921" max="6921" width="11.69921875" style="116" customWidth="1"/>
    <col min="6922" max="6922" width="7.09765625" style="116" customWidth="1"/>
    <col min="6923" max="7167" width="7" style="116"/>
    <col min="7168" max="7168" width="5.59765625" style="116" bestFit="1" customWidth="1"/>
    <col min="7169" max="7169" width="5.69921875" style="116" customWidth="1"/>
    <col min="7170" max="7170" width="40.8984375" style="116" customWidth="1"/>
    <col min="7171" max="7171" width="6.8984375" style="116" customWidth="1"/>
    <col min="7172" max="7172" width="5.5" style="116" customWidth="1"/>
    <col min="7173" max="7173" width="9" style="116" bestFit="1" customWidth="1"/>
    <col min="7174" max="7174" width="8.69921875" style="116" bestFit="1" customWidth="1"/>
    <col min="7175" max="7175" width="9.19921875" style="116" customWidth="1"/>
    <col min="7176" max="7176" width="8.69921875" style="116" customWidth="1"/>
    <col min="7177" max="7177" width="11.69921875" style="116" customWidth="1"/>
    <col min="7178" max="7178" width="7.09765625" style="116" customWidth="1"/>
    <col min="7179" max="7423" width="7" style="116"/>
    <col min="7424" max="7424" width="5.59765625" style="116" bestFit="1" customWidth="1"/>
    <col min="7425" max="7425" width="5.69921875" style="116" customWidth="1"/>
    <col min="7426" max="7426" width="40.8984375" style="116" customWidth="1"/>
    <col min="7427" max="7427" width="6.8984375" style="116" customWidth="1"/>
    <col min="7428" max="7428" width="5.5" style="116" customWidth="1"/>
    <col min="7429" max="7429" width="9" style="116" bestFit="1" customWidth="1"/>
    <col min="7430" max="7430" width="8.69921875" style="116" bestFit="1" customWidth="1"/>
    <col min="7431" max="7431" width="9.19921875" style="116" customWidth="1"/>
    <col min="7432" max="7432" width="8.69921875" style="116" customWidth="1"/>
    <col min="7433" max="7433" width="11.69921875" style="116" customWidth="1"/>
    <col min="7434" max="7434" width="7.09765625" style="116" customWidth="1"/>
    <col min="7435" max="7679" width="7" style="116"/>
    <col min="7680" max="7680" width="5.59765625" style="116" bestFit="1" customWidth="1"/>
    <col min="7681" max="7681" width="5.69921875" style="116" customWidth="1"/>
    <col min="7682" max="7682" width="40.8984375" style="116" customWidth="1"/>
    <col min="7683" max="7683" width="6.8984375" style="116" customWidth="1"/>
    <col min="7684" max="7684" width="5.5" style="116" customWidth="1"/>
    <col min="7685" max="7685" width="9" style="116" bestFit="1" customWidth="1"/>
    <col min="7686" max="7686" width="8.69921875" style="116" bestFit="1" customWidth="1"/>
    <col min="7687" max="7687" width="9.19921875" style="116" customWidth="1"/>
    <col min="7688" max="7688" width="8.69921875" style="116" customWidth="1"/>
    <col min="7689" max="7689" width="11.69921875" style="116" customWidth="1"/>
    <col min="7690" max="7690" width="7.09765625" style="116" customWidth="1"/>
    <col min="7691" max="7935" width="7" style="116"/>
    <col min="7936" max="7936" width="5.59765625" style="116" bestFit="1" customWidth="1"/>
    <col min="7937" max="7937" width="5.69921875" style="116" customWidth="1"/>
    <col min="7938" max="7938" width="40.8984375" style="116" customWidth="1"/>
    <col min="7939" max="7939" width="6.8984375" style="116" customWidth="1"/>
    <col min="7940" max="7940" width="5.5" style="116" customWidth="1"/>
    <col min="7941" max="7941" width="9" style="116" bestFit="1" customWidth="1"/>
    <col min="7942" max="7942" width="8.69921875" style="116" bestFit="1" customWidth="1"/>
    <col min="7943" max="7943" width="9.19921875" style="116" customWidth="1"/>
    <col min="7944" max="7944" width="8.69921875" style="116" customWidth="1"/>
    <col min="7945" max="7945" width="11.69921875" style="116" customWidth="1"/>
    <col min="7946" max="7946" width="7.09765625" style="116" customWidth="1"/>
    <col min="7947" max="8191" width="7" style="116"/>
    <col min="8192" max="8192" width="5.59765625" style="116" bestFit="1" customWidth="1"/>
    <col min="8193" max="8193" width="5.69921875" style="116" customWidth="1"/>
    <col min="8194" max="8194" width="40.8984375" style="116" customWidth="1"/>
    <col min="8195" max="8195" width="6.8984375" style="116" customWidth="1"/>
    <col min="8196" max="8196" width="5.5" style="116" customWidth="1"/>
    <col min="8197" max="8197" width="9" style="116" bestFit="1" customWidth="1"/>
    <col min="8198" max="8198" width="8.69921875" style="116" bestFit="1" customWidth="1"/>
    <col min="8199" max="8199" width="9.19921875" style="116" customWidth="1"/>
    <col min="8200" max="8200" width="8.69921875" style="116" customWidth="1"/>
    <col min="8201" max="8201" width="11.69921875" style="116" customWidth="1"/>
    <col min="8202" max="8202" width="7.09765625" style="116" customWidth="1"/>
    <col min="8203" max="8447" width="7" style="116"/>
    <col min="8448" max="8448" width="5.59765625" style="116" bestFit="1" customWidth="1"/>
    <col min="8449" max="8449" width="5.69921875" style="116" customWidth="1"/>
    <col min="8450" max="8450" width="40.8984375" style="116" customWidth="1"/>
    <col min="8451" max="8451" width="6.8984375" style="116" customWidth="1"/>
    <col min="8452" max="8452" width="5.5" style="116" customWidth="1"/>
    <col min="8453" max="8453" width="9" style="116" bestFit="1" customWidth="1"/>
    <col min="8454" max="8454" width="8.69921875" style="116" bestFit="1" customWidth="1"/>
    <col min="8455" max="8455" width="9.19921875" style="116" customWidth="1"/>
    <col min="8456" max="8456" width="8.69921875" style="116" customWidth="1"/>
    <col min="8457" max="8457" width="11.69921875" style="116" customWidth="1"/>
    <col min="8458" max="8458" width="7.09765625" style="116" customWidth="1"/>
    <col min="8459" max="8703" width="7" style="116"/>
    <col min="8704" max="8704" width="5.59765625" style="116" bestFit="1" customWidth="1"/>
    <col min="8705" max="8705" width="5.69921875" style="116" customWidth="1"/>
    <col min="8706" max="8706" width="40.8984375" style="116" customWidth="1"/>
    <col min="8707" max="8707" width="6.8984375" style="116" customWidth="1"/>
    <col min="8708" max="8708" width="5.5" style="116" customWidth="1"/>
    <col min="8709" max="8709" width="9" style="116" bestFit="1" customWidth="1"/>
    <col min="8710" max="8710" width="8.69921875" style="116" bestFit="1" customWidth="1"/>
    <col min="8711" max="8711" width="9.19921875" style="116" customWidth="1"/>
    <col min="8712" max="8712" width="8.69921875" style="116" customWidth="1"/>
    <col min="8713" max="8713" width="11.69921875" style="116" customWidth="1"/>
    <col min="8714" max="8714" width="7.09765625" style="116" customWidth="1"/>
    <col min="8715" max="8959" width="7" style="116"/>
    <col min="8960" max="8960" width="5.59765625" style="116" bestFit="1" customWidth="1"/>
    <col min="8961" max="8961" width="5.69921875" style="116" customWidth="1"/>
    <col min="8962" max="8962" width="40.8984375" style="116" customWidth="1"/>
    <col min="8963" max="8963" width="6.8984375" style="116" customWidth="1"/>
    <col min="8964" max="8964" width="5.5" style="116" customWidth="1"/>
    <col min="8965" max="8965" width="9" style="116" bestFit="1" customWidth="1"/>
    <col min="8966" max="8966" width="8.69921875" style="116" bestFit="1" customWidth="1"/>
    <col min="8967" max="8967" width="9.19921875" style="116" customWidth="1"/>
    <col min="8968" max="8968" width="8.69921875" style="116" customWidth="1"/>
    <col min="8969" max="8969" width="11.69921875" style="116" customWidth="1"/>
    <col min="8970" max="8970" width="7.09765625" style="116" customWidth="1"/>
    <col min="8971" max="9215" width="7" style="116"/>
    <col min="9216" max="9216" width="5.59765625" style="116" bestFit="1" customWidth="1"/>
    <col min="9217" max="9217" width="5.69921875" style="116" customWidth="1"/>
    <col min="9218" max="9218" width="40.8984375" style="116" customWidth="1"/>
    <col min="9219" max="9219" width="6.8984375" style="116" customWidth="1"/>
    <col min="9220" max="9220" width="5.5" style="116" customWidth="1"/>
    <col min="9221" max="9221" width="9" style="116" bestFit="1" customWidth="1"/>
    <col min="9222" max="9222" width="8.69921875" style="116" bestFit="1" customWidth="1"/>
    <col min="9223" max="9223" width="9.19921875" style="116" customWidth="1"/>
    <col min="9224" max="9224" width="8.69921875" style="116" customWidth="1"/>
    <col min="9225" max="9225" width="11.69921875" style="116" customWidth="1"/>
    <col min="9226" max="9226" width="7.09765625" style="116" customWidth="1"/>
    <col min="9227" max="9471" width="7" style="116"/>
    <col min="9472" max="9472" width="5.59765625" style="116" bestFit="1" customWidth="1"/>
    <col min="9473" max="9473" width="5.69921875" style="116" customWidth="1"/>
    <col min="9474" max="9474" width="40.8984375" style="116" customWidth="1"/>
    <col min="9475" max="9475" width="6.8984375" style="116" customWidth="1"/>
    <col min="9476" max="9476" width="5.5" style="116" customWidth="1"/>
    <col min="9477" max="9477" width="9" style="116" bestFit="1" customWidth="1"/>
    <col min="9478" max="9478" width="8.69921875" style="116" bestFit="1" customWidth="1"/>
    <col min="9479" max="9479" width="9.19921875" style="116" customWidth="1"/>
    <col min="9480" max="9480" width="8.69921875" style="116" customWidth="1"/>
    <col min="9481" max="9481" width="11.69921875" style="116" customWidth="1"/>
    <col min="9482" max="9482" width="7.09765625" style="116" customWidth="1"/>
    <col min="9483" max="9727" width="7" style="116"/>
    <col min="9728" max="9728" width="5.59765625" style="116" bestFit="1" customWidth="1"/>
    <col min="9729" max="9729" width="5.69921875" style="116" customWidth="1"/>
    <col min="9730" max="9730" width="40.8984375" style="116" customWidth="1"/>
    <col min="9731" max="9731" width="6.8984375" style="116" customWidth="1"/>
    <col min="9732" max="9732" width="5.5" style="116" customWidth="1"/>
    <col min="9733" max="9733" width="9" style="116" bestFit="1" customWidth="1"/>
    <col min="9734" max="9734" width="8.69921875" style="116" bestFit="1" customWidth="1"/>
    <col min="9735" max="9735" width="9.19921875" style="116" customWidth="1"/>
    <col min="9736" max="9736" width="8.69921875" style="116" customWidth="1"/>
    <col min="9737" max="9737" width="11.69921875" style="116" customWidth="1"/>
    <col min="9738" max="9738" width="7.09765625" style="116" customWidth="1"/>
    <col min="9739" max="9983" width="7" style="116"/>
    <col min="9984" max="9984" width="5.59765625" style="116" bestFit="1" customWidth="1"/>
    <col min="9985" max="9985" width="5.69921875" style="116" customWidth="1"/>
    <col min="9986" max="9986" width="40.8984375" style="116" customWidth="1"/>
    <col min="9987" max="9987" width="6.8984375" style="116" customWidth="1"/>
    <col min="9988" max="9988" width="5.5" style="116" customWidth="1"/>
    <col min="9989" max="9989" width="9" style="116" bestFit="1" customWidth="1"/>
    <col min="9990" max="9990" width="8.69921875" style="116" bestFit="1" customWidth="1"/>
    <col min="9991" max="9991" width="9.19921875" style="116" customWidth="1"/>
    <col min="9992" max="9992" width="8.69921875" style="116" customWidth="1"/>
    <col min="9993" max="9993" width="11.69921875" style="116" customWidth="1"/>
    <col min="9994" max="9994" width="7.09765625" style="116" customWidth="1"/>
    <col min="9995" max="10239" width="7" style="116"/>
    <col min="10240" max="10240" width="5.59765625" style="116" bestFit="1" customWidth="1"/>
    <col min="10241" max="10241" width="5.69921875" style="116" customWidth="1"/>
    <col min="10242" max="10242" width="40.8984375" style="116" customWidth="1"/>
    <col min="10243" max="10243" width="6.8984375" style="116" customWidth="1"/>
    <col min="10244" max="10244" width="5.5" style="116" customWidth="1"/>
    <col min="10245" max="10245" width="9" style="116" bestFit="1" customWidth="1"/>
    <col min="10246" max="10246" width="8.69921875" style="116" bestFit="1" customWidth="1"/>
    <col min="10247" max="10247" width="9.19921875" style="116" customWidth="1"/>
    <col min="10248" max="10248" width="8.69921875" style="116" customWidth="1"/>
    <col min="10249" max="10249" width="11.69921875" style="116" customWidth="1"/>
    <col min="10250" max="10250" width="7.09765625" style="116" customWidth="1"/>
    <col min="10251" max="10495" width="7" style="116"/>
    <col min="10496" max="10496" width="5.59765625" style="116" bestFit="1" customWidth="1"/>
    <col min="10497" max="10497" width="5.69921875" style="116" customWidth="1"/>
    <col min="10498" max="10498" width="40.8984375" style="116" customWidth="1"/>
    <col min="10499" max="10499" width="6.8984375" style="116" customWidth="1"/>
    <col min="10500" max="10500" width="5.5" style="116" customWidth="1"/>
    <col min="10501" max="10501" width="9" style="116" bestFit="1" customWidth="1"/>
    <col min="10502" max="10502" width="8.69921875" style="116" bestFit="1" customWidth="1"/>
    <col min="10503" max="10503" width="9.19921875" style="116" customWidth="1"/>
    <col min="10504" max="10504" width="8.69921875" style="116" customWidth="1"/>
    <col min="10505" max="10505" width="11.69921875" style="116" customWidth="1"/>
    <col min="10506" max="10506" width="7.09765625" style="116" customWidth="1"/>
    <col min="10507" max="10751" width="7" style="116"/>
    <col min="10752" max="10752" width="5.59765625" style="116" bestFit="1" customWidth="1"/>
    <col min="10753" max="10753" width="5.69921875" style="116" customWidth="1"/>
    <col min="10754" max="10754" width="40.8984375" style="116" customWidth="1"/>
    <col min="10755" max="10755" width="6.8984375" style="116" customWidth="1"/>
    <col min="10756" max="10756" width="5.5" style="116" customWidth="1"/>
    <col min="10757" max="10757" width="9" style="116" bestFit="1" customWidth="1"/>
    <col min="10758" max="10758" width="8.69921875" style="116" bestFit="1" customWidth="1"/>
    <col min="10759" max="10759" width="9.19921875" style="116" customWidth="1"/>
    <col min="10760" max="10760" width="8.69921875" style="116" customWidth="1"/>
    <col min="10761" max="10761" width="11.69921875" style="116" customWidth="1"/>
    <col min="10762" max="10762" width="7.09765625" style="116" customWidth="1"/>
    <col min="10763" max="11007" width="7" style="116"/>
    <col min="11008" max="11008" width="5.59765625" style="116" bestFit="1" customWidth="1"/>
    <col min="11009" max="11009" width="5.69921875" style="116" customWidth="1"/>
    <col min="11010" max="11010" width="40.8984375" style="116" customWidth="1"/>
    <col min="11011" max="11011" width="6.8984375" style="116" customWidth="1"/>
    <col min="11012" max="11012" width="5.5" style="116" customWidth="1"/>
    <col min="11013" max="11013" width="9" style="116" bestFit="1" customWidth="1"/>
    <col min="11014" max="11014" width="8.69921875" style="116" bestFit="1" customWidth="1"/>
    <col min="11015" max="11015" width="9.19921875" style="116" customWidth="1"/>
    <col min="11016" max="11016" width="8.69921875" style="116" customWidth="1"/>
    <col min="11017" max="11017" width="11.69921875" style="116" customWidth="1"/>
    <col min="11018" max="11018" width="7.09765625" style="116" customWidth="1"/>
    <col min="11019" max="11263" width="7" style="116"/>
    <col min="11264" max="11264" width="5.59765625" style="116" bestFit="1" customWidth="1"/>
    <col min="11265" max="11265" width="5.69921875" style="116" customWidth="1"/>
    <col min="11266" max="11266" width="40.8984375" style="116" customWidth="1"/>
    <col min="11267" max="11267" width="6.8984375" style="116" customWidth="1"/>
    <col min="11268" max="11268" width="5.5" style="116" customWidth="1"/>
    <col min="11269" max="11269" width="9" style="116" bestFit="1" customWidth="1"/>
    <col min="11270" max="11270" width="8.69921875" style="116" bestFit="1" customWidth="1"/>
    <col min="11271" max="11271" width="9.19921875" style="116" customWidth="1"/>
    <col min="11272" max="11272" width="8.69921875" style="116" customWidth="1"/>
    <col min="11273" max="11273" width="11.69921875" style="116" customWidth="1"/>
    <col min="11274" max="11274" width="7.09765625" style="116" customWidth="1"/>
    <col min="11275" max="11519" width="7" style="116"/>
    <col min="11520" max="11520" width="5.59765625" style="116" bestFit="1" customWidth="1"/>
    <col min="11521" max="11521" width="5.69921875" style="116" customWidth="1"/>
    <col min="11522" max="11522" width="40.8984375" style="116" customWidth="1"/>
    <col min="11523" max="11523" width="6.8984375" style="116" customWidth="1"/>
    <col min="11524" max="11524" width="5.5" style="116" customWidth="1"/>
    <col min="11525" max="11525" width="9" style="116" bestFit="1" customWidth="1"/>
    <col min="11526" max="11526" width="8.69921875" style="116" bestFit="1" customWidth="1"/>
    <col min="11527" max="11527" width="9.19921875" style="116" customWidth="1"/>
    <col min="11528" max="11528" width="8.69921875" style="116" customWidth="1"/>
    <col min="11529" max="11529" width="11.69921875" style="116" customWidth="1"/>
    <col min="11530" max="11530" width="7.09765625" style="116" customWidth="1"/>
    <col min="11531" max="11775" width="7" style="116"/>
    <col min="11776" max="11776" width="5.59765625" style="116" bestFit="1" customWidth="1"/>
    <col min="11777" max="11777" width="5.69921875" style="116" customWidth="1"/>
    <col min="11778" max="11778" width="40.8984375" style="116" customWidth="1"/>
    <col min="11779" max="11779" width="6.8984375" style="116" customWidth="1"/>
    <col min="11780" max="11780" width="5.5" style="116" customWidth="1"/>
    <col min="11781" max="11781" width="9" style="116" bestFit="1" customWidth="1"/>
    <col min="11782" max="11782" width="8.69921875" style="116" bestFit="1" customWidth="1"/>
    <col min="11783" max="11783" width="9.19921875" style="116" customWidth="1"/>
    <col min="11784" max="11784" width="8.69921875" style="116" customWidth="1"/>
    <col min="11785" max="11785" width="11.69921875" style="116" customWidth="1"/>
    <col min="11786" max="11786" width="7.09765625" style="116" customWidth="1"/>
    <col min="11787" max="12031" width="7" style="116"/>
    <col min="12032" max="12032" width="5.59765625" style="116" bestFit="1" customWidth="1"/>
    <col min="12033" max="12033" width="5.69921875" style="116" customWidth="1"/>
    <col min="12034" max="12034" width="40.8984375" style="116" customWidth="1"/>
    <col min="12035" max="12035" width="6.8984375" style="116" customWidth="1"/>
    <col min="12036" max="12036" width="5.5" style="116" customWidth="1"/>
    <col min="12037" max="12037" width="9" style="116" bestFit="1" customWidth="1"/>
    <col min="12038" max="12038" width="8.69921875" style="116" bestFit="1" customWidth="1"/>
    <col min="12039" max="12039" width="9.19921875" style="116" customWidth="1"/>
    <col min="12040" max="12040" width="8.69921875" style="116" customWidth="1"/>
    <col min="12041" max="12041" width="11.69921875" style="116" customWidth="1"/>
    <col min="12042" max="12042" width="7.09765625" style="116" customWidth="1"/>
    <col min="12043" max="12287" width="7" style="116"/>
    <col min="12288" max="12288" width="5.59765625" style="116" bestFit="1" customWidth="1"/>
    <col min="12289" max="12289" width="5.69921875" style="116" customWidth="1"/>
    <col min="12290" max="12290" width="40.8984375" style="116" customWidth="1"/>
    <col min="12291" max="12291" width="6.8984375" style="116" customWidth="1"/>
    <col min="12292" max="12292" width="5.5" style="116" customWidth="1"/>
    <col min="12293" max="12293" width="9" style="116" bestFit="1" customWidth="1"/>
    <col min="12294" max="12294" width="8.69921875" style="116" bestFit="1" customWidth="1"/>
    <col min="12295" max="12295" width="9.19921875" style="116" customWidth="1"/>
    <col min="12296" max="12296" width="8.69921875" style="116" customWidth="1"/>
    <col min="12297" max="12297" width="11.69921875" style="116" customWidth="1"/>
    <col min="12298" max="12298" width="7.09765625" style="116" customWidth="1"/>
    <col min="12299" max="12543" width="7" style="116"/>
    <col min="12544" max="12544" width="5.59765625" style="116" bestFit="1" customWidth="1"/>
    <col min="12545" max="12545" width="5.69921875" style="116" customWidth="1"/>
    <col min="12546" max="12546" width="40.8984375" style="116" customWidth="1"/>
    <col min="12547" max="12547" width="6.8984375" style="116" customWidth="1"/>
    <col min="12548" max="12548" width="5.5" style="116" customWidth="1"/>
    <col min="12549" max="12549" width="9" style="116" bestFit="1" customWidth="1"/>
    <col min="12550" max="12550" width="8.69921875" style="116" bestFit="1" customWidth="1"/>
    <col min="12551" max="12551" width="9.19921875" style="116" customWidth="1"/>
    <col min="12552" max="12552" width="8.69921875" style="116" customWidth="1"/>
    <col min="12553" max="12553" width="11.69921875" style="116" customWidth="1"/>
    <col min="12554" max="12554" width="7.09765625" style="116" customWidth="1"/>
    <col min="12555" max="12799" width="7" style="116"/>
    <col min="12800" max="12800" width="5.59765625" style="116" bestFit="1" customWidth="1"/>
    <col min="12801" max="12801" width="5.69921875" style="116" customWidth="1"/>
    <col min="12802" max="12802" width="40.8984375" style="116" customWidth="1"/>
    <col min="12803" max="12803" width="6.8984375" style="116" customWidth="1"/>
    <col min="12804" max="12804" width="5.5" style="116" customWidth="1"/>
    <col min="12805" max="12805" width="9" style="116" bestFit="1" customWidth="1"/>
    <col min="12806" max="12806" width="8.69921875" style="116" bestFit="1" customWidth="1"/>
    <col min="12807" max="12807" width="9.19921875" style="116" customWidth="1"/>
    <col min="12808" max="12808" width="8.69921875" style="116" customWidth="1"/>
    <col min="12809" max="12809" width="11.69921875" style="116" customWidth="1"/>
    <col min="12810" max="12810" width="7.09765625" style="116" customWidth="1"/>
    <col min="12811" max="13055" width="7" style="116"/>
    <col min="13056" max="13056" width="5.59765625" style="116" bestFit="1" customWidth="1"/>
    <col min="13057" max="13057" width="5.69921875" style="116" customWidth="1"/>
    <col min="13058" max="13058" width="40.8984375" style="116" customWidth="1"/>
    <col min="13059" max="13059" width="6.8984375" style="116" customWidth="1"/>
    <col min="13060" max="13060" width="5.5" style="116" customWidth="1"/>
    <col min="13061" max="13061" width="9" style="116" bestFit="1" customWidth="1"/>
    <col min="13062" max="13062" width="8.69921875" style="116" bestFit="1" customWidth="1"/>
    <col min="13063" max="13063" width="9.19921875" style="116" customWidth="1"/>
    <col min="13064" max="13064" width="8.69921875" style="116" customWidth="1"/>
    <col min="13065" max="13065" width="11.69921875" style="116" customWidth="1"/>
    <col min="13066" max="13066" width="7.09765625" style="116" customWidth="1"/>
    <col min="13067" max="13311" width="7" style="116"/>
    <col min="13312" max="13312" width="5.59765625" style="116" bestFit="1" customWidth="1"/>
    <col min="13313" max="13313" width="5.69921875" style="116" customWidth="1"/>
    <col min="13314" max="13314" width="40.8984375" style="116" customWidth="1"/>
    <col min="13315" max="13315" width="6.8984375" style="116" customWidth="1"/>
    <col min="13316" max="13316" width="5.5" style="116" customWidth="1"/>
    <col min="13317" max="13317" width="9" style="116" bestFit="1" customWidth="1"/>
    <col min="13318" max="13318" width="8.69921875" style="116" bestFit="1" customWidth="1"/>
    <col min="13319" max="13319" width="9.19921875" style="116" customWidth="1"/>
    <col min="13320" max="13320" width="8.69921875" style="116" customWidth="1"/>
    <col min="13321" max="13321" width="11.69921875" style="116" customWidth="1"/>
    <col min="13322" max="13322" width="7.09765625" style="116" customWidth="1"/>
    <col min="13323" max="13567" width="7" style="116"/>
    <col min="13568" max="13568" width="5.59765625" style="116" bestFit="1" customWidth="1"/>
    <col min="13569" max="13569" width="5.69921875" style="116" customWidth="1"/>
    <col min="13570" max="13570" width="40.8984375" style="116" customWidth="1"/>
    <col min="13571" max="13571" width="6.8984375" style="116" customWidth="1"/>
    <col min="13572" max="13572" width="5.5" style="116" customWidth="1"/>
    <col min="13573" max="13573" width="9" style="116" bestFit="1" customWidth="1"/>
    <col min="13574" max="13574" width="8.69921875" style="116" bestFit="1" customWidth="1"/>
    <col min="13575" max="13575" width="9.19921875" style="116" customWidth="1"/>
    <col min="13576" max="13576" width="8.69921875" style="116" customWidth="1"/>
    <col min="13577" max="13577" width="11.69921875" style="116" customWidth="1"/>
    <col min="13578" max="13578" width="7.09765625" style="116" customWidth="1"/>
    <col min="13579" max="13823" width="7" style="116"/>
    <col min="13824" max="13824" width="5.59765625" style="116" bestFit="1" customWidth="1"/>
    <col min="13825" max="13825" width="5.69921875" style="116" customWidth="1"/>
    <col min="13826" max="13826" width="40.8984375" style="116" customWidth="1"/>
    <col min="13827" max="13827" width="6.8984375" style="116" customWidth="1"/>
    <col min="13828" max="13828" width="5.5" style="116" customWidth="1"/>
    <col min="13829" max="13829" width="9" style="116" bestFit="1" customWidth="1"/>
    <col min="13830" max="13830" width="8.69921875" style="116" bestFit="1" customWidth="1"/>
    <col min="13831" max="13831" width="9.19921875" style="116" customWidth="1"/>
    <col min="13832" max="13832" width="8.69921875" style="116" customWidth="1"/>
    <col min="13833" max="13833" width="11.69921875" style="116" customWidth="1"/>
    <col min="13834" max="13834" width="7.09765625" style="116" customWidth="1"/>
    <col min="13835" max="14079" width="7" style="116"/>
    <col min="14080" max="14080" width="5.59765625" style="116" bestFit="1" customWidth="1"/>
    <col min="14081" max="14081" width="5.69921875" style="116" customWidth="1"/>
    <col min="14082" max="14082" width="40.8984375" style="116" customWidth="1"/>
    <col min="14083" max="14083" width="6.8984375" style="116" customWidth="1"/>
    <col min="14084" max="14084" width="5.5" style="116" customWidth="1"/>
    <col min="14085" max="14085" width="9" style="116" bestFit="1" customWidth="1"/>
    <col min="14086" max="14086" width="8.69921875" style="116" bestFit="1" customWidth="1"/>
    <col min="14087" max="14087" width="9.19921875" style="116" customWidth="1"/>
    <col min="14088" max="14088" width="8.69921875" style="116" customWidth="1"/>
    <col min="14089" max="14089" width="11.69921875" style="116" customWidth="1"/>
    <col min="14090" max="14090" width="7.09765625" style="116" customWidth="1"/>
    <col min="14091" max="14335" width="7" style="116"/>
    <col min="14336" max="14336" width="5.59765625" style="116" bestFit="1" customWidth="1"/>
    <col min="14337" max="14337" width="5.69921875" style="116" customWidth="1"/>
    <col min="14338" max="14338" width="40.8984375" style="116" customWidth="1"/>
    <col min="14339" max="14339" width="6.8984375" style="116" customWidth="1"/>
    <col min="14340" max="14340" width="5.5" style="116" customWidth="1"/>
    <col min="14341" max="14341" width="9" style="116" bestFit="1" customWidth="1"/>
    <col min="14342" max="14342" width="8.69921875" style="116" bestFit="1" customWidth="1"/>
    <col min="14343" max="14343" width="9.19921875" style="116" customWidth="1"/>
    <col min="14344" max="14344" width="8.69921875" style="116" customWidth="1"/>
    <col min="14345" max="14345" width="11.69921875" style="116" customWidth="1"/>
    <col min="14346" max="14346" width="7.09765625" style="116" customWidth="1"/>
    <col min="14347" max="14591" width="7" style="116"/>
    <col min="14592" max="14592" width="5.59765625" style="116" bestFit="1" customWidth="1"/>
    <col min="14593" max="14593" width="5.69921875" style="116" customWidth="1"/>
    <col min="14594" max="14594" width="40.8984375" style="116" customWidth="1"/>
    <col min="14595" max="14595" width="6.8984375" style="116" customWidth="1"/>
    <col min="14596" max="14596" width="5.5" style="116" customWidth="1"/>
    <col min="14597" max="14597" width="9" style="116" bestFit="1" customWidth="1"/>
    <col min="14598" max="14598" width="8.69921875" style="116" bestFit="1" customWidth="1"/>
    <col min="14599" max="14599" width="9.19921875" style="116" customWidth="1"/>
    <col min="14600" max="14600" width="8.69921875" style="116" customWidth="1"/>
    <col min="14601" max="14601" width="11.69921875" style="116" customWidth="1"/>
    <col min="14602" max="14602" width="7.09765625" style="116" customWidth="1"/>
    <col min="14603" max="14847" width="7" style="116"/>
    <col min="14848" max="14848" width="5.59765625" style="116" bestFit="1" customWidth="1"/>
    <col min="14849" max="14849" width="5.69921875" style="116" customWidth="1"/>
    <col min="14850" max="14850" width="40.8984375" style="116" customWidth="1"/>
    <col min="14851" max="14851" width="6.8984375" style="116" customWidth="1"/>
    <col min="14852" max="14852" width="5.5" style="116" customWidth="1"/>
    <col min="14853" max="14853" width="9" style="116" bestFit="1" customWidth="1"/>
    <col min="14854" max="14854" width="8.69921875" style="116" bestFit="1" customWidth="1"/>
    <col min="14855" max="14855" width="9.19921875" style="116" customWidth="1"/>
    <col min="14856" max="14856" width="8.69921875" style="116" customWidth="1"/>
    <col min="14857" max="14857" width="11.69921875" style="116" customWidth="1"/>
    <col min="14858" max="14858" width="7.09765625" style="116" customWidth="1"/>
    <col min="14859" max="15103" width="7" style="116"/>
    <col min="15104" max="15104" width="5.59765625" style="116" bestFit="1" customWidth="1"/>
    <col min="15105" max="15105" width="5.69921875" style="116" customWidth="1"/>
    <col min="15106" max="15106" width="40.8984375" style="116" customWidth="1"/>
    <col min="15107" max="15107" width="6.8984375" style="116" customWidth="1"/>
    <col min="15108" max="15108" width="5.5" style="116" customWidth="1"/>
    <col min="15109" max="15109" width="9" style="116" bestFit="1" customWidth="1"/>
    <col min="15110" max="15110" width="8.69921875" style="116" bestFit="1" customWidth="1"/>
    <col min="15111" max="15111" width="9.19921875" style="116" customWidth="1"/>
    <col min="15112" max="15112" width="8.69921875" style="116" customWidth="1"/>
    <col min="15113" max="15113" width="11.69921875" style="116" customWidth="1"/>
    <col min="15114" max="15114" width="7.09765625" style="116" customWidth="1"/>
    <col min="15115" max="15359" width="7" style="116"/>
    <col min="15360" max="15360" width="5.59765625" style="116" bestFit="1" customWidth="1"/>
    <col min="15361" max="15361" width="5.69921875" style="116" customWidth="1"/>
    <col min="15362" max="15362" width="40.8984375" style="116" customWidth="1"/>
    <col min="15363" max="15363" width="6.8984375" style="116" customWidth="1"/>
    <col min="15364" max="15364" width="5.5" style="116" customWidth="1"/>
    <col min="15365" max="15365" width="9" style="116" bestFit="1" customWidth="1"/>
    <col min="15366" max="15366" width="8.69921875" style="116" bestFit="1" customWidth="1"/>
    <col min="15367" max="15367" width="9.19921875" style="116" customWidth="1"/>
    <col min="15368" max="15368" width="8.69921875" style="116" customWidth="1"/>
    <col min="15369" max="15369" width="11.69921875" style="116" customWidth="1"/>
    <col min="15370" max="15370" width="7.09765625" style="116" customWidth="1"/>
    <col min="15371" max="15615" width="7" style="116"/>
    <col min="15616" max="15616" width="5.59765625" style="116" bestFit="1" customWidth="1"/>
    <col min="15617" max="15617" width="5.69921875" style="116" customWidth="1"/>
    <col min="15618" max="15618" width="40.8984375" style="116" customWidth="1"/>
    <col min="15619" max="15619" width="6.8984375" style="116" customWidth="1"/>
    <col min="15620" max="15620" width="5.5" style="116" customWidth="1"/>
    <col min="15621" max="15621" width="9" style="116" bestFit="1" customWidth="1"/>
    <col min="15622" max="15622" width="8.69921875" style="116" bestFit="1" customWidth="1"/>
    <col min="15623" max="15623" width="9.19921875" style="116" customWidth="1"/>
    <col min="15624" max="15624" width="8.69921875" style="116" customWidth="1"/>
    <col min="15625" max="15625" width="11.69921875" style="116" customWidth="1"/>
    <col min="15626" max="15626" width="7.09765625" style="116" customWidth="1"/>
    <col min="15627" max="15871" width="7" style="116"/>
    <col min="15872" max="15872" width="5.59765625" style="116" bestFit="1" customWidth="1"/>
    <col min="15873" max="15873" width="5.69921875" style="116" customWidth="1"/>
    <col min="15874" max="15874" width="40.8984375" style="116" customWidth="1"/>
    <col min="15875" max="15875" width="6.8984375" style="116" customWidth="1"/>
    <col min="15876" max="15876" width="5.5" style="116" customWidth="1"/>
    <col min="15877" max="15877" width="9" style="116" bestFit="1" customWidth="1"/>
    <col min="15878" max="15878" width="8.69921875" style="116" bestFit="1" customWidth="1"/>
    <col min="15879" max="15879" width="9.19921875" style="116" customWidth="1"/>
    <col min="15880" max="15880" width="8.69921875" style="116" customWidth="1"/>
    <col min="15881" max="15881" width="11.69921875" style="116" customWidth="1"/>
    <col min="15882" max="15882" width="7.09765625" style="116" customWidth="1"/>
    <col min="15883" max="16127" width="7" style="116"/>
    <col min="16128" max="16128" width="5.59765625" style="116" bestFit="1" customWidth="1"/>
    <col min="16129" max="16129" width="5.69921875" style="116" customWidth="1"/>
    <col min="16130" max="16130" width="40.8984375" style="116" customWidth="1"/>
    <col min="16131" max="16131" width="6.8984375" style="116" customWidth="1"/>
    <col min="16132" max="16132" width="5.5" style="116" customWidth="1"/>
    <col min="16133" max="16133" width="9" style="116" bestFit="1" customWidth="1"/>
    <col min="16134" max="16134" width="8.69921875" style="116" bestFit="1" customWidth="1"/>
    <col min="16135" max="16135" width="9.19921875" style="116" customWidth="1"/>
    <col min="16136" max="16136" width="8.69921875" style="116" customWidth="1"/>
    <col min="16137" max="16137" width="11.69921875" style="116" customWidth="1"/>
    <col min="16138" max="16138" width="7.09765625" style="116" customWidth="1"/>
    <col min="16139" max="16384" width="7" style="116"/>
  </cols>
  <sheetData>
    <row r="1" spans="1:11" s="25" customFormat="1">
      <c r="A1" s="1144" t="s">
        <v>144</v>
      </c>
      <c r="B1" s="1144"/>
      <c r="C1" s="1144"/>
      <c r="D1" s="1144"/>
      <c r="E1" s="1144"/>
      <c r="F1" s="1144"/>
      <c r="G1" s="1144"/>
      <c r="H1" s="1144"/>
      <c r="I1" s="1144"/>
      <c r="J1" s="1144"/>
    </row>
    <row r="2" spans="1:11" s="463" customFormat="1">
      <c r="A2" s="464" t="s">
        <v>285</v>
      </c>
      <c r="B2" s="465"/>
      <c r="C2" s="466"/>
      <c r="D2" s="467"/>
      <c r="E2" s="466"/>
      <c r="F2" s="466"/>
      <c r="G2" s="466"/>
      <c r="H2" s="466" t="s">
        <v>287</v>
      </c>
      <c r="I2" s="466"/>
      <c r="J2" s="468"/>
    </row>
    <row r="3" spans="1:11" s="463" customFormat="1">
      <c r="A3" s="464" t="s">
        <v>286</v>
      </c>
      <c r="B3" s="465"/>
      <c r="C3" s="466"/>
      <c r="D3" s="467"/>
      <c r="E3" s="466"/>
      <c r="F3" s="466"/>
      <c r="G3" s="466"/>
      <c r="H3" s="466" t="s">
        <v>289</v>
      </c>
      <c r="I3" s="466"/>
      <c r="J3" s="468"/>
    </row>
    <row r="4" spans="1:11" s="463" customFormat="1">
      <c r="A4" s="464" t="s">
        <v>288</v>
      </c>
      <c r="B4" s="465"/>
      <c r="C4" s="466"/>
      <c r="D4" s="467"/>
      <c r="E4" s="466"/>
      <c r="F4" s="466"/>
      <c r="G4" s="466"/>
      <c r="H4" s="466" t="s">
        <v>290</v>
      </c>
      <c r="I4" s="466"/>
      <c r="J4" s="468"/>
    </row>
    <row r="5" spans="1:11" s="463" customFormat="1">
      <c r="A5" s="469" t="str">
        <f>สรุปทดสอบ!A5</f>
        <v>ประมาณราคาเมื่อวันที่     21  เมษายน 2569</v>
      </c>
      <c r="B5" s="470"/>
      <c r="C5" s="466"/>
      <c r="D5" s="467"/>
      <c r="E5" s="466"/>
      <c r="F5" s="466"/>
      <c r="G5" s="466"/>
      <c r="H5" s="466"/>
      <c r="I5" s="466"/>
      <c r="J5" s="468"/>
    </row>
    <row r="6" spans="1:11" s="25" customFormat="1">
      <c r="A6" s="112" t="s">
        <v>338</v>
      </c>
      <c r="C6" s="114"/>
      <c r="D6" s="115"/>
      <c r="E6" s="115"/>
      <c r="F6" s="115"/>
      <c r="G6" s="115"/>
      <c r="H6" s="115"/>
      <c r="I6" s="113"/>
    </row>
    <row r="7" spans="1:11" s="137" customFormat="1">
      <c r="A7" s="1137" t="s">
        <v>19</v>
      </c>
      <c r="B7" s="1137" t="s">
        <v>1</v>
      </c>
      <c r="C7" s="1140" t="s">
        <v>21</v>
      </c>
      <c r="D7" s="1135" t="s">
        <v>20</v>
      </c>
      <c r="E7" s="1142" t="s">
        <v>28</v>
      </c>
      <c r="F7" s="1132"/>
      <c r="G7" s="1131" t="s">
        <v>29</v>
      </c>
      <c r="H7" s="1132"/>
      <c r="I7" s="1133" t="s">
        <v>146</v>
      </c>
      <c r="J7" s="1135" t="s">
        <v>3</v>
      </c>
      <c r="K7" s="405"/>
    </row>
    <row r="8" spans="1:11" s="137" customFormat="1">
      <c r="A8" s="1138"/>
      <c r="B8" s="1138"/>
      <c r="C8" s="1141"/>
      <c r="D8" s="1139"/>
      <c r="E8" s="219" t="s">
        <v>30</v>
      </c>
      <c r="F8" s="219" t="s">
        <v>31</v>
      </c>
      <c r="G8" s="138" t="s">
        <v>30</v>
      </c>
      <c r="H8" s="219" t="s">
        <v>31</v>
      </c>
      <c r="I8" s="1134"/>
      <c r="J8" s="1136"/>
      <c r="K8" s="405"/>
    </row>
    <row r="9" spans="1:11">
      <c r="A9" s="200">
        <v>1</v>
      </c>
      <c r="B9" s="201" t="s">
        <v>337</v>
      </c>
      <c r="C9" s="480"/>
      <c r="D9" s="202"/>
      <c r="E9" s="530"/>
      <c r="F9" s="530"/>
      <c r="G9" s="530"/>
      <c r="H9" s="531"/>
      <c r="I9" s="916"/>
      <c r="J9" s="133"/>
    </row>
    <row r="10" spans="1:11">
      <c r="A10" s="472"/>
      <c r="B10" s="478" t="s">
        <v>317</v>
      </c>
      <c r="C10" s="416">
        <v>87</v>
      </c>
      <c r="D10" s="487" t="s">
        <v>221</v>
      </c>
      <c r="E10" s="475"/>
      <c r="F10" s="477"/>
      <c r="G10" s="475">
        <v>150</v>
      </c>
      <c r="H10" s="474">
        <f>G10*C10</f>
        <v>13050</v>
      </c>
      <c r="I10" s="474">
        <f>H10+F10</f>
        <v>13050</v>
      </c>
      <c r="J10" s="479"/>
    </row>
    <row r="11" spans="1:11">
      <c r="A11" s="472"/>
      <c r="B11" s="478" t="s">
        <v>751</v>
      </c>
      <c r="C11" s="416">
        <v>1</v>
      </c>
      <c r="D11" s="487" t="s">
        <v>221</v>
      </c>
      <c r="E11" s="475"/>
      <c r="F11" s="477"/>
      <c r="G11" s="475">
        <v>15000</v>
      </c>
      <c r="H11" s="474">
        <f>G11*C11</f>
        <v>15000</v>
      </c>
      <c r="I11" s="474">
        <f>H11+F11</f>
        <v>15000</v>
      </c>
      <c r="J11" s="479"/>
    </row>
    <row r="12" spans="1:11">
      <c r="A12" s="171"/>
      <c r="B12" s="203"/>
      <c r="C12" s="481"/>
      <c r="D12" s="204"/>
      <c r="E12" s="205"/>
      <c r="F12" s="532"/>
      <c r="G12" s="532"/>
      <c r="H12" s="532"/>
      <c r="I12" s="532"/>
      <c r="J12" s="416"/>
    </row>
    <row r="13" spans="1:11">
      <c r="A13" s="171"/>
      <c r="B13" s="203"/>
      <c r="C13" s="481"/>
      <c r="D13" s="204"/>
      <c r="E13" s="205"/>
      <c r="F13" s="532"/>
      <c r="G13" s="532"/>
      <c r="H13" s="532"/>
      <c r="I13" s="532"/>
      <c r="J13" s="416"/>
    </row>
    <row r="14" spans="1:11">
      <c r="A14" s="171"/>
      <c r="B14" s="203"/>
      <c r="C14" s="482"/>
      <c r="D14" s="204"/>
      <c r="E14" s="533"/>
      <c r="F14" s="533"/>
      <c r="G14" s="533"/>
      <c r="H14" s="205"/>
      <c r="I14" s="205"/>
      <c r="J14" s="171"/>
    </row>
    <row r="15" spans="1:11">
      <c r="A15" s="206"/>
      <c r="B15" s="207"/>
      <c r="C15" s="483"/>
      <c r="D15" s="208"/>
      <c r="E15" s="534"/>
      <c r="F15" s="534"/>
      <c r="G15" s="534"/>
      <c r="H15" s="209"/>
      <c r="I15" s="209"/>
      <c r="J15" s="206"/>
    </row>
    <row r="16" spans="1:11" s="117" customFormat="1">
      <c r="A16" s="176"/>
      <c r="B16" s="484" t="s">
        <v>225</v>
      </c>
      <c r="C16" s="485"/>
      <c r="D16" s="176"/>
      <c r="E16" s="486"/>
      <c r="F16" s="486"/>
      <c r="G16" s="486"/>
      <c r="H16" s="535"/>
      <c r="I16" s="486">
        <f>SUM(I10:I15)</f>
        <v>28050</v>
      </c>
      <c r="J16" s="176"/>
    </row>
    <row r="17" spans="2:9">
      <c r="B17" s="211"/>
      <c r="C17" s="213"/>
      <c r="D17" s="212"/>
      <c r="E17" s="536"/>
      <c r="F17" s="536"/>
      <c r="G17" s="536"/>
      <c r="H17" s="214"/>
      <c r="I17" s="214"/>
    </row>
    <row r="18" spans="2:9">
      <c r="B18" s="211"/>
      <c r="C18" s="213"/>
      <c r="D18" s="212"/>
      <c r="E18" s="536"/>
      <c r="F18" s="536"/>
      <c r="G18" s="536"/>
      <c r="H18" s="214"/>
      <c r="I18" s="214"/>
    </row>
    <row r="19" spans="2:9">
      <c r="B19" s="211"/>
      <c r="C19" s="213"/>
      <c r="D19" s="212"/>
      <c r="E19" s="536"/>
      <c r="F19" s="536"/>
      <c r="G19" s="536"/>
      <c r="H19" s="214"/>
      <c r="I19" s="214"/>
    </row>
    <row r="20" spans="2:9">
      <c r="B20" s="211"/>
      <c r="C20" s="215"/>
      <c r="D20" s="212"/>
      <c r="E20" s="536"/>
      <c r="F20" s="536"/>
      <c r="G20" s="536"/>
      <c r="H20" s="214"/>
      <c r="I20" s="214"/>
    </row>
  </sheetData>
  <mergeCells count="9">
    <mergeCell ref="A1:J1"/>
    <mergeCell ref="J7:J8"/>
    <mergeCell ref="A7:A8"/>
    <mergeCell ref="B7:B8"/>
    <mergeCell ref="C7:C8"/>
    <mergeCell ref="D7:D8"/>
    <mergeCell ref="E7:F7"/>
    <mergeCell ref="G7:H7"/>
    <mergeCell ref="I7:I8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75" orientation="portrait" horizontalDpi="300" verticalDpi="300" r:id="rId1"/>
  <headerFooter>
    <oddHeader xml:space="preserve">&amp;R&amp;"TH SarabunPSK,Regular"&amp;14แบบ ปร.4 แผ่นที่ 44  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 tint="0.79998168889431442"/>
  </sheetPr>
  <dimension ref="A1:G38"/>
  <sheetViews>
    <sheetView topLeftCell="A4" workbookViewId="0">
      <selection activeCell="F11" sqref="F11"/>
    </sheetView>
  </sheetViews>
  <sheetFormatPr defaultColWidth="7" defaultRowHeight="18"/>
  <cols>
    <col min="1" max="1" width="6.19921875" style="116" customWidth="1"/>
    <col min="2" max="2" width="60.19921875" style="116" customWidth="1"/>
    <col min="3" max="3" width="25" style="118" customWidth="1"/>
    <col min="4" max="4" width="13.3984375" style="116" customWidth="1"/>
    <col min="5" max="5" width="11.59765625" style="116" customWidth="1"/>
    <col min="6" max="6" width="14" style="116" customWidth="1"/>
    <col min="7" max="9" width="7" style="116"/>
    <col min="10" max="10" width="15.5" style="116" customWidth="1"/>
    <col min="11" max="255" width="7" style="116"/>
    <col min="256" max="256" width="4" style="116" customWidth="1"/>
    <col min="257" max="257" width="8.19921875" style="116" customWidth="1"/>
    <col min="258" max="258" width="63.8984375" style="116" customWidth="1"/>
    <col min="259" max="259" width="15.69921875" style="116" customWidth="1"/>
    <col min="260" max="260" width="13.3984375" style="116" customWidth="1"/>
    <col min="261" max="261" width="11.59765625" style="116" customWidth="1"/>
    <col min="262" max="262" width="14" style="116" customWidth="1"/>
    <col min="263" max="265" width="7" style="116"/>
    <col min="266" max="266" width="15.5" style="116" customWidth="1"/>
    <col min="267" max="511" width="7" style="116"/>
    <col min="512" max="512" width="4" style="116" customWidth="1"/>
    <col min="513" max="513" width="8.19921875" style="116" customWidth="1"/>
    <col min="514" max="514" width="63.8984375" style="116" customWidth="1"/>
    <col min="515" max="515" width="15.69921875" style="116" customWidth="1"/>
    <col min="516" max="516" width="13.3984375" style="116" customWidth="1"/>
    <col min="517" max="517" width="11.59765625" style="116" customWidth="1"/>
    <col min="518" max="518" width="14" style="116" customWidth="1"/>
    <col min="519" max="521" width="7" style="116"/>
    <col min="522" max="522" width="15.5" style="116" customWidth="1"/>
    <col min="523" max="767" width="7" style="116"/>
    <col min="768" max="768" width="4" style="116" customWidth="1"/>
    <col min="769" max="769" width="8.19921875" style="116" customWidth="1"/>
    <col min="770" max="770" width="63.8984375" style="116" customWidth="1"/>
    <col min="771" max="771" width="15.69921875" style="116" customWidth="1"/>
    <col min="772" max="772" width="13.3984375" style="116" customWidth="1"/>
    <col min="773" max="773" width="11.59765625" style="116" customWidth="1"/>
    <col min="774" max="774" width="14" style="116" customWidth="1"/>
    <col min="775" max="777" width="7" style="116"/>
    <col min="778" max="778" width="15.5" style="116" customWidth="1"/>
    <col min="779" max="1023" width="7" style="116"/>
    <col min="1024" max="1024" width="4" style="116" customWidth="1"/>
    <col min="1025" max="1025" width="8.19921875" style="116" customWidth="1"/>
    <col min="1026" max="1026" width="63.8984375" style="116" customWidth="1"/>
    <col min="1027" max="1027" width="15.69921875" style="116" customWidth="1"/>
    <col min="1028" max="1028" width="13.3984375" style="116" customWidth="1"/>
    <col min="1029" max="1029" width="11.59765625" style="116" customWidth="1"/>
    <col min="1030" max="1030" width="14" style="116" customWidth="1"/>
    <col min="1031" max="1033" width="7" style="116"/>
    <col min="1034" max="1034" width="15.5" style="116" customWidth="1"/>
    <col min="1035" max="1279" width="7" style="116"/>
    <col min="1280" max="1280" width="4" style="116" customWidth="1"/>
    <col min="1281" max="1281" width="8.19921875" style="116" customWidth="1"/>
    <col min="1282" max="1282" width="63.8984375" style="116" customWidth="1"/>
    <col min="1283" max="1283" width="15.69921875" style="116" customWidth="1"/>
    <col min="1284" max="1284" width="13.3984375" style="116" customWidth="1"/>
    <col min="1285" max="1285" width="11.59765625" style="116" customWidth="1"/>
    <col min="1286" max="1286" width="14" style="116" customWidth="1"/>
    <col min="1287" max="1289" width="7" style="116"/>
    <col min="1290" max="1290" width="15.5" style="116" customWidth="1"/>
    <col min="1291" max="1535" width="7" style="116"/>
    <col min="1536" max="1536" width="4" style="116" customWidth="1"/>
    <col min="1537" max="1537" width="8.19921875" style="116" customWidth="1"/>
    <col min="1538" max="1538" width="63.8984375" style="116" customWidth="1"/>
    <col min="1539" max="1539" width="15.69921875" style="116" customWidth="1"/>
    <col min="1540" max="1540" width="13.3984375" style="116" customWidth="1"/>
    <col min="1541" max="1541" width="11.59765625" style="116" customWidth="1"/>
    <col min="1542" max="1542" width="14" style="116" customWidth="1"/>
    <col min="1543" max="1545" width="7" style="116"/>
    <col min="1546" max="1546" width="15.5" style="116" customWidth="1"/>
    <col min="1547" max="1791" width="7" style="116"/>
    <col min="1792" max="1792" width="4" style="116" customWidth="1"/>
    <col min="1793" max="1793" width="8.19921875" style="116" customWidth="1"/>
    <col min="1794" max="1794" width="63.8984375" style="116" customWidth="1"/>
    <col min="1795" max="1795" width="15.69921875" style="116" customWidth="1"/>
    <col min="1796" max="1796" width="13.3984375" style="116" customWidth="1"/>
    <col min="1797" max="1797" width="11.59765625" style="116" customWidth="1"/>
    <col min="1798" max="1798" width="14" style="116" customWidth="1"/>
    <col min="1799" max="1801" width="7" style="116"/>
    <col min="1802" max="1802" width="15.5" style="116" customWidth="1"/>
    <col min="1803" max="2047" width="7" style="116"/>
    <col min="2048" max="2048" width="4" style="116" customWidth="1"/>
    <col min="2049" max="2049" width="8.19921875" style="116" customWidth="1"/>
    <col min="2050" max="2050" width="63.8984375" style="116" customWidth="1"/>
    <col min="2051" max="2051" width="15.69921875" style="116" customWidth="1"/>
    <col min="2052" max="2052" width="13.3984375" style="116" customWidth="1"/>
    <col min="2053" max="2053" width="11.59765625" style="116" customWidth="1"/>
    <col min="2054" max="2054" width="14" style="116" customWidth="1"/>
    <col min="2055" max="2057" width="7" style="116"/>
    <col min="2058" max="2058" width="15.5" style="116" customWidth="1"/>
    <col min="2059" max="2303" width="7" style="116"/>
    <col min="2304" max="2304" width="4" style="116" customWidth="1"/>
    <col min="2305" max="2305" width="8.19921875" style="116" customWidth="1"/>
    <col min="2306" max="2306" width="63.8984375" style="116" customWidth="1"/>
    <col min="2307" max="2307" width="15.69921875" style="116" customWidth="1"/>
    <col min="2308" max="2308" width="13.3984375" style="116" customWidth="1"/>
    <col min="2309" max="2309" width="11.59765625" style="116" customWidth="1"/>
    <col min="2310" max="2310" width="14" style="116" customWidth="1"/>
    <col min="2311" max="2313" width="7" style="116"/>
    <col min="2314" max="2314" width="15.5" style="116" customWidth="1"/>
    <col min="2315" max="2559" width="7" style="116"/>
    <col min="2560" max="2560" width="4" style="116" customWidth="1"/>
    <col min="2561" max="2561" width="8.19921875" style="116" customWidth="1"/>
    <col min="2562" max="2562" width="63.8984375" style="116" customWidth="1"/>
    <col min="2563" max="2563" width="15.69921875" style="116" customWidth="1"/>
    <col min="2564" max="2564" width="13.3984375" style="116" customWidth="1"/>
    <col min="2565" max="2565" width="11.59765625" style="116" customWidth="1"/>
    <col min="2566" max="2566" width="14" style="116" customWidth="1"/>
    <col min="2567" max="2569" width="7" style="116"/>
    <col min="2570" max="2570" width="15.5" style="116" customWidth="1"/>
    <col min="2571" max="2815" width="7" style="116"/>
    <col min="2816" max="2816" width="4" style="116" customWidth="1"/>
    <col min="2817" max="2817" width="8.19921875" style="116" customWidth="1"/>
    <col min="2818" max="2818" width="63.8984375" style="116" customWidth="1"/>
    <col min="2819" max="2819" width="15.69921875" style="116" customWidth="1"/>
    <col min="2820" max="2820" width="13.3984375" style="116" customWidth="1"/>
    <col min="2821" max="2821" width="11.59765625" style="116" customWidth="1"/>
    <col min="2822" max="2822" width="14" style="116" customWidth="1"/>
    <col min="2823" max="2825" width="7" style="116"/>
    <col min="2826" max="2826" width="15.5" style="116" customWidth="1"/>
    <col min="2827" max="3071" width="7" style="116"/>
    <col min="3072" max="3072" width="4" style="116" customWidth="1"/>
    <col min="3073" max="3073" width="8.19921875" style="116" customWidth="1"/>
    <col min="3074" max="3074" width="63.8984375" style="116" customWidth="1"/>
    <col min="3075" max="3075" width="15.69921875" style="116" customWidth="1"/>
    <col min="3076" max="3076" width="13.3984375" style="116" customWidth="1"/>
    <col min="3077" max="3077" width="11.59765625" style="116" customWidth="1"/>
    <col min="3078" max="3078" width="14" style="116" customWidth="1"/>
    <col min="3079" max="3081" width="7" style="116"/>
    <col min="3082" max="3082" width="15.5" style="116" customWidth="1"/>
    <col min="3083" max="3327" width="7" style="116"/>
    <col min="3328" max="3328" width="4" style="116" customWidth="1"/>
    <col min="3329" max="3329" width="8.19921875" style="116" customWidth="1"/>
    <col min="3330" max="3330" width="63.8984375" style="116" customWidth="1"/>
    <col min="3331" max="3331" width="15.69921875" style="116" customWidth="1"/>
    <col min="3332" max="3332" width="13.3984375" style="116" customWidth="1"/>
    <col min="3333" max="3333" width="11.59765625" style="116" customWidth="1"/>
    <col min="3334" max="3334" width="14" style="116" customWidth="1"/>
    <col min="3335" max="3337" width="7" style="116"/>
    <col min="3338" max="3338" width="15.5" style="116" customWidth="1"/>
    <col min="3339" max="3583" width="7" style="116"/>
    <col min="3584" max="3584" width="4" style="116" customWidth="1"/>
    <col min="3585" max="3585" width="8.19921875" style="116" customWidth="1"/>
    <col min="3586" max="3586" width="63.8984375" style="116" customWidth="1"/>
    <col min="3587" max="3587" width="15.69921875" style="116" customWidth="1"/>
    <col min="3588" max="3588" width="13.3984375" style="116" customWidth="1"/>
    <col min="3589" max="3589" width="11.59765625" style="116" customWidth="1"/>
    <col min="3590" max="3590" width="14" style="116" customWidth="1"/>
    <col min="3591" max="3593" width="7" style="116"/>
    <col min="3594" max="3594" width="15.5" style="116" customWidth="1"/>
    <col min="3595" max="3839" width="7" style="116"/>
    <col min="3840" max="3840" width="4" style="116" customWidth="1"/>
    <col min="3841" max="3841" width="8.19921875" style="116" customWidth="1"/>
    <col min="3842" max="3842" width="63.8984375" style="116" customWidth="1"/>
    <col min="3843" max="3843" width="15.69921875" style="116" customWidth="1"/>
    <col min="3844" max="3844" width="13.3984375" style="116" customWidth="1"/>
    <col min="3845" max="3845" width="11.59765625" style="116" customWidth="1"/>
    <col min="3846" max="3846" width="14" style="116" customWidth="1"/>
    <col min="3847" max="3849" width="7" style="116"/>
    <col min="3850" max="3850" width="15.5" style="116" customWidth="1"/>
    <col min="3851" max="4095" width="7" style="116"/>
    <col min="4096" max="4096" width="4" style="116" customWidth="1"/>
    <col min="4097" max="4097" width="8.19921875" style="116" customWidth="1"/>
    <col min="4098" max="4098" width="63.8984375" style="116" customWidth="1"/>
    <col min="4099" max="4099" width="15.69921875" style="116" customWidth="1"/>
    <col min="4100" max="4100" width="13.3984375" style="116" customWidth="1"/>
    <col min="4101" max="4101" width="11.59765625" style="116" customWidth="1"/>
    <col min="4102" max="4102" width="14" style="116" customWidth="1"/>
    <col min="4103" max="4105" width="7" style="116"/>
    <col min="4106" max="4106" width="15.5" style="116" customWidth="1"/>
    <col min="4107" max="4351" width="7" style="116"/>
    <col min="4352" max="4352" width="4" style="116" customWidth="1"/>
    <col min="4353" max="4353" width="8.19921875" style="116" customWidth="1"/>
    <col min="4354" max="4354" width="63.8984375" style="116" customWidth="1"/>
    <col min="4355" max="4355" width="15.69921875" style="116" customWidth="1"/>
    <col min="4356" max="4356" width="13.3984375" style="116" customWidth="1"/>
    <col min="4357" max="4357" width="11.59765625" style="116" customWidth="1"/>
    <col min="4358" max="4358" width="14" style="116" customWidth="1"/>
    <col min="4359" max="4361" width="7" style="116"/>
    <col min="4362" max="4362" width="15.5" style="116" customWidth="1"/>
    <col min="4363" max="4607" width="7" style="116"/>
    <col min="4608" max="4608" width="4" style="116" customWidth="1"/>
    <col min="4609" max="4609" width="8.19921875" style="116" customWidth="1"/>
    <col min="4610" max="4610" width="63.8984375" style="116" customWidth="1"/>
    <col min="4611" max="4611" width="15.69921875" style="116" customWidth="1"/>
    <col min="4612" max="4612" width="13.3984375" style="116" customWidth="1"/>
    <col min="4613" max="4613" width="11.59765625" style="116" customWidth="1"/>
    <col min="4614" max="4614" width="14" style="116" customWidth="1"/>
    <col min="4615" max="4617" width="7" style="116"/>
    <col min="4618" max="4618" width="15.5" style="116" customWidth="1"/>
    <col min="4619" max="4863" width="7" style="116"/>
    <col min="4864" max="4864" width="4" style="116" customWidth="1"/>
    <col min="4865" max="4865" width="8.19921875" style="116" customWidth="1"/>
    <col min="4866" max="4866" width="63.8984375" style="116" customWidth="1"/>
    <col min="4867" max="4867" width="15.69921875" style="116" customWidth="1"/>
    <col min="4868" max="4868" width="13.3984375" style="116" customWidth="1"/>
    <col min="4869" max="4869" width="11.59765625" style="116" customWidth="1"/>
    <col min="4870" max="4870" width="14" style="116" customWidth="1"/>
    <col min="4871" max="4873" width="7" style="116"/>
    <col min="4874" max="4874" width="15.5" style="116" customWidth="1"/>
    <col min="4875" max="5119" width="7" style="116"/>
    <col min="5120" max="5120" width="4" style="116" customWidth="1"/>
    <col min="5121" max="5121" width="8.19921875" style="116" customWidth="1"/>
    <col min="5122" max="5122" width="63.8984375" style="116" customWidth="1"/>
    <col min="5123" max="5123" width="15.69921875" style="116" customWidth="1"/>
    <col min="5124" max="5124" width="13.3984375" style="116" customWidth="1"/>
    <col min="5125" max="5125" width="11.59765625" style="116" customWidth="1"/>
    <col min="5126" max="5126" width="14" style="116" customWidth="1"/>
    <col min="5127" max="5129" width="7" style="116"/>
    <col min="5130" max="5130" width="15.5" style="116" customWidth="1"/>
    <col min="5131" max="5375" width="7" style="116"/>
    <col min="5376" max="5376" width="4" style="116" customWidth="1"/>
    <col min="5377" max="5377" width="8.19921875" style="116" customWidth="1"/>
    <col min="5378" max="5378" width="63.8984375" style="116" customWidth="1"/>
    <col min="5379" max="5379" width="15.69921875" style="116" customWidth="1"/>
    <col min="5380" max="5380" width="13.3984375" style="116" customWidth="1"/>
    <col min="5381" max="5381" width="11.59765625" style="116" customWidth="1"/>
    <col min="5382" max="5382" width="14" style="116" customWidth="1"/>
    <col min="5383" max="5385" width="7" style="116"/>
    <col min="5386" max="5386" width="15.5" style="116" customWidth="1"/>
    <col min="5387" max="5631" width="7" style="116"/>
    <col min="5632" max="5632" width="4" style="116" customWidth="1"/>
    <col min="5633" max="5633" width="8.19921875" style="116" customWidth="1"/>
    <col min="5634" max="5634" width="63.8984375" style="116" customWidth="1"/>
    <col min="5635" max="5635" width="15.69921875" style="116" customWidth="1"/>
    <col min="5636" max="5636" width="13.3984375" style="116" customWidth="1"/>
    <col min="5637" max="5637" width="11.59765625" style="116" customWidth="1"/>
    <col min="5638" max="5638" width="14" style="116" customWidth="1"/>
    <col min="5639" max="5641" width="7" style="116"/>
    <col min="5642" max="5642" width="15.5" style="116" customWidth="1"/>
    <col min="5643" max="5887" width="7" style="116"/>
    <col min="5888" max="5888" width="4" style="116" customWidth="1"/>
    <col min="5889" max="5889" width="8.19921875" style="116" customWidth="1"/>
    <col min="5890" max="5890" width="63.8984375" style="116" customWidth="1"/>
    <col min="5891" max="5891" width="15.69921875" style="116" customWidth="1"/>
    <col min="5892" max="5892" width="13.3984375" style="116" customWidth="1"/>
    <col min="5893" max="5893" width="11.59765625" style="116" customWidth="1"/>
    <col min="5894" max="5894" width="14" style="116" customWidth="1"/>
    <col min="5895" max="5897" width="7" style="116"/>
    <col min="5898" max="5898" width="15.5" style="116" customWidth="1"/>
    <col min="5899" max="6143" width="7" style="116"/>
    <col min="6144" max="6144" width="4" style="116" customWidth="1"/>
    <col min="6145" max="6145" width="8.19921875" style="116" customWidth="1"/>
    <col min="6146" max="6146" width="63.8984375" style="116" customWidth="1"/>
    <col min="6147" max="6147" width="15.69921875" style="116" customWidth="1"/>
    <col min="6148" max="6148" width="13.3984375" style="116" customWidth="1"/>
    <col min="6149" max="6149" width="11.59765625" style="116" customWidth="1"/>
    <col min="6150" max="6150" width="14" style="116" customWidth="1"/>
    <col min="6151" max="6153" width="7" style="116"/>
    <col min="6154" max="6154" width="15.5" style="116" customWidth="1"/>
    <col min="6155" max="6399" width="7" style="116"/>
    <col min="6400" max="6400" width="4" style="116" customWidth="1"/>
    <col min="6401" max="6401" width="8.19921875" style="116" customWidth="1"/>
    <col min="6402" max="6402" width="63.8984375" style="116" customWidth="1"/>
    <col min="6403" max="6403" width="15.69921875" style="116" customWidth="1"/>
    <col min="6404" max="6404" width="13.3984375" style="116" customWidth="1"/>
    <col min="6405" max="6405" width="11.59765625" style="116" customWidth="1"/>
    <col min="6406" max="6406" width="14" style="116" customWidth="1"/>
    <col min="6407" max="6409" width="7" style="116"/>
    <col min="6410" max="6410" width="15.5" style="116" customWidth="1"/>
    <col min="6411" max="6655" width="7" style="116"/>
    <col min="6656" max="6656" width="4" style="116" customWidth="1"/>
    <col min="6657" max="6657" width="8.19921875" style="116" customWidth="1"/>
    <col min="6658" max="6658" width="63.8984375" style="116" customWidth="1"/>
    <col min="6659" max="6659" width="15.69921875" style="116" customWidth="1"/>
    <col min="6660" max="6660" width="13.3984375" style="116" customWidth="1"/>
    <col min="6661" max="6661" width="11.59765625" style="116" customWidth="1"/>
    <col min="6662" max="6662" width="14" style="116" customWidth="1"/>
    <col min="6663" max="6665" width="7" style="116"/>
    <col min="6666" max="6666" width="15.5" style="116" customWidth="1"/>
    <col min="6667" max="6911" width="7" style="116"/>
    <col min="6912" max="6912" width="4" style="116" customWidth="1"/>
    <col min="6913" max="6913" width="8.19921875" style="116" customWidth="1"/>
    <col min="6914" max="6914" width="63.8984375" style="116" customWidth="1"/>
    <col min="6915" max="6915" width="15.69921875" style="116" customWidth="1"/>
    <col min="6916" max="6916" width="13.3984375" style="116" customWidth="1"/>
    <col min="6917" max="6917" width="11.59765625" style="116" customWidth="1"/>
    <col min="6918" max="6918" width="14" style="116" customWidth="1"/>
    <col min="6919" max="6921" width="7" style="116"/>
    <col min="6922" max="6922" width="15.5" style="116" customWidth="1"/>
    <col min="6923" max="7167" width="7" style="116"/>
    <col min="7168" max="7168" width="4" style="116" customWidth="1"/>
    <col min="7169" max="7169" width="8.19921875" style="116" customWidth="1"/>
    <col min="7170" max="7170" width="63.8984375" style="116" customWidth="1"/>
    <col min="7171" max="7171" width="15.69921875" style="116" customWidth="1"/>
    <col min="7172" max="7172" width="13.3984375" style="116" customWidth="1"/>
    <col min="7173" max="7173" width="11.59765625" style="116" customWidth="1"/>
    <col min="7174" max="7174" width="14" style="116" customWidth="1"/>
    <col min="7175" max="7177" width="7" style="116"/>
    <col min="7178" max="7178" width="15.5" style="116" customWidth="1"/>
    <col min="7179" max="7423" width="7" style="116"/>
    <col min="7424" max="7424" width="4" style="116" customWidth="1"/>
    <col min="7425" max="7425" width="8.19921875" style="116" customWidth="1"/>
    <col min="7426" max="7426" width="63.8984375" style="116" customWidth="1"/>
    <col min="7427" max="7427" width="15.69921875" style="116" customWidth="1"/>
    <col min="7428" max="7428" width="13.3984375" style="116" customWidth="1"/>
    <col min="7429" max="7429" width="11.59765625" style="116" customWidth="1"/>
    <col min="7430" max="7430" width="14" style="116" customWidth="1"/>
    <col min="7431" max="7433" width="7" style="116"/>
    <col min="7434" max="7434" width="15.5" style="116" customWidth="1"/>
    <col min="7435" max="7679" width="7" style="116"/>
    <col min="7680" max="7680" width="4" style="116" customWidth="1"/>
    <col min="7681" max="7681" width="8.19921875" style="116" customWidth="1"/>
    <col min="7682" max="7682" width="63.8984375" style="116" customWidth="1"/>
    <col min="7683" max="7683" width="15.69921875" style="116" customWidth="1"/>
    <col min="7684" max="7684" width="13.3984375" style="116" customWidth="1"/>
    <col min="7685" max="7685" width="11.59765625" style="116" customWidth="1"/>
    <col min="7686" max="7686" width="14" style="116" customWidth="1"/>
    <col min="7687" max="7689" width="7" style="116"/>
    <col min="7690" max="7690" width="15.5" style="116" customWidth="1"/>
    <col min="7691" max="7935" width="7" style="116"/>
    <col min="7936" max="7936" width="4" style="116" customWidth="1"/>
    <col min="7937" max="7937" width="8.19921875" style="116" customWidth="1"/>
    <col min="7938" max="7938" width="63.8984375" style="116" customWidth="1"/>
    <col min="7939" max="7939" width="15.69921875" style="116" customWidth="1"/>
    <col min="7940" max="7940" width="13.3984375" style="116" customWidth="1"/>
    <col min="7941" max="7941" width="11.59765625" style="116" customWidth="1"/>
    <col min="7942" max="7942" width="14" style="116" customWidth="1"/>
    <col min="7943" max="7945" width="7" style="116"/>
    <col min="7946" max="7946" width="15.5" style="116" customWidth="1"/>
    <col min="7947" max="8191" width="7" style="116"/>
    <col min="8192" max="8192" width="4" style="116" customWidth="1"/>
    <col min="8193" max="8193" width="8.19921875" style="116" customWidth="1"/>
    <col min="8194" max="8194" width="63.8984375" style="116" customWidth="1"/>
    <col min="8195" max="8195" width="15.69921875" style="116" customWidth="1"/>
    <col min="8196" max="8196" width="13.3984375" style="116" customWidth="1"/>
    <col min="8197" max="8197" width="11.59765625" style="116" customWidth="1"/>
    <col min="8198" max="8198" width="14" style="116" customWidth="1"/>
    <col min="8199" max="8201" width="7" style="116"/>
    <col min="8202" max="8202" width="15.5" style="116" customWidth="1"/>
    <col min="8203" max="8447" width="7" style="116"/>
    <col min="8448" max="8448" width="4" style="116" customWidth="1"/>
    <col min="8449" max="8449" width="8.19921875" style="116" customWidth="1"/>
    <col min="8450" max="8450" width="63.8984375" style="116" customWidth="1"/>
    <col min="8451" max="8451" width="15.69921875" style="116" customWidth="1"/>
    <col min="8452" max="8452" width="13.3984375" style="116" customWidth="1"/>
    <col min="8453" max="8453" width="11.59765625" style="116" customWidth="1"/>
    <col min="8454" max="8454" width="14" style="116" customWidth="1"/>
    <col min="8455" max="8457" width="7" style="116"/>
    <col min="8458" max="8458" width="15.5" style="116" customWidth="1"/>
    <col min="8459" max="8703" width="7" style="116"/>
    <col min="8704" max="8704" width="4" style="116" customWidth="1"/>
    <col min="8705" max="8705" width="8.19921875" style="116" customWidth="1"/>
    <col min="8706" max="8706" width="63.8984375" style="116" customWidth="1"/>
    <col min="8707" max="8707" width="15.69921875" style="116" customWidth="1"/>
    <col min="8708" max="8708" width="13.3984375" style="116" customWidth="1"/>
    <col min="8709" max="8709" width="11.59765625" style="116" customWidth="1"/>
    <col min="8710" max="8710" width="14" style="116" customWidth="1"/>
    <col min="8711" max="8713" width="7" style="116"/>
    <col min="8714" max="8714" width="15.5" style="116" customWidth="1"/>
    <col min="8715" max="8959" width="7" style="116"/>
    <col min="8960" max="8960" width="4" style="116" customWidth="1"/>
    <col min="8961" max="8961" width="8.19921875" style="116" customWidth="1"/>
    <col min="8962" max="8962" width="63.8984375" style="116" customWidth="1"/>
    <col min="8963" max="8963" width="15.69921875" style="116" customWidth="1"/>
    <col min="8964" max="8964" width="13.3984375" style="116" customWidth="1"/>
    <col min="8965" max="8965" width="11.59765625" style="116" customWidth="1"/>
    <col min="8966" max="8966" width="14" style="116" customWidth="1"/>
    <col min="8967" max="8969" width="7" style="116"/>
    <col min="8970" max="8970" width="15.5" style="116" customWidth="1"/>
    <col min="8971" max="9215" width="7" style="116"/>
    <col min="9216" max="9216" width="4" style="116" customWidth="1"/>
    <col min="9217" max="9217" width="8.19921875" style="116" customWidth="1"/>
    <col min="9218" max="9218" width="63.8984375" style="116" customWidth="1"/>
    <col min="9219" max="9219" width="15.69921875" style="116" customWidth="1"/>
    <col min="9220" max="9220" width="13.3984375" style="116" customWidth="1"/>
    <col min="9221" max="9221" width="11.59765625" style="116" customWidth="1"/>
    <col min="9222" max="9222" width="14" style="116" customWidth="1"/>
    <col min="9223" max="9225" width="7" style="116"/>
    <col min="9226" max="9226" width="15.5" style="116" customWidth="1"/>
    <col min="9227" max="9471" width="7" style="116"/>
    <col min="9472" max="9472" width="4" style="116" customWidth="1"/>
    <col min="9473" max="9473" width="8.19921875" style="116" customWidth="1"/>
    <col min="9474" max="9474" width="63.8984375" style="116" customWidth="1"/>
    <col min="9475" max="9475" width="15.69921875" style="116" customWidth="1"/>
    <col min="9476" max="9476" width="13.3984375" style="116" customWidth="1"/>
    <col min="9477" max="9477" width="11.59765625" style="116" customWidth="1"/>
    <col min="9478" max="9478" width="14" style="116" customWidth="1"/>
    <col min="9479" max="9481" width="7" style="116"/>
    <col min="9482" max="9482" width="15.5" style="116" customWidth="1"/>
    <col min="9483" max="9727" width="7" style="116"/>
    <col min="9728" max="9728" width="4" style="116" customWidth="1"/>
    <col min="9729" max="9729" width="8.19921875" style="116" customWidth="1"/>
    <col min="9730" max="9730" width="63.8984375" style="116" customWidth="1"/>
    <col min="9731" max="9731" width="15.69921875" style="116" customWidth="1"/>
    <col min="9732" max="9732" width="13.3984375" style="116" customWidth="1"/>
    <col min="9733" max="9733" width="11.59765625" style="116" customWidth="1"/>
    <col min="9734" max="9734" width="14" style="116" customWidth="1"/>
    <col min="9735" max="9737" width="7" style="116"/>
    <col min="9738" max="9738" width="15.5" style="116" customWidth="1"/>
    <col min="9739" max="9983" width="7" style="116"/>
    <col min="9984" max="9984" width="4" style="116" customWidth="1"/>
    <col min="9985" max="9985" width="8.19921875" style="116" customWidth="1"/>
    <col min="9986" max="9986" width="63.8984375" style="116" customWidth="1"/>
    <col min="9987" max="9987" width="15.69921875" style="116" customWidth="1"/>
    <col min="9988" max="9988" width="13.3984375" style="116" customWidth="1"/>
    <col min="9989" max="9989" width="11.59765625" style="116" customWidth="1"/>
    <col min="9990" max="9990" width="14" style="116" customWidth="1"/>
    <col min="9991" max="9993" width="7" style="116"/>
    <col min="9994" max="9994" width="15.5" style="116" customWidth="1"/>
    <col min="9995" max="10239" width="7" style="116"/>
    <col min="10240" max="10240" width="4" style="116" customWidth="1"/>
    <col min="10241" max="10241" width="8.19921875" style="116" customWidth="1"/>
    <col min="10242" max="10242" width="63.8984375" style="116" customWidth="1"/>
    <col min="10243" max="10243" width="15.69921875" style="116" customWidth="1"/>
    <col min="10244" max="10244" width="13.3984375" style="116" customWidth="1"/>
    <col min="10245" max="10245" width="11.59765625" style="116" customWidth="1"/>
    <col min="10246" max="10246" width="14" style="116" customWidth="1"/>
    <col min="10247" max="10249" width="7" style="116"/>
    <col min="10250" max="10250" width="15.5" style="116" customWidth="1"/>
    <col min="10251" max="10495" width="7" style="116"/>
    <col min="10496" max="10496" width="4" style="116" customWidth="1"/>
    <col min="10497" max="10497" width="8.19921875" style="116" customWidth="1"/>
    <col min="10498" max="10498" width="63.8984375" style="116" customWidth="1"/>
    <col min="10499" max="10499" width="15.69921875" style="116" customWidth="1"/>
    <col min="10500" max="10500" width="13.3984375" style="116" customWidth="1"/>
    <col min="10501" max="10501" width="11.59765625" style="116" customWidth="1"/>
    <col min="10502" max="10502" width="14" style="116" customWidth="1"/>
    <col min="10503" max="10505" width="7" style="116"/>
    <col min="10506" max="10506" width="15.5" style="116" customWidth="1"/>
    <col min="10507" max="10751" width="7" style="116"/>
    <col min="10752" max="10752" width="4" style="116" customWidth="1"/>
    <col min="10753" max="10753" width="8.19921875" style="116" customWidth="1"/>
    <col min="10754" max="10754" width="63.8984375" style="116" customWidth="1"/>
    <col min="10755" max="10755" width="15.69921875" style="116" customWidth="1"/>
    <col min="10756" max="10756" width="13.3984375" style="116" customWidth="1"/>
    <col min="10757" max="10757" width="11.59765625" style="116" customWidth="1"/>
    <col min="10758" max="10758" width="14" style="116" customWidth="1"/>
    <col min="10759" max="10761" width="7" style="116"/>
    <col min="10762" max="10762" width="15.5" style="116" customWidth="1"/>
    <col min="10763" max="11007" width="7" style="116"/>
    <col min="11008" max="11008" width="4" style="116" customWidth="1"/>
    <col min="11009" max="11009" width="8.19921875" style="116" customWidth="1"/>
    <col min="11010" max="11010" width="63.8984375" style="116" customWidth="1"/>
    <col min="11011" max="11011" width="15.69921875" style="116" customWidth="1"/>
    <col min="11012" max="11012" width="13.3984375" style="116" customWidth="1"/>
    <col min="11013" max="11013" width="11.59765625" style="116" customWidth="1"/>
    <col min="11014" max="11014" width="14" style="116" customWidth="1"/>
    <col min="11015" max="11017" width="7" style="116"/>
    <col min="11018" max="11018" width="15.5" style="116" customWidth="1"/>
    <col min="11019" max="11263" width="7" style="116"/>
    <col min="11264" max="11264" width="4" style="116" customWidth="1"/>
    <col min="11265" max="11265" width="8.19921875" style="116" customWidth="1"/>
    <col min="11266" max="11266" width="63.8984375" style="116" customWidth="1"/>
    <col min="11267" max="11267" width="15.69921875" style="116" customWidth="1"/>
    <col min="11268" max="11268" width="13.3984375" style="116" customWidth="1"/>
    <col min="11269" max="11269" width="11.59765625" style="116" customWidth="1"/>
    <col min="11270" max="11270" width="14" style="116" customWidth="1"/>
    <col min="11271" max="11273" width="7" style="116"/>
    <col min="11274" max="11274" width="15.5" style="116" customWidth="1"/>
    <col min="11275" max="11519" width="7" style="116"/>
    <col min="11520" max="11520" width="4" style="116" customWidth="1"/>
    <col min="11521" max="11521" width="8.19921875" style="116" customWidth="1"/>
    <col min="11522" max="11522" width="63.8984375" style="116" customWidth="1"/>
    <col min="11523" max="11523" width="15.69921875" style="116" customWidth="1"/>
    <col min="11524" max="11524" width="13.3984375" style="116" customWidth="1"/>
    <col min="11525" max="11525" width="11.59765625" style="116" customWidth="1"/>
    <col min="11526" max="11526" width="14" style="116" customWidth="1"/>
    <col min="11527" max="11529" width="7" style="116"/>
    <col min="11530" max="11530" width="15.5" style="116" customWidth="1"/>
    <col min="11531" max="11775" width="7" style="116"/>
    <col min="11776" max="11776" width="4" style="116" customWidth="1"/>
    <col min="11777" max="11777" width="8.19921875" style="116" customWidth="1"/>
    <col min="11778" max="11778" width="63.8984375" style="116" customWidth="1"/>
    <col min="11779" max="11779" width="15.69921875" style="116" customWidth="1"/>
    <col min="11780" max="11780" width="13.3984375" style="116" customWidth="1"/>
    <col min="11781" max="11781" width="11.59765625" style="116" customWidth="1"/>
    <col min="11782" max="11782" width="14" style="116" customWidth="1"/>
    <col min="11783" max="11785" width="7" style="116"/>
    <col min="11786" max="11786" width="15.5" style="116" customWidth="1"/>
    <col min="11787" max="12031" width="7" style="116"/>
    <col min="12032" max="12032" width="4" style="116" customWidth="1"/>
    <col min="12033" max="12033" width="8.19921875" style="116" customWidth="1"/>
    <col min="12034" max="12034" width="63.8984375" style="116" customWidth="1"/>
    <col min="12035" max="12035" width="15.69921875" style="116" customWidth="1"/>
    <col min="12036" max="12036" width="13.3984375" style="116" customWidth="1"/>
    <col min="12037" max="12037" width="11.59765625" style="116" customWidth="1"/>
    <col min="12038" max="12038" width="14" style="116" customWidth="1"/>
    <col min="12039" max="12041" width="7" style="116"/>
    <col min="12042" max="12042" width="15.5" style="116" customWidth="1"/>
    <col min="12043" max="12287" width="7" style="116"/>
    <col min="12288" max="12288" width="4" style="116" customWidth="1"/>
    <col min="12289" max="12289" width="8.19921875" style="116" customWidth="1"/>
    <col min="12290" max="12290" width="63.8984375" style="116" customWidth="1"/>
    <col min="12291" max="12291" width="15.69921875" style="116" customWidth="1"/>
    <col min="12292" max="12292" width="13.3984375" style="116" customWidth="1"/>
    <col min="12293" max="12293" width="11.59765625" style="116" customWidth="1"/>
    <col min="12294" max="12294" width="14" style="116" customWidth="1"/>
    <col min="12295" max="12297" width="7" style="116"/>
    <col min="12298" max="12298" width="15.5" style="116" customWidth="1"/>
    <col min="12299" max="12543" width="7" style="116"/>
    <col min="12544" max="12544" width="4" style="116" customWidth="1"/>
    <col min="12545" max="12545" width="8.19921875" style="116" customWidth="1"/>
    <col min="12546" max="12546" width="63.8984375" style="116" customWidth="1"/>
    <col min="12547" max="12547" width="15.69921875" style="116" customWidth="1"/>
    <col min="12548" max="12548" width="13.3984375" style="116" customWidth="1"/>
    <col min="12549" max="12549" width="11.59765625" style="116" customWidth="1"/>
    <col min="12550" max="12550" width="14" style="116" customWidth="1"/>
    <col min="12551" max="12553" width="7" style="116"/>
    <col min="12554" max="12554" width="15.5" style="116" customWidth="1"/>
    <col min="12555" max="12799" width="7" style="116"/>
    <col min="12800" max="12800" width="4" style="116" customWidth="1"/>
    <col min="12801" max="12801" width="8.19921875" style="116" customWidth="1"/>
    <col min="12802" max="12802" width="63.8984375" style="116" customWidth="1"/>
    <col min="12803" max="12803" width="15.69921875" style="116" customWidth="1"/>
    <col min="12804" max="12804" width="13.3984375" style="116" customWidth="1"/>
    <col min="12805" max="12805" width="11.59765625" style="116" customWidth="1"/>
    <col min="12806" max="12806" width="14" style="116" customWidth="1"/>
    <col min="12807" max="12809" width="7" style="116"/>
    <col min="12810" max="12810" width="15.5" style="116" customWidth="1"/>
    <col min="12811" max="13055" width="7" style="116"/>
    <col min="13056" max="13056" width="4" style="116" customWidth="1"/>
    <col min="13057" max="13057" width="8.19921875" style="116" customWidth="1"/>
    <col min="13058" max="13058" width="63.8984375" style="116" customWidth="1"/>
    <col min="13059" max="13059" width="15.69921875" style="116" customWidth="1"/>
    <col min="13060" max="13060" width="13.3984375" style="116" customWidth="1"/>
    <col min="13061" max="13061" width="11.59765625" style="116" customWidth="1"/>
    <col min="13062" max="13062" width="14" style="116" customWidth="1"/>
    <col min="13063" max="13065" width="7" style="116"/>
    <col min="13066" max="13066" width="15.5" style="116" customWidth="1"/>
    <col min="13067" max="13311" width="7" style="116"/>
    <col min="13312" max="13312" width="4" style="116" customWidth="1"/>
    <col min="13313" max="13313" width="8.19921875" style="116" customWidth="1"/>
    <col min="13314" max="13314" width="63.8984375" style="116" customWidth="1"/>
    <col min="13315" max="13315" width="15.69921875" style="116" customWidth="1"/>
    <col min="13316" max="13316" width="13.3984375" style="116" customWidth="1"/>
    <col min="13317" max="13317" width="11.59765625" style="116" customWidth="1"/>
    <col min="13318" max="13318" width="14" style="116" customWidth="1"/>
    <col min="13319" max="13321" width="7" style="116"/>
    <col min="13322" max="13322" width="15.5" style="116" customWidth="1"/>
    <col min="13323" max="13567" width="7" style="116"/>
    <col min="13568" max="13568" width="4" style="116" customWidth="1"/>
    <col min="13569" max="13569" width="8.19921875" style="116" customWidth="1"/>
    <col min="13570" max="13570" width="63.8984375" style="116" customWidth="1"/>
    <col min="13571" max="13571" width="15.69921875" style="116" customWidth="1"/>
    <col min="13572" max="13572" width="13.3984375" style="116" customWidth="1"/>
    <col min="13573" max="13573" width="11.59765625" style="116" customWidth="1"/>
    <col min="13574" max="13574" width="14" style="116" customWidth="1"/>
    <col min="13575" max="13577" width="7" style="116"/>
    <col min="13578" max="13578" width="15.5" style="116" customWidth="1"/>
    <col min="13579" max="13823" width="7" style="116"/>
    <col min="13824" max="13824" width="4" style="116" customWidth="1"/>
    <col min="13825" max="13825" width="8.19921875" style="116" customWidth="1"/>
    <col min="13826" max="13826" width="63.8984375" style="116" customWidth="1"/>
    <col min="13827" max="13827" width="15.69921875" style="116" customWidth="1"/>
    <col min="13828" max="13828" width="13.3984375" style="116" customWidth="1"/>
    <col min="13829" max="13829" width="11.59765625" style="116" customWidth="1"/>
    <col min="13830" max="13830" width="14" style="116" customWidth="1"/>
    <col min="13831" max="13833" width="7" style="116"/>
    <col min="13834" max="13834" width="15.5" style="116" customWidth="1"/>
    <col min="13835" max="14079" width="7" style="116"/>
    <col min="14080" max="14080" width="4" style="116" customWidth="1"/>
    <col min="14081" max="14081" width="8.19921875" style="116" customWidth="1"/>
    <col min="14082" max="14082" width="63.8984375" style="116" customWidth="1"/>
    <col min="14083" max="14083" width="15.69921875" style="116" customWidth="1"/>
    <col min="14084" max="14084" width="13.3984375" style="116" customWidth="1"/>
    <col min="14085" max="14085" width="11.59765625" style="116" customWidth="1"/>
    <col min="14086" max="14086" width="14" style="116" customWidth="1"/>
    <col min="14087" max="14089" width="7" style="116"/>
    <col min="14090" max="14090" width="15.5" style="116" customWidth="1"/>
    <col min="14091" max="14335" width="7" style="116"/>
    <col min="14336" max="14336" width="4" style="116" customWidth="1"/>
    <col min="14337" max="14337" width="8.19921875" style="116" customWidth="1"/>
    <col min="14338" max="14338" width="63.8984375" style="116" customWidth="1"/>
    <col min="14339" max="14339" width="15.69921875" style="116" customWidth="1"/>
    <col min="14340" max="14340" width="13.3984375" style="116" customWidth="1"/>
    <col min="14341" max="14341" width="11.59765625" style="116" customWidth="1"/>
    <col min="14342" max="14342" width="14" style="116" customWidth="1"/>
    <col min="14343" max="14345" width="7" style="116"/>
    <col min="14346" max="14346" width="15.5" style="116" customWidth="1"/>
    <col min="14347" max="14591" width="7" style="116"/>
    <col min="14592" max="14592" width="4" style="116" customWidth="1"/>
    <col min="14593" max="14593" width="8.19921875" style="116" customWidth="1"/>
    <col min="14594" max="14594" width="63.8984375" style="116" customWidth="1"/>
    <col min="14595" max="14595" width="15.69921875" style="116" customWidth="1"/>
    <col min="14596" max="14596" width="13.3984375" style="116" customWidth="1"/>
    <col min="14597" max="14597" width="11.59765625" style="116" customWidth="1"/>
    <col min="14598" max="14598" width="14" style="116" customWidth="1"/>
    <col min="14599" max="14601" width="7" style="116"/>
    <col min="14602" max="14602" width="15.5" style="116" customWidth="1"/>
    <col min="14603" max="14847" width="7" style="116"/>
    <col min="14848" max="14848" width="4" style="116" customWidth="1"/>
    <col min="14849" max="14849" width="8.19921875" style="116" customWidth="1"/>
    <col min="14850" max="14850" width="63.8984375" style="116" customWidth="1"/>
    <col min="14851" max="14851" width="15.69921875" style="116" customWidth="1"/>
    <col min="14852" max="14852" width="13.3984375" style="116" customWidth="1"/>
    <col min="14853" max="14853" width="11.59765625" style="116" customWidth="1"/>
    <col min="14854" max="14854" width="14" style="116" customWidth="1"/>
    <col min="14855" max="14857" width="7" style="116"/>
    <col min="14858" max="14858" width="15.5" style="116" customWidth="1"/>
    <col min="14859" max="15103" width="7" style="116"/>
    <col min="15104" max="15104" width="4" style="116" customWidth="1"/>
    <col min="15105" max="15105" width="8.19921875" style="116" customWidth="1"/>
    <col min="15106" max="15106" width="63.8984375" style="116" customWidth="1"/>
    <col min="15107" max="15107" width="15.69921875" style="116" customWidth="1"/>
    <col min="15108" max="15108" width="13.3984375" style="116" customWidth="1"/>
    <col min="15109" max="15109" width="11.59765625" style="116" customWidth="1"/>
    <col min="15110" max="15110" width="14" style="116" customWidth="1"/>
    <col min="15111" max="15113" width="7" style="116"/>
    <col min="15114" max="15114" width="15.5" style="116" customWidth="1"/>
    <col min="15115" max="15359" width="7" style="116"/>
    <col min="15360" max="15360" width="4" style="116" customWidth="1"/>
    <col min="15361" max="15361" width="8.19921875" style="116" customWidth="1"/>
    <col min="15362" max="15362" width="63.8984375" style="116" customWidth="1"/>
    <col min="15363" max="15363" width="15.69921875" style="116" customWidth="1"/>
    <col min="15364" max="15364" width="13.3984375" style="116" customWidth="1"/>
    <col min="15365" max="15365" width="11.59765625" style="116" customWidth="1"/>
    <col min="15366" max="15366" width="14" style="116" customWidth="1"/>
    <col min="15367" max="15369" width="7" style="116"/>
    <col min="15370" max="15370" width="15.5" style="116" customWidth="1"/>
    <col min="15371" max="15615" width="7" style="116"/>
    <col min="15616" max="15616" width="4" style="116" customWidth="1"/>
    <col min="15617" max="15617" width="8.19921875" style="116" customWidth="1"/>
    <col min="15618" max="15618" width="63.8984375" style="116" customWidth="1"/>
    <col min="15619" max="15619" width="15.69921875" style="116" customWidth="1"/>
    <col min="15620" max="15620" width="13.3984375" style="116" customWidth="1"/>
    <col min="15621" max="15621" width="11.59765625" style="116" customWidth="1"/>
    <col min="15622" max="15622" width="14" style="116" customWidth="1"/>
    <col min="15623" max="15625" width="7" style="116"/>
    <col min="15626" max="15626" width="15.5" style="116" customWidth="1"/>
    <col min="15627" max="15871" width="7" style="116"/>
    <col min="15872" max="15872" width="4" style="116" customWidth="1"/>
    <col min="15873" max="15873" width="8.19921875" style="116" customWidth="1"/>
    <col min="15874" max="15874" width="63.8984375" style="116" customWidth="1"/>
    <col min="15875" max="15875" width="15.69921875" style="116" customWidth="1"/>
    <col min="15876" max="15876" width="13.3984375" style="116" customWidth="1"/>
    <col min="15877" max="15877" width="11.59765625" style="116" customWidth="1"/>
    <col min="15878" max="15878" width="14" style="116" customWidth="1"/>
    <col min="15879" max="15881" width="7" style="116"/>
    <col min="15882" max="15882" width="15.5" style="116" customWidth="1"/>
    <col min="15883" max="16127" width="7" style="116"/>
    <col min="16128" max="16128" width="4" style="116" customWidth="1"/>
    <col min="16129" max="16129" width="8.19921875" style="116" customWidth="1"/>
    <col min="16130" max="16130" width="63.8984375" style="116" customWidth="1"/>
    <col min="16131" max="16131" width="15.69921875" style="116" customWidth="1"/>
    <col min="16132" max="16132" width="13.3984375" style="116" customWidth="1"/>
    <col min="16133" max="16133" width="11.59765625" style="116" customWidth="1"/>
    <col min="16134" max="16134" width="14" style="116" customWidth="1"/>
    <col min="16135" max="16137" width="7" style="116"/>
    <col min="16138" max="16138" width="15.5" style="116" customWidth="1"/>
    <col min="16139" max="16384" width="7" style="116"/>
  </cols>
  <sheetData>
    <row r="1" spans="1:3" s="25" customFormat="1">
      <c r="A1" s="1143" t="s">
        <v>144</v>
      </c>
      <c r="B1" s="1143"/>
      <c r="C1" s="1143"/>
    </row>
    <row r="2" spans="1:3" s="25" customFormat="1">
      <c r="A2" s="464" t="s">
        <v>285</v>
      </c>
      <c r="C2" s="896" t="s">
        <v>287</v>
      </c>
    </row>
    <row r="3" spans="1:3" s="25" customFormat="1">
      <c r="A3" s="464" t="s">
        <v>286</v>
      </c>
      <c r="C3" s="896" t="s">
        <v>289</v>
      </c>
    </row>
    <row r="4" spans="1:3" s="25" customFormat="1">
      <c r="A4" s="464" t="s">
        <v>288</v>
      </c>
      <c r="B4" s="21"/>
      <c r="C4" s="896" t="s">
        <v>290</v>
      </c>
    </row>
    <row r="5" spans="1:3" s="25" customFormat="1">
      <c r="A5" s="469" t="str">
        <f>สรุปทดสอบ!A5</f>
        <v>ประมาณราคาเมื่อวันที่     21  เมษายน 2569</v>
      </c>
      <c r="B5" s="21"/>
      <c r="C5" s="114"/>
    </row>
    <row r="6" spans="1:3" s="111" customFormat="1">
      <c r="A6" s="111" t="s">
        <v>233</v>
      </c>
      <c r="B6" s="488"/>
      <c r="C6" s="896"/>
    </row>
    <row r="7" spans="1:3">
      <c r="A7" s="184" t="s">
        <v>19</v>
      </c>
      <c r="B7" s="185" t="s">
        <v>1</v>
      </c>
      <c r="C7" s="897" t="s">
        <v>27</v>
      </c>
    </row>
    <row r="8" spans="1:3">
      <c r="A8" s="186">
        <v>1</v>
      </c>
      <c r="B8" s="164" t="str">
        <f>รื้อถอน!B9</f>
        <v>งานรื้อถอนอาคารห้องประชุม 1 ชั้น</v>
      </c>
      <c r="C8" s="898">
        <f>รื้อถอน!I32</f>
        <v>49606.66</v>
      </c>
    </row>
    <row r="9" spans="1:3">
      <c r="A9" s="187">
        <v>2</v>
      </c>
      <c r="B9" s="164" t="str">
        <f>รื้อถอน!B33</f>
        <v>งานรื้อถอนอาคารสำนักงาน 2 ชั้น</v>
      </c>
      <c r="C9" s="899">
        <f>รื้อถอน!I56</f>
        <v>131978.81999999998</v>
      </c>
    </row>
    <row r="10" spans="1:3">
      <c r="A10" s="187">
        <v>3</v>
      </c>
      <c r="B10" s="164" t="str">
        <f>รื้อถอน!B57</f>
        <v>งานรื้อถอนโรงจอดรถ 1</v>
      </c>
      <c r="C10" s="899">
        <f>รื้อถอน!I64</f>
        <v>5054.2</v>
      </c>
    </row>
    <row r="11" spans="1:3">
      <c r="A11" s="187">
        <v>4</v>
      </c>
      <c r="B11" s="164" t="str">
        <f>รื้อถอน!B65</f>
        <v>งานรื้อถอนโรงจอดรถ 2</v>
      </c>
      <c r="C11" s="899">
        <f>รื้อถอน!I72</f>
        <v>4945.2</v>
      </c>
    </row>
    <row r="12" spans="1:3">
      <c r="A12" s="187">
        <v>5</v>
      </c>
      <c r="B12" s="164" t="str">
        <f>รื้อถอน!B73</f>
        <v>งานรื้อถอนห้องเก็บของส่วนต่อเติมด้านข้าง</v>
      </c>
      <c r="C12" s="899">
        <f>รื้อถอน!I86</f>
        <v>3916</v>
      </c>
    </row>
    <row r="13" spans="1:3">
      <c r="A13" s="187"/>
      <c r="B13" s="164"/>
      <c r="C13" s="899"/>
    </row>
    <row r="14" spans="1:3">
      <c r="A14" s="187"/>
      <c r="B14" s="164"/>
      <c r="C14" s="899"/>
    </row>
    <row r="15" spans="1:3">
      <c r="A15" s="187"/>
      <c r="B15" s="188"/>
      <c r="C15" s="899"/>
    </row>
    <row r="16" spans="1:3">
      <c r="A16" s="522"/>
      <c r="B16" s="523"/>
      <c r="C16" s="900"/>
    </row>
    <row r="17" spans="1:7" s="217" customFormat="1">
      <c r="A17" s="524"/>
      <c r="B17" s="525" t="s">
        <v>24</v>
      </c>
      <c r="C17" s="901">
        <f>SUM(C8:C16)</f>
        <v>195500.88</v>
      </c>
      <c r="D17" s="216"/>
      <c r="F17" s="116"/>
      <c r="G17" s="116"/>
    </row>
    <row r="18" spans="1:7" s="189" customFormat="1">
      <c r="A18" s="190"/>
      <c r="B18" s="190"/>
      <c r="C18" s="902"/>
      <c r="D18" s="192"/>
      <c r="F18" s="116"/>
      <c r="G18" s="116"/>
    </row>
    <row r="19" spans="1:7">
      <c r="A19" s="193"/>
      <c r="B19" s="194" t="s">
        <v>223</v>
      </c>
      <c r="C19" s="903"/>
      <c r="D19" s="131"/>
    </row>
    <row r="20" spans="1:7">
      <c r="A20" s="193"/>
      <c r="B20" s="194" t="s">
        <v>224</v>
      </c>
      <c r="C20" s="903"/>
    </row>
    <row r="21" spans="1:7">
      <c r="A21" s="193"/>
      <c r="B21" s="196"/>
      <c r="C21" s="904"/>
    </row>
    <row r="22" spans="1:7">
      <c r="A22" s="193"/>
      <c r="B22" s="196"/>
      <c r="C22" s="904" t="s">
        <v>44</v>
      </c>
    </row>
    <row r="23" spans="1:7">
      <c r="A23" s="193"/>
      <c r="B23" s="193"/>
      <c r="C23" s="905"/>
    </row>
    <row r="24" spans="1:7">
      <c r="A24" s="193"/>
      <c r="B24" s="193"/>
      <c r="C24" s="905"/>
    </row>
    <row r="25" spans="1:7">
      <c r="C25" s="903"/>
    </row>
    <row r="26" spans="1:7">
      <c r="C26" s="903"/>
    </row>
    <row r="27" spans="1:7">
      <c r="C27" s="903"/>
    </row>
    <row r="28" spans="1:7">
      <c r="C28" s="903"/>
    </row>
    <row r="29" spans="1:7">
      <c r="C29" s="903"/>
    </row>
    <row r="30" spans="1:7">
      <c r="D30" s="199"/>
    </row>
    <row r="31" spans="1:7">
      <c r="D31" s="199"/>
    </row>
    <row r="32" spans="1:7">
      <c r="D32" s="199"/>
    </row>
    <row r="33" spans="4:4">
      <c r="D33" s="199"/>
    </row>
    <row r="34" spans="4:4">
      <c r="D34" s="199"/>
    </row>
    <row r="35" spans="4:4">
      <c r="D35" s="199"/>
    </row>
    <row r="36" spans="4:4">
      <c r="D36" s="199"/>
    </row>
    <row r="37" spans="4:4">
      <c r="D37" s="199"/>
    </row>
    <row r="38" spans="4:4">
      <c r="D38" s="199"/>
    </row>
  </sheetData>
  <mergeCells count="1">
    <mergeCell ref="A1:C1"/>
  </mergeCells>
  <printOptions horizontalCentered="1"/>
  <pageMargins left="0.19685039370078741" right="0.19685039370078741" top="0.62992125984251968" bottom="0.23622047244094491" header="0.31496062992125984" footer="0.31496062992125984"/>
  <pageSetup paperSize="9" scale="80" orientation="portrait" r:id="rId1"/>
  <headerFooter>
    <oddHeader xml:space="preserve">&amp;R&amp;"TH SarabunPSK,Regular"&amp;14แบบ ปร.4 แผ่นที่ 45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9"/>
  <sheetViews>
    <sheetView view="pageBreakPreview" zoomScale="115" zoomScaleSheetLayoutView="115" workbookViewId="0">
      <selection activeCell="C17" sqref="C17"/>
    </sheetView>
  </sheetViews>
  <sheetFormatPr defaultColWidth="8" defaultRowHeight="13.8"/>
  <cols>
    <col min="1" max="1" width="7.59765625" style="27" customWidth="1"/>
    <col min="2" max="2" width="53" customWidth="1"/>
    <col min="3" max="3" width="15.3984375" style="26" customWidth="1"/>
    <col min="4" max="4" width="19.09765625" customWidth="1"/>
    <col min="5" max="5" width="6" customWidth="1"/>
    <col min="6" max="6" width="6.09765625" customWidth="1"/>
    <col min="7" max="7" width="11.8984375" bestFit="1" customWidth="1"/>
    <col min="9" max="9" width="10.8984375" bestFit="1" customWidth="1"/>
    <col min="10" max="10" width="8" customWidth="1"/>
  </cols>
  <sheetData>
    <row r="1" spans="1:6" ht="18">
      <c r="A1" s="1111" t="s">
        <v>4</v>
      </c>
      <c r="B1" s="1111"/>
      <c r="C1" s="1111"/>
      <c r="D1" s="1111"/>
      <c r="E1" s="25"/>
      <c r="F1" s="25"/>
    </row>
    <row r="2" spans="1:6" ht="18">
      <c r="A2" s="1111" t="s">
        <v>0</v>
      </c>
      <c r="B2" s="1111"/>
      <c r="C2" s="1111"/>
      <c r="D2" s="1111"/>
      <c r="E2" s="25"/>
      <c r="F2" s="25"/>
    </row>
    <row r="3" spans="1:6" ht="18">
      <c r="A3" s="22" t="s">
        <v>5</v>
      </c>
      <c r="B3" s="22" t="s">
        <v>1</v>
      </c>
      <c r="C3" s="23" t="s">
        <v>6</v>
      </c>
      <c r="D3" s="1112" t="s">
        <v>3</v>
      </c>
      <c r="E3" s="1112"/>
      <c r="F3" s="1112"/>
    </row>
    <row r="4" spans="1:6" ht="18">
      <c r="A4" s="20">
        <v>1</v>
      </c>
      <c r="B4" s="19" t="s">
        <v>7</v>
      </c>
      <c r="C4" s="18" t="e">
        <f>#REF!</f>
        <v>#REF!</v>
      </c>
      <c r="D4" s="10"/>
      <c r="E4" s="9"/>
      <c r="F4" s="8"/>
    </row>
    <row r="5" spans="1:6" ht="18">
      <c r="A5" s="17">
        <v>2</v>
      </c>
      <c r="B5" s="16" t="s">
        <v>106</v>
      </c>
      <c r="C5" s="15">
        <f>สรุปบริเวณ!C19</f>
        <v>122633.24</v>
      </c>
      <c r="D5" s="7"/>
      <c r="E5" s="6"/>
      <c r="F5" s="5"/>
    </row>
    <row r="6" spans="1:6" ht="18">
      <c r="A6" s="17">
        <v>3</v>
      </c>
      <c r="B6" s="16" t="s">
        <v>8</v>
      </c>
      <c r="C6" s="15" t="e">
        <f>#REF!</f>
        <v>#REF!</v>
      </c>
      <c r="D6" s="7"/>
      <c r="E6" s="6"/>
      <c r="F6" s="5"/>
    </row>
    <row r="7" spans="1:6" ht="18">
      <c r="A7" s="17">
        <v>4</v>
      </c>
      <c r="B7" s="16" t="s">
        <v>9</v>
      </c>
      <c r="C7" s="15" t="e">
        <f>#REF!</f>
        <v>#REF!</v>
      </c>
      <c r="D7" s="7"/>
      <c r="E7" s="6"/>
      <c r="F7" s="5"/>
    </row>
    <row r="8" spans="1:6" ht="18">
      <c r="A8" s="17">
        <v>5</v>
      </c>
      <c r="B8" s="16" t="s">
        <v>107</v>
      </c>
      <c r="C8" s="15" t="e">
        <f>#REF!</f>
        <v>#REF!</v>
      </c>
      <c r="D8" s="7"/>
      <c r="E8" s="6"/>
      <c r="F8" s="5"/>
    </row>
    <row r="9" spans="1:6" ht="18">
      <c r="A9" s="17"/>
      <c r="B9" s="16"/>
      <c r="C9" s="15"/>
      <c r="D9" s="7"/>
      <c r="E9" s="6"/>
      <c r="F9" s="5"/>
    </row>
    <row r="10" spans="1:6" ht="18">
      <c r="A10" s="17"/>
      <c r="B10" s="16"/>
      <c r="C10" s="15"/>
      <c r="D10" s="7"/>
      <c r="E10" s="6"/>
      <c r="F10" s="5"/>
    </row>
    <row r="11" spans="1:6" ht="18">
      <c r="A11" s="17"/>
      <c r="B11" s="16"/>
      <c r="C11" s="15"/>
      <c r="D11" s="7"/>
      <c r="E11" s="6"/>
      <c r="F11" s="5"/>
    </row>
    <row r="12" spans="1:6" ht="18">
      <c r="A12" s="17"/>
      <c r="B12" s="16"/>
      <c r="C12" s="15"/>
      <c r="D12" s="7"/>
      <c r="E12" s="6"/>
      <c r="F12" s="5"/>
    </row>
    <row r="13" spans="1:6" ht="18">
      <c r="A13" s="17"/>
      <c r="B13" s="16"/>
      <c r="C13" s="15"/>
      <c r="D13" s="7"/>
      <c r="E13" s="6"/>
      <c r="F13" s="5"/>
    </row>
    <row r="14" spans="1:6" ht="18">
      <c r="A14" s="14"/>
      <c r="B14" s="13"/>
      <c r="C14" s="12"/>
      <c r="D14" s="7"/>
      <c r="E14" s="6"/>
      <c r="F14" s="5"/>
    </row>
    <row r="15" spans="1:6" ht="18">
      <c r="A15" s="22"/>
      <c r="B15" s="24" t="s">
        <v>10</v>
      </c>
      <c r="C15" s="23" t="e">
        <f>SUM(C4:C14)</f>
        <v>#REF!</v>
      </c>
      <c r="D15" s="7" t="s">
        <v>11</v>
      </c>
      <c r="E15" s="6"/>
      <c r="F15" s="5"/>
    </row>
    <row r="16" spans="1:6" ht="18">
      <c r="A16" s="22"/>
      <c r="B16" s="24" t="s">
        <v>12</v>
      </c>
      <c r="C16" s="11" t="e">
        <f>'Factor F'!I4</f>
        <v>#REF!</v>
      </c>
      <c r="D16" s="7" t="s">
        <v>13</v>
      </c>
      <c r="E16" s="4">
        <v>0.15</v>
      </c>
      <c r="F16" s="5"/>
    </row>
    <row r="17" spans="1:6" ht="18">
      <c r="A17" s="22"/>
      <c r="B17" s="24" t="s">
        <v>14</v>
      </c>
      <c r="C17" s="23" t="e">
        <f>C15*C16</f>
        <v>#REF!</v>
      </c>
      <c r="D17" s="7" t="s">
        <v>15</v>
      </c>
      <c r="E17" s="6">
        <v>0</v>
      </c>
      <c r="F17" s="5"/>
    </row>
    <row r="18" spans="1:6" ht="18">
      <c r="A18" s="22"/>
      <c r="B18" s="24"/>
      <c r="C18" s="23"/>
      <c r="D18" s="7" t="s">
        <v>16</v>
      </c>
      <c r="E18" s="4">
        <v>0.06</v>
      </c>
      <c r="F18" s="5" t="s">
        <v>17</v>
      </c>
    </row>
    <row r="19" spans="1:6" ht="18">
      <c r="A19" s="22"/>
      <c r="B19" s="24"/>
      <c r="C19" s="23"/>
      <c r="D19" s="3" t="s">
        <v>18</v>
      </c>
      <c r="E19" s="2">
        <v>7.0000000000000007E-2</v>
      </c>
      <c r="F19" s="1"/>
    </row>
  </sheetData>
  <mergeCells count="3">
    <mergeCell ref="A1:D1"/>
    <mergeCell ref="A2:D2"/>
    <mergeCell ref="D3:F3"/>
  </mergeCells>
  <pageMargins left="0.23622047244094499" right="0.196850393700787" top="0.55118110236220497" bottom="0.74803149606299202" header="0.31496062992126" footer="0.31496062992126"/>
  <pageSetup paperSize="9" scale="87" orientation="portrait" r:id="rId1"/>
  <headerFooter>
    <oddHeader xml:space="preserve">&amp;Rหน้า 2
ปร. 5ก 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8" tint="0.79998168889431442"/>
  </sheetPr>
  <dimension ref="A1:GS87"/>
  <sheetViews>
    <sheetView topLeftCell="C20" zoomScale="90" zoomScaleNormal="90" workbookViewId="0">
      <selection activeCell="O30" sqref="O30"/>
    </sheetView>
  </sheetViews>
  <sheetFormatPr defaultRowHeight="18"/>
  <cols>
    <col min="1" max="1" width="5.5" style="513" customWidth="1"/>
    <col min="2" max="2" width="44.69921875" style="513" customWidth="1"/>
    <col min="3" max="3" width="8.69921875" style="512" bestFit="1" customWidth="1"/>
    <col min="4" max="4" width="6.09765625" style="521" customWidth="1"/>
    <col min="5" max="5" width="8.5" style="512" bestFit="1" customWidth="1"/>
    <col min="6" max="6" width="9.09765625" style="512" customWidth="1"/>
    <col min="7" max="7" width="8.5" style="512" bestFit="1" customWidth="1"/>
    <col min="8" max="8" width="11.09765625" style="512" bestFit="1" customWidth="1"/>
    <col min="9" max="9" width="13.19921875" style="512" customWidth="1"/>
    <col min="10" max="10" width="8.3984375" style="513" customWidth="1"/>
    <col min="11" max="11" width="11.19921875" style="513" customWidth="1"/>
    <col min="12" max="12" width="9" style="513" customWidth="1"/>
    <col min="13" max="13" width="7.5" style="513" customWidth="1"/>
    <col min="14" max="14" width="6.8984375" style="513" customWidth="1"/>
    <col min="15" max="15" width="7.19921875" style="513" customWidth="1"/>
    <col min="16" max="16" width="10.8984375" style="513" customWidth="1"/>
    <col min="17" max="17" width="7" style="513" customWidth="1"/>
    <col min="18" max="18" width="9.59765625" style="513" customWidth="1"/>
    <col min="19" max="19" width="9.09765625" style="513" customWidth="1"/>
    <col min="20" max="20" width="12.69921875" style="513" customWidth="1"/>
    <col min="21" max="21" width="12.3984375" style="513" customWidth="1"/>
    <col min="22" max="256" width="9" style="513"/>
    <col min="257" max="257" width="6.3984375" style="513" customWidth="1"/>
    <col min="258" max="258" width="45.69921875" style="513" customWidth="1"/>
    <col min="259" max="259" width="8.69921875" style="513" bestFit="1" customWidth="1"/>
    <col min="260" max="260" width="6.09765625" style="513" customWidth="1"/>
    <col min="261" max="261" width="8.5" style="513" bestFit="1" customWidth="1"/>
    <col min="262" max="262" width="9.09765625" style="513" customWidth="1"/>
    <col min="263" max="263" width="8.5" style="513" bestFit="1" customWidth="1"/>
    <col min="264" max="264" width="11.09765625" style="513" bestFit="1" customWidth="1"/>
    <col min="265" max="265" width="13.19921875" style="513" customWidth="1"/>
    <col min="266" max="266" width="8.3984375" style="513" customWidth="1"/>
    <col min="267" max="267" width="11.19921875" style="513" customWidth="1"/>
    <col min="268" max="268" width="9" style="513" customWidth="1"/>
    <col min="269" max="269" width="7.5" style="513" customWidth="1"/>
    <col min="270" max="270" width="14.5" style="513" customWidth="1"/>
    <col min="271" max="271" width="19.09765625" style="513" customWidth="1"/>
    <col min="272" max="273" width="0" style="513" hidden="1" customWidth="1"/>
    <col min="274" max="274" width="9.59765625" style="513" customWidth="1"/>
    <col min="275" max="275" width="9.09765625" style="513" customWidth="1"/>
    <col min="276" max="276" width="12.69921875" style="513" customWidth="1"/>
    <col min="277" max="277" width="12.3984375" style="513" customWidth="1"/>
    <col min="278" max="512" width="9" style="513"/>
    <col min="513" max="513" width="6.3984375" style="513" customWidth="1"/>
    <col min="514" max="514" width="45.69921875" style="513" customWidth="1"/>
    <col min="515" max="515" width="8.69921875" style="513" bestFit="1" customWidth="1"/>
    <col min="516" max="516" width="6.09765625" style="513" customWidth="1"/>
    <col min="517" max="517" width="8.5" style="513" bestFit="1" customWidth="1"/>
    <col min="518" max="518" width="9.09765625" style="513" customWidth="1"/>
    <col min="519" max="519" width="8.5" style="513" bestFit="1" customWidth="1"/>
    <col min="520" max="520" width="11.09765625" style="513" bestFit="1" customWidth="1"/>
    <col min="521" max="521" width="13.19921875" style="513" customWidth="1"/>
    <col min="522" max="522" width="8.3984375" style="513" customWidth="1"/>
    <col min="523" max="523" width="11.19921875" style="513" customWidth="1"/>
    <col min="524" max="524" width="9" style="513" customWidth="1"/>
    <col min="525" max="525" width="7.5" style="513" customWidth="1"/>
    <col min="526" max="526" width="14.5" style="513" customWidth="1"/>
    <col min="527" max="527" width="19.09765625" style="513" customWidth="1"/>
    <col min="528" max="529" width="0" style="513" hidden="1" customWidth="1"/>
    <col min="530" max="530" width="9.59765625" style="513" customWidth="1"/>
    <col min="531" max="531" width="9.09765625" style="513" customWidth="1"/>
    <col min="532" max="532" width="12.69921875" style="513" customWidth="1"/>
    <col min="533" max="533" width="12.3984375" style="513" customWidth="1"/>
    <col min="534" max="768" width="9" style="513"/>
    <col min="769" max="769" width="6.3984375" style="513" customWidth="1"/>
    <col min="770" max="770" width="45.69921875" style="513" customWidth="1"/>
    <col min="771" max="771" width="8.69921875" style="513" bestFit="1" customWidth="1"/>
    <col min="772" max="772" width="6.09765625" style="513" customWidth="1"/>
    <col min="773" max="773" width="8.5" style="513" bestFit="1" customWidth="1"/>
    <col min="774" max="774" width="9.09765625" style="513" customWidth="1"/>
    <col min="775" max="775" width="8.5" style="513" bestFit="1" customWidth="1"/>
    <col min="776" max="776" width="11.09765625" style="513" bestFit="1" customWidth="1"/>
    <col min="777" max="777" width="13.19921875" style="513" customWidth="1"/>
    <col min="778" max="778" width="8.3984375" style="513" customWidth="1"/>
    <col min="779" max="779" width="11.19921875" style="513" customWidth="1"/>
    <col min="780" max="780" width="9" style="513" customWidth="1"/>
    <col min="781" max="781" width="7.5" style="513" customWidth="1"/>
    <col min="782" max="782" width="14.5" style="513" customWidth="1"/>
    <col min="783" max="783" width="19.09765625" style="513" customWidth="1"/>
    <col min="784" max="785" width="0" style="513" hidden="1" customWidth="1"/>
    <col min="786" max="786" width="9.59765625" style="513" customWidth="1"/>
    <col min="787" max="787" width="9.09765625" style="513" customWidth="1"/>
    <col min="788" max="788" width="12.69921875" style="513" customWidth="1"/>
    <col min="789" max="789" width="12.3984375" style="513" customWidth="1"/>
    <col min="790" max="1024" width="9" style="513"/>
    <col min="1025" max="1025" width="6.3984375" style="513" customWidth="1"/>
    <col min="1026" max="1026" width="45.69921875" style="513" customWidth="1"/>
    <col min="1027" max="1027" width="8.69921875" style="513" bestFit="1" customWidth="1"/>
    <col min="1028" max="1028" width="6.09765625" style="513" customWidth="1"/>
    <col min="1029" max="1029" width="8.5" style="513" bestFit="1" customWidth="1"/>
    <col min="1030" max="1030" width="9.09765625" style="513" customWidth="1"/>
    <col min="1031" max="1031" width="8.5" style="513" bestFit="1" customWidth="1"/>
    <col min="1032" max="1032" width="11.09765625" style="513" bestFit="1" customWidth="1"/>
    <col min="1033" max="1033" width="13.19921875" style="513" customWidth="1"/>
    <col min="1034" max="1034" width="8.3984375" style="513" customWidth="1"/>
    <col min="1035" max="1035" width="11.19921875" style="513" customWidth="1"/>
    <col min="1036" max="1036" width="9" style="513" customWidth="1"/>
    <col min="1037" max="1037" width="7.5" style="513" customWidth="1"/>
    <col min="1038" max="1038" width="14.5" style="513" customWidth="1"/>
    <col min="1039" max="1039" width="19.09765625" style="513" customWidth="1"/>
    <col min="1040" max="1041" width="0" style="513" hidden="1" customWidth="1"/>
    <col min="1042" max="1042" width="9.59765625" style="513" customWidth="1"/>
    <col min="1043" max="1043" width="9.09765625" style="513" customWidth="1"/>
    <col min="1044" max="1044" width="12.69921875" style="513" customWidth="1"/>
    <col min="1045" max="1045" width="12.3984375" style="513" customWidth="1"/>
    <col min="1046" max="1280" width="9" style="513"/>
    <col min="1281" max="1281" width="6.3984375" style="513" customWidth="1"/>
    <col min="1282" max="1282" width="45.69921875" style="513" customWidth="1"/>
    <col min="1283" max="1283" width="8.69921875" style="513" bestFit="1" customWidth="1"/>
    <col min="1284" max="1284" width="6.09765625" style="513" customWidth="1"/>
    <col min="1285" max="1285" width="8.5" style="513" bestFit="1" customWidth="1"/>
    <col min="1286" max="1286" width="9.09765625" style="513" customWidth="1"/>
    <col min="1287" max="1287" width="8.5" style="513" bestFit="1" customWidth="1"/>
    <col min="1288" max="1288" width="11.09765625" style="513" bestFit="1" customWidth="1"/>
    <col min="1289" max="1289" width="13.19921875" style="513" customWidth="1"/>
    <col min="1290" max="1290" width="8.3984375" style="513" customWidth="1"/>
    <col min="1291" max="1291" width="11.19921875" style="513" customWidth="1"/>
    <col min="1292" max="1292" width="9" style="513" customWidth="1"/>
    <col min="1293" max="1293" width="7.5" style="513" customWidth="1"/>
    <col min="1294" max="1294" width="14.5" style="513" customWidth="1"/>
    <col min="1295" max="1295" width="19.09765625" style="513" customWidth="1"/>
    <col min="1296" max="1297" width="0" style="513" hidden="1" customWidth="1"/>
    <col min="1298" max="1298" width="9.59765625" style="513" customWidth="1"/>
    <col min="1299" max="1299" width="9.09765625" style="513" customWidth="1"/>
    <col min="1300" max="1300" width="12.69921875" style="513" customWidth="1"/>
    <col min="1301" max="1301" width="12.3984375" style="513" customWidth="1"/>
    <col min="1302" max="1536" width="9" style="513"/>
    <col min="1537" max="1537" width="6.3984375" style="513" customWidth="1"/>
    <col min="1538" max="1538" width="45.69921875" style="513" customWidth="1"/>
    <col min="1539" max="1539" width="8.69921875" style="513" bestFit="1" customWidth="1"/>
    <col min="1540" max="1540" width="6.09765625" style="513" customWidth="1"/>
    <col min="1541" max="1541" width="8.5" style="513" bestFit="1" customWidth="1"/>
    <col min="1542" max="1542" width="9.09765625" style="513" customWidth="1"/>
    <col min="1543" max="1543" width="8.5" style="513" bestFit="1" customWidth="1"/>
    <col min="1544" max="1544" width="11.09765625" style="513" bestFit="1" customWidth="1"/>
    <col min="1545" max="1545" width="13.19921875" style="513" customWidth="1"/>
    <col min="1546" max="1546" width="8.3984375" style="513" customWidth="1"/>
    <col min="1547" max="1547" width="11.19921875" style="513" customWidth="1"/>
    <col min="1548" max="1548" width="9" style="513" customWidth="1"/>
    <col min="1549" max="1549" width="7.5" style="513" customWidth="1"/>
    <col min="1550" max="1550" width="14.5" style="513" customWidth="1"/>
    <col min="1551" max="1551" width="19.09765625" style="513" customWidth="1"/>
    <col min="1552" max="1553" width="0" style="513" hidden="1" customWidth="1"/>
    <col min="1554" max="1554" width="9.59765625" style="513" customWidth="1"/>
    <col min="1555" max="1555" width="9.09765625" style="513" customWidth="1"/>
    <col min="1556" max="1556" width="12.69921875" style="513" customWidth="1"/>
    <col min="1557" max="1557" width="12.3984375" style="513" customWidth="1"/>
    <col min="1558" max="1792" width="9" style="513"/>
    <col min="1793" max="1793" width="6.3984375" style="513" customWidth="1"/>
    <col min="1794" max="1794" width="45.69921875" style="513" customWidth="1"/>
    <col min="1795" max="1795" width="8.69921875" style="513" bestFit="1" customWidth="1"/>
    <col min="1796" max="1796" width="6.09765625" style="513" customWidth="1"/>
    <col min="1797" max="1797" width="8.5" style="513" bestFit="1" customWidth="1"/>
    <col min="1798" max="1798" width="9.09765625" style="513" customWidth="1"/>
    <col min="1799" max="1799" width="8.5" style="513" bestFit="1" customWidth="1"/>
    <col min="1800" max="1800" width="11.09765625" style="513" bestFit="1" customWidth="1"/>
    <col min="1801" max="1801" width="13.19921875" style="513" customWidth="1"/>
    <col min="1802" max="1802" width="8.3984375" style="513" customWidth="1"/>
    <col min="1803" max="1803" width="11.19921875" style="513" customWidth="1"/>
    <col min="1804" max="1804" width="9" style="513" customWidth="1"/>
    <col min="1805" max="1805" width="7.5" style="513" customWidth="1"/>
    <col min="1806" max="1806" width="14.5" style="513" customWidth="1"/>
    <col min="1807" max="1807" width="19.09765625" style="513" customWidth="1"/>
    <col min="1808" max="1809" width="0" style="513" hidden="1" customWidth="1"/>
    <col min="1810" max="1810" width="9.59765625" style="513" customWidth="1"/>
    <col min="1811" max="1811" width="9.09765625" style="513" customWidth="1"/>
    <col min="1812" max="1812" width="12.69921875" style="513" customWidth="1"/>
    <col min="1813" max="1813" width="12.3984375" style="513" customWidth="1"/>
    <col min="1814" max="2048" width="9" style="513"/>
    <col min="2049" max="2049" width="6.3984375" style="513" customWidth="1"/>
    <col min="2050" max="2050" width="45.69921875" style="513" customWidth="1"/>
    <col min="2051" max="2051" width="8.69921875" style="513" bestFit="1" customWidth="1"/>
    <col min="2052" max="2052" width="6.09765625" style="513" customWidth="1"/>
    <col min="2053" max="2053" width="8.5" style="513" bestFit="1" customWidth="1"/>
    <col min="2054" max="2054" width="9.09765625" style="513" customWidth="1"/>
    <col min="2055" max="2055" width="8.5" style="513" bestFit="1" customWidth="1"/>
    <col min="2056" max="2056" width="11.09765625" style="513" bestFit="1" customWidth="1"/>
    <col min="2057" max="2057" width="13.19921875" style="513" customWidth="1"/>
    <col min="2058" max="2058" width="8.3984375" style="513" customWidth="1"/>
    <col min="2059" max="2059" width="11.19921875" style="513" customWidth="1"/>
    <col min="2060" max="2060" width="9" style="513" customWidth="1"/>
    <col min="2061" max="2061" width="7.5" style="513" customWidth="1"/>
    <col min="2062" max="2062" width="14.5" style="513" customWidth="1"/>
    <col min="2063" max="2063" width="19.09765625" style="513" customWidth="1"/>
    <col min="2064" max="2065" width="0" style="513" hidden="1" customWidth="1"/>
    <col min="2066" max="2066" width="9.59765625" style="513" customWidth="1"/>
    <col min="2067" max="2067" width="9.09765625" style="513" customWidth="1"/>
    <col min="2068" max="2068" width="12.69921875" style="513" customWidth="1"/>
    <col min="2069" max="2069" width="12.3984375" style="513" customWidth="1"/>
    <col min="2070" max="2304" width="9" style="513"/>
    <col min="2305" max="2305" width="6.3984375" style="513" customWidth="1"/>
    <col min="2306" max="2306" width="45.69921875" style="513" customWidth="1"/>
    <col min="2307" max="2307" width="8.69921875" style="513" bestFit="1" customWidth="1"/>
    <col min="2308" max="2308" width="6.09765625" style="513" customWidth="1"/>
    <col min="2309" max="2309" width="8.5" style="513" bestFit="1" customWidth="1"/>
    <col min="2310" max="2310" width="9.09765625" style="513" customWidth="1"/>
    <col min="2311" max="2311" width="8.5" style="513" bestFit="1" customWidth="1"/>
    <col min="2312" max="2312" width="11.09765625" style="513" bestFit="1" customWidth="1"/>
    <col min="2313" max="2313" width="13.19921875" style="513" customWidth="1"/>
    <col min="2314" max="2314" width="8.3984375" style="513" customWidth="1"/>
    <col min="2315" max="2315" width="11.19921875" style="513" customWidth="1"/>
    <col min="2316" max="2316" width="9" style="513" customWidth="1"/>
    <col min="2317" max="2317" width="7.5" style="513" customWidth="1"/>
    <col min="2318" max="2318" width="14.5" style="513" customWidth="1"/>
    <col min="2319" max="2319" width="19.09765625" style="513" customWidth="1"/>
    <col min="2320" max="2321" width="0" style="513" hidden="1" customWidth="1"/>
    <col min="2322" max="2322" width="9.59765625" style="513" customWidth="1"/>
    <col min="2323" max="2323" width="9.09765625" style="513" customWidth="1"/>
    <col min="2324" max="2324" width="12.69921875" style="513" customWidth="1"/>
    <col min="2325" max="2325" width="12.3984375" style="513" customWidth="1"/>
    <col min="2326" max="2560" width="9" style="513"/>
    <col min="2561" max="2561" width="6.3984375" style="513" customWidth="1"/>
    <col min="2562" max="2562" width="45.69921875" style="513" customWidth="1"/>
    <col min="2563" max="2563" width="8.69921875" style="513" bestFit="1" customWidth="1"/>
    <col min="2564" max="2564" width="6.09765625" style="513" customWidth="1"/>
    <col min="2565" max="2565" width="8.5" style="513" bestFit="1" customWidth="1"/>
    <col min="2566" max="2566" width="9.09765625" style="513" customWidth="1"/>
    <col min="2567" max="2567" width="8.5" style="513" bestFit="1" customWidth="1"/>
    <col min="2568" max="2568" width="11.09765625" style="513" bestFit="1" customWidth="1"/>
    <col min="2569" max="2569" width="13.19921875" style="513" customWidth="1"/>
    <col min="2570" max="2570" width="8.3984375" style="513" customWidth="1"/>
    <col min="2571" max="2571" width="11.19921875" style="513" customWidth="1"/>
    <col min="2572" max="2572" width="9" style="513" customWidth="1"/>
    <col min="2573" max="2573" width="7.5" style="513" customWidth="1"/>
    <col min="2574" max="2574" width="14.5" style="513" customWidth="1"/>
    <col min="2575" max="2575" width="19.09765625" style="513" customWidth="1"/>
    <col min="2576" max="2577" width="0" style="513" hidden="1" customWidth="1"/>
    <col min="2578" max="2578" width="9.59765625" style="513" customWidth="1"/>
    <col min="2579" max="2579" width="9.09765625" style="513" customWidth="1"/>
    <col min="2580" max="2580" width="12.69921875" style="513" customWidth="1"/>
    <col min="2581" max="2581" width="12.3984375" style="513" customWidth="1"/>
    <col min="2582" max="2816" width="9" style="513"/>
    <col min="2817" max="2817" width="6.3984375" style="513" customWidth="1"/>
    <col min="2818" max="2818" width="45.69921875" style="513" customWidth="1"/>
    <col min="2819" max="2819" width="8.69921875" style="513" bestFit="1" customWidth="1"/>
    <col min="2820" max="2820" width="6.09765625" style="513" customWidth="1"/>
    <col min="2821" max="2821" width="8.5" style="513" bestFit="1" customWidth="1"/>
    <col min="2822" max="2822" width="9.09765625" style="513" customWidth="1"/>
    <col min="2823" max="2823" width="8.5" style="513" bestFit="1" customWidth="1"/>
    <col min="2824" max="2824" width="11.09765625" style="513" bestFit="1" customWidth="1"/>
    <col min="2825" max="2825" width="13.19921875" style="513" customWidth="1"/>
    <col min="2826" max="2826" width="8.3984375" style="513" customWidth="1"/>
    <col min="2827" max="2827" width="11.19921875" style="513" customWidth="1"/>
    <col min="2828" max="2828" width="9" style="513" customWidth="1"/>
    <col min="2829" max="2829" width="7.5" style="513" customWidth="1"/>
    <col min="2830" max="2830" width="14.5" style="513" customWidth="1"/>
    <col min="2831" max="2831" width="19.09765625" style="513" customWidth="1"/>
    <col min="2832" max="2833" width="0" style="513" hidden="1" customWidth="1"/>
    <col min="2834" max="2834" width="9.59765625" style="513" customWidth="1"/>
    <col min="2835" max="2835" width="9.09765625" style="513" customWidth="1"/>
    <col min="2836" max="2836" width="12.69921875" style="513" customWidth="1"/>
    <col min="2837" max="2837" width="12.3984375" style="513" customWidth="1"/>
    <col min="2838" max="3072" width="9" style="513"/>
    <col min="3073" max="3073" width="6.3984375" style="513" customWidth="1"/>
    <col min="3074" max="3074" width="45.69921875" style="513" customWidth="1"/>
    <col min="3075" max="3075" width="8.69921875" style="513" bestFit="1" customWidth="1"/>
    <col min="3076" max="3076" width="6.09765625" style="513" customWidth="1"/>
    <col min="3077" max="3077" width="8.5" style="513" bestFit="1" customWidth="1"/>
    <col min="3078" max="3078" width="9.09765625" style="513" customWidth="1"/>
    <col min="3079" max="3079" width="8.5" style="513" bestFit="1" customWidth="1"/>
    <col min="3080" max="3080" width="11.09765625" style="513" bestFit="1" customWidth="1"/>
    <col min="3081" max="3081" width="13.19921875" style="513" customWidth="1"/>
    <col min="3082" max="3082" width="8.3984375" style="513" customWidth="1"/>
    <col min="3083" max="3083" width="11.19921875" style="513" customWidth="1"/>
    <col min="3084" max="3084" width="9" style="513" customWidth="1"/>
    <col min="3085" max="3085" width="7.5" style="513" customWidth="1"/>
    <col min="3086" max="3086" width="14.5" style="513" customWidth="1"/>
    <col min="3087" max="3087" width="19.09765625" style="513" customWidth="1"/>
    <col min="3088" max="3089" width="0" style="513" hidden="1" customWidth="1"/>
    <col min="3090" max="3090" width="9.59765625" style="513" customWidth="1"/>
    <col min="3091" max="3091" width="9.09765625" style="513" customWidth="1"/>
    <col min="3092" max="3092" width="12.69921875" style="513" customWidth="1"/>
    <col min="3093" max="3093" width="12.3984375" style="513" customWidth="1"/>
    <col min="3094" max="3328" width="9" style="513"/>
    <col min="3329" max="3329" width="6.3984375" style="513" customWidth="1"/>
    <col min="3330" max="3330" width="45.69921875" style="513" customWidth="1"/>
    <col min="3331" max="3331" width="8.69921875" style="513" bestFit="1" customWidth="1"/>
    <col min="3332" max="3332" width="6.09765625" style="513" customWidth="1"/>
    <col min="3333" max="3333" width="8.5" style="513" bestFit="1" customWidth="1"/>
    <col min="3334" max="3334" width="9.09765625" style="513" customWidth="1"/>
    <col min="3335" max="3335" width="8.5" style="513" bestFit="1" customWidth="1"/>
    <col min="3336" max="3336" width="11.09765625" style="513" bestFit="1" customWidth="1"/>
    <col min="3337" max="3337" width="13.19921875" style="513" customWidth="1"/>
    <col min="3338" max="3338" width="8.3984375" style="513" customWidth="1"/>
    <col min="3339" max="3339" width="11.19921875" style="513" customWidth="1"/>
    <col min="3340" max="3340" width="9" style="513" customWidth="1"/>
    <col min="3341" max="3341" width="7.5" style="513" customWidth="1"/>
    <col min="3342" max="3342" width="14.5" style="513" customWidth="1"/>
    <col min="3343" max="3343" width="19.09765625" style="513" customWidth="1"/>
    <col min="3344" max="3345" width="0" style="513" hidden="1" customWidth="1"/>
    <col min="3346" max="3346" width="9.59765625" style="513" customWidth="1"/>
    <col min="3347" max="3347" width="9.09765625" style="513" customWidth="1"/>
    <col min="3348" max="3348" width="12.69921875" style="513" customWidth="1"/>
    <col min="3349" max="3349" width="12.3984375" style="513" customWidth="1"/>
    <col min="3350" max="3584" width="9" style="513"/>
    <col min="3585" max="3585" width="6.3984375" style="513" customWidth="1"/>
    <col min="3586" max="3586" width="45.69921875" style="513" customWidth="1"/>
    <col min="3587" max="3587" width="8.69921875" style="513" bestFit="1" customWidth="1"/>
    <col min="3588" max="3588" width="6.09765625" style="513" customWidth="1"/>
    <col min="3589" max="3589" width="8.5" style="513" bestFit="1" customWidth="1"/>
    <col min="3590" max="3590" width="9.09765625" style="513" customWidth="1"/>
    <col min="3591" max="3591" width="8.5" style="513" bestFit="1" customWidth="1"/>
    <col min="3592" max="3592" width="11.09765625" style="513" bestFit="1" customWidth="1"/>
    <col min="3593" max="3593" width="13.19921875" style="513" customWidth="1"/>
    <col min="3594" max="3594" width="8.3984375" style="513" customWidth="1"/>
    <col min="3595" max="3595" width="11.19921875" style="513" customWidth="1"/>
    <col min="3596" max="3596" width="9" style="513" customWidth="1"/>
    <col min="3597" max="3597" width="7.5" style="513" customWidth="1"/>
    <col min="3598" max="3598" width="14.5" style="513" customWidth="1"/>
    <col min="3599" max="3599" width="19.09765625" style="513" customWidth="1"/>
    <col min="3600" max="3601" width="0" style="513" hidden="1" customWidth="1"/>
    <col min="3602" max="3602" width="9.59765625" style="513" customWidth="1"/>
    <col min="3603" max="3603" width="9.09765625" style="513" customWidth="1"/>
    <col min="3604" max="3604" width="12.69921875" style="513" customWidth="1"/>
    <col min="3605" max="3605" width="12.3984375" style="513" customWidth="1"/>
    <col min="3606" max="3840" width="9" style="513"/>
    <col min="3841" max="3841" width="6.3984375" style="513" customWidth="1"/>
    <col min="3842" max="3842" width="45.69921875" style="513" customWidth="1"/>
    <col min="3843" max="3843" width="8.69921875" style="513" bestFit="1" customWidth="1"/>
    <col min="3844" max="3844" width="6.09765625" style="513" customWidth="1"/>
    <col min="3845" max="3845" width="8.5" style="513" bestFit="1" customWidth="1"/>
    <col min="3846" max="3846" width="9.09765625" style="513" customWidth="1"/>
    <col min="3847" max="3847" width="8.5" style="513" bestFit="1" customWidth="1"/>
    <col min="3848" max="3848" width="11.09765625" style="513" bestFit="1" customWidth="1"/>
    <col min="3849" max="3849" width="13.19921875" style="513" customWidth="1"/>
    <col min="3850" max="3850" width="8.3984375" style="513" customWidth="1"/>
    <col min="3851" max="3851" width="11.19921875" style="513" customWidth="1"/>
    <col min="3852" max="3852" width="9" style="513" customWidth="1"/>
    <col min="3853" max="3853" width="7.5" style="513" customWidth="1"/>
    <col min="3854" max="3854" width="14.5" style="513" customWidth="1"/>
    <col min="3855" max="3855" width="19.09765625" style="513" customWidth="1"/>
    <col min="3856" max="3857" width="0" style="513" hidden="1" customWidth="1"/>
    <col min="3858" max="3858" width="9.59765625" style="513" customWidth="1"/>
    <col min="3859" max="3859" width="9.09765625" style="513" customWidth="1"/>
    <col min="3860" max="3860" width="12.69921875" style="513" customWidth="1"/>
    <col min="3861" max="3861" width="12.3984375" style="513" customWidth="1"/>
    <col min="3862" max="4096" width="9" style="513"/>
    <col min="4097" max="4097" width="6.3984375" style="513" customWidth="1"/>
    <col min="4098" max="4098" width="45.69921875" style="513" customWidth="1"/>
    <col min="4099" max="4099" width="8.69921875" style="513" bestFit="1" customWidth="1"/>
    <col min="4100" max="4100" width="6.09765625" style="513" customWidth="1"/>
    <col min="4101" max="4101" width="8.5" style="513" bestFit="1" customWidth="1"/>
    <col min="4102" max="4102" width="9.09765625" style="513" customWidth="1"/>
    <col min="4103" max="4103" width="8.5" style="513" bestFit="1" customWidth="1"/>
    <col min="4104" max="4104" width="11.09765625" style="513" bestFit="1" customWidth="1"/>
    <col min="4105" max="4105" width="13.19921875" style="513" customWidth="1"/>
    <col min="4106" max="4106" width="8.3984375" style="513" customWidth="1"/>
    <col min="4107" max="4107" width="11.19921875" style="513" customWidth="1"/>
    <col min="4108" max="4108" width="9" style="513" customWidth="1"/>
    <col min="4109" max="4109" width="7.5" style="513" customWidth="1"/>
    <col min="4110" max="4110" width="14.5" style="513" customWidth="1"/>
    <col min="4111" max="4111" width="19.09765625" style="513" customWidth="1"/>
    <col min="4112" max="4113" width="0" style="513" hidden="1" customWidth="1"/>
    <col min="4114" max="4114" width="9.59765625" style="513" customWidth="1"/>
    <col min="4115" max="4115" width="9.09765625" style="513" customWidth="1"/>
    <col min="4116" max="4116" width="12.69921875" style="513" customWidth="1"/>
    <col min="4117" max="4117" width="12.3984375" style="513" customWidth="1"/>
    <col min="4118" max="4352" width="9" style="513"/>
    <col min="4353" max="4353" width="6.3984375" style="513" customWidth="1"/>
    <col min="4354" max="4354" width="45.69921875" style="513" customWidth="1"/>
    <col min="4355" max="4355" width="8.69921875" style="513" bestFit="1" customWidth="1"/>
    <col min="4356" max="4356" width="6.09765625" style="513" customWidth="1"/>
    <col min="4357" max="4357" width="8.5" style="513" bestFit="1" customWidth="1"/>
    <col min="4358" max="4358" width="9.09765625" style="513" customWidth="1"/>
    <col min="4359" max="4359" width="8.5" style="513" bestFit="1" customWidth="1"/>
    <col min="4360" max="4360" width="11.09765625" style="513" bestFit="1" customWidth="1"/>
    <col min="4361" max="4361" width="13.19921875" style="513" customWidth="1"/>
    <col min="4362" max="4362" width="8.3984375" style="513" customWidth="1"/>
    <col min="4363" max="4363" width="11.19921875" style="513" customWidth="1"/>
    <col min="4364" max="4364" width="9" style="513" customWidth="1"/>
    <col min="4365" max="4365" width="7.5" style="513" customWidth="1"/>
    <col min="4366" max="4366" width="14.5" style="513" customWidth="1"/>
    <col min="4367" max="4367" width="19.09765625" style="513" customWidth="1"/>
    <col min="4368" max="4369" width="0" style="513" hidden="1" customWidth="1"/>
    <col min="4370" max="4370" width="9.59765625" style="513" customWidth="1"/>
    <col min="4371" max="4371" width="9.09765625" style="513" customWidth="1"/>
    <col min="4372" max="4372" width="12.69921875" style="513" customWidth="1"/>
    <col min="4373" max="4373" width="12.3984375" style="513" customWidth="1"/>
    <col min="4374" max="4608" width="9" style="513"/>
    <col min="4609" max="4609" width="6.3984375" style="513" customWidth="1"/>
    <col min="4610" max="4610" width="45.69921875" style="513" customWidth="1"/>
    <col min="4611" max="4611" width="8.69921875" style="513" bestFit="1" customWidth="1"/>
    <col min="4612" max="4612" width="6.09765625" style="513" customWidth="1"/>
    <col min="4613" max="4613" width="8.5" style="513" bestFit="1" customWidth="1"/>
    <col min="4614" max="4614" width="9.09765625" style="513" customWidth="1"/>
    <col min="4615" max="4615" width="8.5" style="513" bestFit="1" customWidth="1"/>
    <col min="4616" max="4616" width="11.09765625" style="513" bestFit="1" customWidth="1"/>
    <col min="4617" max="4617" width="13.19921875" style="513" customWidth="1"/>
    <col min="4618" max="4618" width="8.3984375" style="513" customWidth="1"/>
    <col min="4619" max="4619" width="11.19921875" style="513" customWidth="1"/>
    <col min="4620" max="4620" width="9" style="513" customWidth="1"/>
    <col min="4621" max="4621" width="7.5" style="513" customWidth="1"/>
    <col min="4622" max="4622" width="14.5" style="513" customWidth="1"/>
    <col min="4623" max="4623" width="19.09765625" style="513" customWidth="1"/>
    <col min="4624" max="4625" width="0" style="513" hidden="1" customWidth="1"/>
    <col min="4626" max="4626" width="9.59765625" style="513" customWidth="1"/>
    <col min="4627" max="4627" width="9.09765625" style="513" customWidth="1"/>
    <col min="4628" max="4628" width="12.69921875" style="513" customWidth="1"/>
    <col min="4629" max="4629" width="12.3984375" style="513" customWidth="1"/>
    <col min="4630" max="4864" width="9" style="513"/>
    <col min="4865" max="4865" width="6.3984375" style="513" customWidth="1"/>
    <col min="4866" max="4866" width="45.69921875" style="513" customWidth="1"/>
    <col min="4867" max="4867" width="8.69921875" style="513" bestFit="1" customWidth="1"/>
    <col min="4868" max="4868" width="6.09765625" style="513" customWidth="1"/>
    <col min="4869" max="4869" width="8.5" style="513" bestFit="1" customWidth="1"/>
    <col min="4870" max="4870" width="9.09765625" style="513" customWidth="1"/>
    <col min="4871" max="4871" width="8.5" style="513" bestFit="1" customWidth="1"/>
    <col min="4872" max="4872" width="11.09765625" style="513" bestFit="1" customWidth="1"/>
    <col min="4873" max="4873" width="13.19921875" style="513" customWidth="1"/>
    <col min="4874" max="4874" width="8.3984375" style="513" customWidth="1"/>
    <col min="4875" max="4875" width="11.19921875" style="513" customWidth="1"/>
    <col min="4876" max="4876" width="9" style="513" customWidth="1"/>
    <col min="4877" max="4877" width="7.5" style="513" customWidth="1"/>
    <col min="4878" max="4878" width="14.5" style="513" customWidth="1"/>
    <col min="4879" max="4879" width="19.09765625" style="513" customWidth="1"/>
    <col min="4880" max="4881" width="0" style="513" hidden="1" customWidth="1"/>
    <col min="4882" max="4882" width="9.59765625" style="513" customWidth="1"/>
    <col min="4883" max="4883" width="9.09765625" style="513" customWidth="1"/>
    <col min="4884" max="4884" width="12.69921875" style="513" customWidth="1"/>
    <col min="4885" max="4885" width="12.3984375" style="513" customWidth="1"/>
    <col min="4886" max="5120" width="9" style="513"/>
    <col min="5121" max="5121" width="6.3984375" style="513" customWidth="1"/>
    <col min="5122" max="5122" width="45.69921875" style="513" customWidth="1"/>
    <col min="5123" max="5123" width="8.69921875" style="513" bestFit="1" customWidth="1"/>
    <col min="5124" max="5124" width="6.09765625" style="513" customWidth="1"/>
    <col min="5125" max="5125" width="8.5" style="513" bestFit="1" customWidth="1"/>
    <col min="5126" max="5126" width="9.09765625" style="513" customWidth="1"/>
    <col min="5127" max="5127" width="8.5" style="513" bestFit="1" customWidth="1"/>
    <col min="5128" max="5128" width="11.09765625" style="513" bestFit="1" customWidth="1"/>
    <col min="5129" max="5129" width="13.19921875" style="513" customWidth="1"/>
    <col min="5130" max="5130" width="8.3984375" style="513" customWidth="1"/>
    <col min="5131" max="5131" width="11.19921875" style="513" customWidth="1"/>
    <col min="5132" max="5132" width="9" style="513" customWidth="1"/>
    <col min="5133" max="5133" width="7.5" style="513" customWidth="1"/>
    <col min="5134" max="5134" width="14.5" style="513" customWidth="1"/>
    <col min="5135" max="5135" width="19.09765625" style="513" customWidth="1"/>
    <col min="5136" max="5137" width="0" style="513" hidden="1" customWidth="1"/>
    <col min="5138" max="5138" width="9.59765625" style="513" customWidth="1"/>
    <col min="5139" max="5139" width="9.09765625" style="513" customWidth="1"/>
    <col min="5140" max="5140" width="12.69921875" style="513" customWidth="1"/>
    <col min="5141" max="5141" width="12.3984375" style="513" customWidth="1"/>
    <col min="5142" max="5376" width="9" style="513"/>
    <col min="5377" max="5377" width="6.3984375" style="513" customWidth="1"/>
    <col min="5378" max="5378" width="45.69921875" style="513" customWidth="1"/>
    <col min="5379" max="5379" width="8.69921875" style="513" bestFit="1" customWidth="1"/>
    <col min="5380" max="5380" width="6.09765625" style="513" customWidth="1"/>
    <col min="5381" max="5381" width="8.5" style="513" bestFit="1" customWidth="1"/>
    <col min="5382" max="5382" width="9.09765625" style="513" customWidth="1"/>
    <col min="5383" max="5383" width="8.5" style="513" bestFit="1" customWidth="1"/>
    <col min="5384" max="5384" width="11.09765625" style="513" bestFit="1" customWidth="1"/>
    <col min="5385" max="5385" width="13.19921875" style="513" customWidth="1"/>
    <col min="5386" max="5386" width="8.3984375" style="513" customWidth="1"/>
    <col min="5387" max="5387" width="11.19921875" style="513" customWidth="1"/>
    <col min="5388" max="5388" width="9" style="513" customWidth="1"/>
    <col min="5389" max="5389" width="7.5" style="513" customWidth="1"/>
    <col min="5390" max="5390" width="14.5" style="513" customWidth="1"/>
    <col min="5391" max="5391" width="19.09765625" style="513" customWidth="1"/>
    <col min="5392" max="5393" width="0" style="513" hidden="1" customWidth="1"/>
    <col min="5394" max="5394" width="9.59765625" style="513" customWidth="1"/>
    <col min="5395" max="5395" width="9.09765625" style="513" customWidth="1"/>
    <col min="5396" max="5396" width="12.69921875" style="513" customWidth="1"/>
    <col min="5397" max="5397" width="12.3984375" style="513" customWidth="1"/>
    <col min="5398" max="5632" width="9" style="513"/>
    <col min="5633" max="5633" width="6.3984375" style="513" customWidth="1"/>
    <col min="5634" max="5634" width="45.69921875" style="513" customWidth="1"/>
    <col min="5635" max="5635" width="8.69921875" style="513" bestFit="1" customWidth="1"/>
    <col min="5636" max="5636" width="6.09765625" style="513" customWidth="1"/>
    <col min="5637" max="5637" width="8.5" style="513" bestFit="1" customWidth="1"/>
    <col min="5638" max="5638" width="9.09765625" style="513" customWidth="1"/>
    <col min="5639" max="5639" width="8.5" style="513" bestFit="1" customWidth="1"/>
    <col min="5640" max="5640" width="11.09765625" style="513" bestFit="1" customWidth="1"/>
    <col min="5641" max="5641" width="13.19921875" style="513" customWidth="1"/>
    <col min="5642" max="5642" width="8.3984375" style="513" customWidth="1"/>
    <col min="5643" max="5643" width="11.19921875" style="513" customWidth="1"/>
    <col min="5644" max="5644" width="9" style="513" customWidth="1"/>
    <col min="5645" max="5645" width="7.5" style="513" customWidth="1"/>
    <col min="5646" max="5646" width="14.5" style="513" customWidth="1"/>
    <col min="5647" max="5647" width="19.09765625" style="513" customWidth="1"/>
    <col min="5648" max="5649" width="0" style="513" hidden="1" customWidth="1"/>
    <col min="5650" max="5650" width="9.59765625" style="513" customWidth="1"/>
    <col min="5651" max="5651" width="9.09765625" style="513" customWidth="1"/>
    <col min="5652" max="5652" width="12.69921875" style="513" customWidth="1"/>
    <col min="5653" max="5653" width="12.3984375" style="513" customWidth="1"/>
    <col min="5654" max="5888" width="9" style="513"/>
    <col min="5889" max="5889" width="6.3984375" style="513" customWidth="1"/>
    <col min="5890" max="5890" width="45.69921875" style="513" customWidth="1"/>
    <col min="5891" max="5891" width="8.69921875" style="513" bestFit="1" customWidth="1"/>
    <col min="5892" max="5892" width="6.09765625" style="513" customWidth="1"/>
    <col min="5893" max="5893" width="8.5" style="513" bestFit="1" customWidth="1"/>
    <col min="5894" max="5894" width="9.09765625" style="513" customWidth="1"/>
    <col min="5895" max="5895" width="8.5" style="513" bestFit="1" customWidth="1"/>
    <col min="5896" max="5896" width="11.09765625" style="513" bestFit="1" customWidth="1"/>
    <col min="5897" max="5897" width="13.19921875" style="513" customWidth="1"/>
    <col min="5898" max="5898" width="8.3984375" style="513" customWidth="1"/>
    <col min="5899" max="5899" width="11.19921875" style="513" customWidth="1"/>
    <col min="5900" max="5900" width="9" style="513" customWidth="1"/>
    <col min="5901" max="5901" width="7.5" style="513" customWidth="1"/>
    <col min="5902" max="5902" width="14.5" style="513" customWidth="1"/>
    <col min="5903" max="5903" width="19.09765625" style="513" customWidth="1"/>
    <col min="5904" max="5905" width="0" style="513" hidden="1" customWidth="1"/>
    <col min="5906" max="5906" width="9.59765625" style="513" customWidth="1"/>
    <col min="5907" max="5907" width="9.09765625" style="513" customWidth="1"/>
    <col min="5908" max="5908" width="12.69921875" style="513" customWidth="1"/>
    <col min="5909" max="5909" width="12.3984375" style="513" customWidth="1"/>
    <col min="5910" max="6144" width="9" style="513"/>
    <col min="6145" max="6145" width="6.3984375" style="513" customWidth="1"/>
    <col min="6146" max="6146" width="45.69921875" style="513" customWidth="1"/>
    <col min="6147" max="6147" width="8.69921875" style="513" bestFit="1" customWidth="1"/>
    <col min="6148" max="6148" width="6.09765625" style="513" customWidth="1"/>
    <col min="6149" max="6149" width="8.5" style="513" bestFit="1" customWidth="1"/>
    <col min="6150" max="6150" width="9.09765625" style="513" customWidth="1"/>
    <col min="6151" max="6151" width="8.5" style="513" bestFit="1" customWidth="1"/>
    <col min="6152" max="6152" width="11.09765625" style="513" bestFit="1" customWidth="1"/>
    <col min="6153" max="6153" width="13.19921875" style="513" customWidth="1"/>
    <col min="6154" max="6154" width="8.3984375" style="513" customWidth="1"/>
    <col min="6155" max="6155" width="11.19921875" style="513" customWidth="1"/>
    <col min="6156" max="6156" width="9" style="513" customWidth="1"/>
    <col min="6157" max="6157" width="7.5" style="513" customWidth="1"/>
    <col min="6158" max="6158" width="14.5" style="513" customWidth="1"/>
    <col min="6159" max="6159" width="19.09765625" style="513" customWidth="1"/>
    <col min="6160" max="6161" width="0" style="513" hidden="1" customWidth="1"/>
    <col min="6162" max="6162" width="9.59765625" style="513" customWidth="1"/>
    <col min="6163" max="6163" width="9.09765625" style="513" customWidth="1"/>
    <col min="6164" max="6164" width="12.69921875" style="513" customWidth="1"/>
    <col min="6165" max="6165" width="12.3984375" style="513" customWidth="1"/>
    <col min="6166" max="6400" width="9" style="513"/>
    <col min="6401" max="6401" width="6.3984375" style="513" customWidth="1"/>
    <col min="6402" max="6402" width="45.69921875" style="513" customWidth="1"/>
    <col min="6403" max="6403" width="8.69921875" style="513" bestFit="1" customWidth="1"/>
    <col min="6404" max="6404" width="6.09765625" style="513" customWidth="1"/>
    <col min="6405" max="6405" width="8.5" style="513" bestFit="1" customWidth="1"/>
    <col min="6406" max="6406" width="9.09765625" style="513" customWidth="1"/>
    <col min="6407" max="6407" width="8.5" style="513" bestFit="1" customWidth="1"/>
    <col min="6408" max="6408" width="11.09765625" style="513" bestFit="1" customWidth="1"/>
    <col min="6409" max="6409" width="13.19921875" style="513" customWidth="1"/>
    <col min="6410" max="6410" width="8.3984375" style="513" customWidth="1"/>
    <col min="6411" max="6411" width="11.19921875" style="513" customWidth="1"/>
    <col min="6412" max="6412" width="9" style="513" customWidth="1"/>
    <col min="6413" max="6413" width="7.5" style="513" customWidth="1"/>
    <col min="6414" max="6414" width="14.5" style="513" customWidth="1"/>
    <col min="6415" max="6415" width="19.09765625" style="513" customWidth="1"/>
    <col min="6416" max="6417" width="0" style="513" hidden="1" customWidth="1"/>
    <col min="6418" max="6418" width="9.59765625" style="513" customWidth="1"/>
    <col min="6419" max="6419" width="9.09765625" style="513" customWidth="1"/>
    <col min="6420" max="6420" width="12.69921875" style="513" customWidth="1"/>
    <col min="6421" max="6421" width="12.3984375" style="513" customWidth="1"/>
    <col min="6422" max="6656" width="9" style="513"/>
    <col min="6657" max="6657" width="6.3984375" style="513" customWidth="1"/>
    <col min="6658" max="6658" width="45.69921875" style="513" customWidth="1"/>
    <col min="6659" max="6659" width="8.69921875" style="513" bestFit="1" customWidth="1"/>
    <col min="6660" max="6660" width="6.09765625" style="513" customWidth="1"/>
    <col min="6661" max="6661" width="8.5" style="513" bestFit="1" customWidth="1"/>
    <col min="6662" max="6662" width="9.09765625" style="513" customWidth="1"/>
    <col min="6663" max="6663" width="8.5" style="513" bestFit="1" customWidth="1"/>
    <col min="6664" max="6664" width="11.09765625" style="513" bestFit="1" customWidth="1"/>
    <col min="6665" max="6665" width="13.19921875" style="513" customWidth="1"/>
    <col min="6666" max="6666" width="8.3984375" style="513" customWidth="1"/>
    <col min="6667" max="6667" width="11.19921875" style="513" customWidth="1"/>
    <col min="6668" max="6668" width="9" style="513" customWidth="1"/>
    <col min="6669" max="6669" width="7.5" style="513" customWidth="1"/>
    <col min="6670" max="6670" width="14.5" style="513" customWidth="1"/>
    <col min="6671" max="6671" width="19.09765625" style="513" customWidth="1"/>
    <col min="6672" max="6673" width="0" style="513" hidden="1" customWidth="1"/>
    <col min="6674" max="6674" width="9.59765625" style="513" customWidth="1"/>
    <col min="6675" max="6675" width="9.09765625" style="513" customWidth="1"/>
    <col min="6676" max="6676" width="12.69921875" style="513" customWidth="1"/>
    <col min="6677" max="6677" width="12.3984375" style="513" customWidth="1"/>
    <col min="6678" max="6912" width="9" style="513"/>
    <col min="6913" max="6913" width="6.3984375" style="513" customWidth="1"/>
    <col min="6914" max="6914" width="45.69921875" style="513" customWidth="1"/>
    <col min="6915" max="6915" width="8.69921875" style="513" bestFit="1" customWidth="1"/>
    <col min="6916" max="6916" width="6.09765625" style="513" customWidth="1"/>
    <col min="6917" max="6917" width="8.5" style="513" bestFit="1" customWidth="1"/>
    <col min="6918" max="6918" width="9.09765625" style="513" customWidth="1"/>
    <col min="6919" max="6919" width="8.5" style="513" bestFit="1" customWidth="1"/>
    <col min="6920" max="6920" width="11.09765625" style="513" bestFit="1" customWidth="1"/>
    <col min="6921" max="6921" width="13.19921875" style="513" customWidth="1"/>
    <col min="6922" max="6922" width="8.3984375" style="513" customWidth="1"/>
    <col min="6923" max="6923" width="11.19921875" style="513" customWidth="1"/>
    <col min="6924" max="6924" width="9" style="513" customWidth="1"/>
    <col min="6925" max="6925" width="7.5" style="513" customWidth="1"/>
    <col min="6926" max="6926" width="14.5" style="513" customWidth="1"/>
    <col min="6927" max="6927" width="19.09765625" style="513" customWidth="1"/>
    <col min="6928" max="6929" width="0" style="513" hidden="1" customWidth="1"/>
    <col min="6930" max="6930" width="9.59765625" style="513" customWidth="1"/>
    <col min="6931" max="6931" width="9.09765625" style="513" customWidth="1"/>
    <col min="6932" max="6932" width="12.69921875" style="513" customWidth="1"/>
    <col min="6933" max="6933" width="12.3984375" style="513" customWidth="1"/>
    <col min="6934" max="7168" width="9" style="513"/>
    <col min="7169" max="7169" width="6.3984375" style="513" customWidth="1"/>
    <col min="7170" max="7170" width="45.69921875" style="513" customWidth="1"/>
    <col min="7171" max="7171" width="8.69921875" style="513" bestFit="1" customWidth="1"/>
    <col min="7172" max="7172" width="6.09765625" style="513" customWidth="1"/>
    <col min="7173" max="7173" width="8.5" style="513" bestFit="1" customWidth="1"/>
    <col min="7174" max="7174" width="9.09765625" style="513" customWidth="1"/>
    <col min="7175" max="7175" width="8.5" style="513" bestFit="1" customWidth="1"/>
    <col min="7176" max="7176" width="11.09765625" style="513" bestFit="1" customWidth="1"/>
    <col min="7177" max="7177" width="13.19921875" style="513" customWidth="1"/>
    <col min="7178" max="7178" width="8.3984375" style="513" customWidth="1"/>
    <col min="7179" max="7179" width="11.19921875" style="513" customWidth="1"/>
    <col min="7180" max="7180" width="9" style="513" customWidth="1"/>
    <col min="7181" max="7181" width="7.5" style="513" customWidth="1"/>
    <col min="7182" max="7182" width="14.5" style="513" customWidth="1"/>
    <col min="7183" max="7183" width="19.09765625" style="513" customWidth="1"/>
    <col min="7184" max="7185" width="0" style="513" hidden="1" customWidth="1"/>
    <col min="7186" max="7186" width="9.59765625" style="513" customWidth="1"/>
    <col min="7187" max="7187" width="9.09765625" style="513" customWidth="1"/>
    <col min="7188" max="7188" width="12.69921875" style="513" customWidth="1"/>
    <col min="7189" max="7189" width="12.3984375" style="513" customWidth="1"/>
    <col min="7190" max="7424" width="9" style="513"/>
    <col min="7425" max="7425" width="6.3984375" style="513" customWidth="1"/>
    <col min="7426" max="7426" width="45.69921875" style="513" customWidth="1"/>
    <col min="7427" max="7427" width="8.69921875" style="513" bestFit="1" customWidth="1"/>
    <col min="7428" max="7428" width="6.09765625" style="513" customWidth="1"/>
    <col min="7429" max="7429" width="8.5" style="513" bestFit="1" customWidth="1"/>
    <col min="7430" max="7430" width="9.09765625" style="513" customWidth="1"/>
    <col min="7431" max="7431" width="8.5" style="513" bestFit="1" customWidth="1"/>
    <col min="7432" max="7432" width="11.09765625" style="513" bestFit="1" customWidth="1"/>
    <col min="7433" max="7433" width="13.19921875" style="513" customWidth="1"/>
    <col min="7434" max="7434" width="8.3984375" style="513" customWidth="1"/>
    <col min="7435" max="7435" width="11.19921875" style="513" customWidth="1"/>
    <col min="7436" max="7436" width="9" style="513" customWidth="1"/>
    <col min="7437" max="7437" width="7.5" style="513" customWidth="1"/>
    <col min="7438" max="7438" width="14.5" style="513" customWidth="1"/>
    <col min="7439" max="7439" width="19.09765625" style="513" customWidth="1"/>
    <col min="7440" max="7441" width="0" style="513" hidden="1" customWidth="1"/>
    <col min="7442" max="7442" width="9.59765625" style="513" customWidth="1"/>
    <col min="7443" max="7443" width="9.09765625" style="513" customWidth="1"/>
    <col min="7444" max="7444" width="12.69921875" style="513" customWidth="1"/>
    <col min="7445" max="7445" width="12.3984375" style="513" customWidth="1"/>
    <col min="7446" max="7680" width="9" style="513"/>
    <col min="7681" max="7681" width="6.3984375" style="513" customWidth="1"/>
    <col min="7682" max="7682" width="45.69921875" style="513" customWidth="1"/>
    <col min="7683" max="7683" width="8.69921875" style="513" bestFit="1" customWidth="1"/>
    <col min="7684" max="7684" width="6.09765625" style="513" customWidth="1"/>
    <col min="7685" max="7685" width="8.5" style="513" bestFit="1" customWidth="1"/>
    <col min="7686" max="7686" width="9.09765625" style="513" customWidth="1"/>
    <col min="7687" max="7687" width="8.5" style="513" bestFit="1" customWidth="1"/>
    <col min="7688" max="7688" width="11.09765625" style="513" bestFit="1" customWidth="1"/>
    <col min="7689" max="7689" width="13.19921875" style="513" customWidth="1"/>
    <col min="7690" max="7690" width="8.3984375" style="513" customWidth="1"/>
    <col min="7691" max="7691" width="11.19921875" style="513" customWidth="1"/>
    <col min="7692" max="7692" width="9" style="513" customWidth="1"/>
    <col min="7693" max="7693" width="7.5" style="513" customWidth="1"/>
    <col min="7694" max="7694" width="14.5" style="513" customWidth="1"/>
    <col min="7695" max="7695" width="19.09765625" style="513" customWidth="1"/>
    <col min="7696" max="7697" width="0" style="513" hidden="1" customWidth="1"/>
    <col min="7698" max="7698" width="9.59765625" style="513" customWidth="1"/>
    <col min="7699" max="7699" width="9.09765625" style="513" customWidth="1"/>
    <col min="7700" max="7700" width="12.69921875" style="513" customWidth="1"/>
    <col min="7701" max="7701" width="12.3984375" style="513" customWidth="1"/>
    <col min="7702" max="7936" width="9" style="513"/>
    <col min="7937" max="7937" width="6.3984375" style="513" customWidth="1"/>
    <col min="7938" max="7938" width="45.69921875" style="513" customWidth="1"/>
    <col min="7939" max="7939" width="8.69921875" style="513" bestFit="1" customWidth="1"/>
    <col min="7940" max="7940" width="6.09765625" style="513" customWidth="1"/>
    <col min="7941" max="7941" width="8.5" style="513" bestFit="1" customWidth="1"/>
    <col min="7942" max="7942" width="9.09765625" style="513" customWidth="1"/>
    <col min="7943" max="7943" width="8.5" style="513" bestFit="1" customWidth="1"/>
    <col min="7944" max="7944" width="11.09765625" style="513" bestFit="1" customWidth="1"/>
    <col min="7945" max="7945" width="13.19921875" style="513" customWidth="1"/>
    <col min="7946" max="7946" width="8.3984375" style="513" customWidth="1"/>
    <col min="7947" max="7947" width="11.19921875" style="513" customWidth="1"/>
    <col min="7948" max="7948" width="9" style="513" customWidth="1"/>
    <col min="7949" max="7949" width="7.5" style="513" customWidth="1"/>
    <col min="7950" max="7950" width="14.5" style="513" customWidth="1"/>
    <col min="7951" max="7951" width="19.09765625" style="513" customWidth="1"/>
    <col min="7952" max="7953" width="0" style="513" hidden="1" customWidth="1"/>
    <col min="7954" max="7954" width="9.59765625" style="513" customWidth="1"/>
    <col min="7955" max="7955" width="9.09765625" style="513" customWidth="1"/>
    <col min="7956" max="7956" width="12.69921875" style="513" customWidth="1"/>
    <col min="7957" max="7957" width="12.3984375" style="513" customWidth="1"/>
    <col min="7958" max="8192" width="9" style="513"/>
    <col min="8193" max="8193" width="6.3984375" style="513" customWidth="1"/>
    <col min="8194" max="8194" width="45.69921875" style="513" customWidth="1"/>
    <col min="8195" max="8195" width="8.69921875" style="513" bestFit="1" customWidth="1"/>
    <col min="8196" max="8196" width="6.09765625" style="513" customWidth="1"/>
    <col min="8197" max="8197" width="8.5" style="513" bestFit="1" customWidth="1"/>
    <col min="8198" max="8198" width="9.09765625" style="513" customWidth="1"/>
    <col min="8199" max="8199" width="8.5" style="513" bestFit="1" customWidth="1"/>
    <col min="8200" max="8200" width="11.09765625" style="513" bestFit="1" customWidth="1"/>
    <col min="8201" max="8201" width="13.19921875" style="513" customWidth="1"/>
    <col min="8202" max="8202" width="8.3984375" style="513" customWidth="1"/>
    <col min="8203" max="8203" width="11.19921875" style="513" customWidth="1"/>
    <col min="8204" max="8204" width="9" style="513" customWidth="1"/>
    <col min="8205" max="8205" width="7.5" style="513" customWidth="1"/>
    <col min="8206" max="8206" width="14.5" style="513" customWidth="1"/>
    <col min="8207" max="8207" width="19.09765625" style="513" customWidth="1"/>
    <col min="8208" max="8209" width="0" style="513" hidden="1" customWidth="1"/>
    <col min="8210" max="8210" width="9.59765625" style="513" customWidth="1"/>
    <col min="8211" max="8211" width="9.09765625" style="513" customWidth="1"/>
    <col min="8212" max="8212" width="12.69921875" style="513" customWidth="1"/>
    <col min="8213" max="8213" width="12.3984375" style="513" customWidth="1"/>
    <col min="8214" max="8448" width="9" style="513"/>
    <col min="8449" max="8449" width="6.3984375" style="513" customWidth="1"/>
    <col min="8450" max="8450" width="45.69921875" style="513" customWidth="1"/>
    <col min="8451" max="8451" width="8.69921875" style="513" bestFit="1" customWidth="1"/>
    <col min="8452" max="8452" width="6.09765625" style="513" customWidth="1"/>
    <col min="8453" max="8453" width="8.5" style="513" bestFit="1" customWidth="1"/>
    <col min="8454" max="8454" width="9.09765625" style="513" customWidth="1"/>
    <col min="8455" max="8455" width="8.5" style="513" bestFit="1" customWidth="1"/>
    <col min="8456" max="8456" width="11.09765625" style="513" bestFit="1" customWidth="1"/>
    <col min="8457" max="8457" width="13.19921875" style="513" customWidth="1"/>
    <col min="8458" max="8458" width="8.3984375" style="513" customWidth="1"/>
    <col min="8459" max="8459" width="11.19921875" style="513" customWidth="1"/>
    <col min="8460" max="8460" width="9" style="513" customWidth="1"/>
    <col min="8461" max="8461" width="7.5" style="513" customWidth="1"/>
    <col min="8462" max="8462" width="14.5" style="513" customWidth="1"/>
    <col min="8463" max="8463" width="19.09765625" style="513" customWidth="1"/>
    <col min="8464" max="8465" width="0" style="513" hidden="1" customWidth="1"/>
    <col min="8466" max="8466" width="9.59765625" style="513" customWidth="1"/>
    <col min="8467" max="8467" width="9.09765625" style="513" customWidth="1"/>
    <col min="8468" max="8468" width="12.69921875" style="513" customWidth="1"/>
    <col min="8469" max="8469" width="12.3984375" style="513" customWidth="1"/>
    <col min="8470" max="8704" width="9" style="513"/>
    <col min="8705" max="8705" width="6.3984375" style="513" customWidth="1"/>
    <col min="8706" max="8706" width="45.69921875" style="513" customWidth="1"/>
    <col min="8707" max="8707" width="8.69921875" style="513" bestFit="1" customWidth="1"/>
    <col min="8708" max="8708" width="6.09765625" style="513" customWidth="1"/>
    <col min="8709" max="8709" width="8.5" style="513" bestFit="1" customWidth="1"/>
    <col min="8710" max="8710" width="9.09765625" style="513" customWidth="1"/>
    <col min="8711" max="8711" width="8.5" style="513" bestFit="1" customWidth="1"/>
    <col min="8712" max="8712" width="11.09765625" style="513" bestFit="1" customWidth="1"/>
    <col min="8713" max="8713" width="13.19921875" style="513" customWidth="1"/>
    <col min="8714" max="8714" width="8.3984375" style="513" customWidth="1"/>
    <col min="8715" max="8715" width="11.19921875" style="513" customWidth="1"/>
    <col min="8716" max="8716" width="9" style="513" customWidth="1"/>
    <col min="8717" max="8717" width="7.5" style="513" customWidth="1"/>
    <col min="8718" max="8718" width="14.5" style="513" customWidth="1"/>
    <col min="8719" max="8719" width="19.09765625" style="513" customWidth="1"/>
    <col min="8720" max="8721" width="0" style="513" hidden="1" customWidth="1"/>
    <col min="8722" max="8722" width="9.59765625" style="513" customWidth="1"/>
    <col min="8723" max="8723" width="9.09765625" style="513" customWidth="1"/>
    <col min="8724" max="8724" width="12.69921875" style="513" customWidth="1"/>
    <col min="8725" max="8725" width="12.3984375" style="513" customWidth="1"/>
    <col min="8726" max="8960" width="9" style="513"/>
    <col min="8961" max="8961" width="6.3984375" style="513" customWidth="1"/>
    <col min="8962" max="8962" width="45.69921875" style="513" customWidth="1"/>
    <col min="8963" max="8963" width="8.69921875" style="513" bestFit="1" customWidth="1"/>
    <col min="8964" max="8964" width="6.09765625" style="513" customWidth="1"/>
    <col min="8965" max="8965" width="8.5" style="513" bestFit="1" customWidth="1"/>
    <col min="8966" max="8966" width="9.09765625" style="513" customWidth="1"/>
    <col min="8967" max="8967" width="8.5" style="513" bestFit="1" customWidth="1"/>
    <col min="8968" max="8968" width="11.09765625" style="513" bestFit="1" customWidth="1"/>
    <col min="8969" max="8969" width="13.19921875" style="513" customWidth="1"/>
    <col min="8970" max="8970" width="8.3984375" style="513" customWidth="1"/>
    <col min="8971" max="8971" width="11.19921875" style="513" customWidth="1"/>
    <col min="8972" max="8972" width="9" style="513" customWidth="1"/>
    <col min="8973" max="8973" width="7.5" style="513" customWidth="1"/>
    <col min="8974" max="8974" width="14.5" style="513" customWidth="1"/>
    <col min="8975" max="8975" width="19.09765625" style="513" customWidth="1"/>
    <col min="8976" max="8977" width="0" style="513" hidden="1" customWidth="1"/>
    <col min="8978" max="8978" width="9.59765625" style="513" customWidth="1"/>
    <col min="8979" max="8979" width="9.09765625" style="513" customWidth="1"/>
    <col min="8980" max="8980" width="12.69921875" style="513" customWidth="1"/>
    <col min="8981" max="8981" width="12.3984375" style="513" customWidth="1"/>
    <col min="8982" max="9216" width="9" style="513"/>
    <col min="9217" max="9217" width="6.3984375" style="513" customWidth="1"/>
    <col min="9218" max="9218" width="45.69921875" style="513" customWidth="1"/>
    <col min="9219" max="9219" width="8.69921875" style="513" bestFit="1" customWidth="1"/>
    <col min="9220" max="9220" width="6.09765625" style="513" customWidth="1"/>
    <col min="9221" max="9221" width="8.5" style="513" bestFit="1" customWidth="1"/>
    <col min="9222" max="9222" width="9.09765625" style="513" customWidth="1"/>
    <col min="9223" max="9223" width="8.5" style="513" bestFit="1" customWidth="1"/>
    <col min="9224" max="9224" width="11.09765625" style="513" bestFit="1" customWidth="1"/>
    <col min="9225" max="9225" width="13.19921875" style="513" customWidth="1"/>
    <col min="9226" max="9226" width="8.3984375" style="513" customWidth="1"/>
    <col min="9227" max="9227" width="11.19921875" style="513" customWidth="1"/>
    <col min="9228" max="9228" width="9" style="513" customWidth="1"/>
    <col min="9229" max="9229" width="7.5" style="513" customWidth="1"/>
    <col min="9230" max="9230" width="14.5" style="513" customWidth="1"/>
    <col min="9231" max="9231" width="19.09765625" style="513" customWidth="1"/>
    <col min="9232" max="9233" width="0" style="513" hidden="1" customWidth="1"/>
    <col min="9234" max="9234" width="9.59765625" style="513" customWidth="1"/>
    <col min="9235" max="9235" width="9.09765625" style="513" customWidth="1"/>
    <col min="9236" max="9236" width="12.69921875" style="513" customWidth="1"/>
    <col min="9237" max="9237" width="12.3984375" style="513" customWidth="1"/>
    <col min="9238" max="9472" width="9" style="513"/>
    <col min="9473" max="9473" width="6.3984375" style="513" customWidth="1"/>
    <col min="9474" max="9474" width="45.69921875" style="513" customWidth="1"/>
    <col min="9475" max="9475" width="8.69921875" style="513" bestFit="1" customWidth="1"/>
    <col min="9476" max="9476" width="6.09765625" style="513" customWidth="1"/>
    <col min="9477" max="9477" width="8.5" style="513" bestFit="1" customWidth="1"/>
    <col min="9478" max="9478" width="9.09765625" style="513" customWidth="1"/>
    <col min="9479" max="9479" width="8.5" style="513" bestFit="1" customWidth="1"/>
    <col min="9480" max="9480" width="11.09765625" style="513" bestFit="1" customWidth="1"/>
    <col min="9481" max="9481" width="13.19921875" style="513" customWidth="1"/>
    <col min="9482" max="9482" width="8.3984375" style="513" customWidth="1"/>
    <col min="9483" max="9483" width="11.19921875" style="513" customWidth="1"/>
    <col min="9484" max="9484" width="9" style="513" customWidth="1"/>
    <col min="9485" max="9485" width="7.5" style="513" customWidth="1"/>
    <col min="9486" max="9486" width="14.5" style="513" customWidth="1"/>
    <col min="9487" max="9487" width="19.09765625" style="513" customWidth="1"/>
    <col min="9488" max="9489" width="0" style="513" hidden="1" customWidth="1"/>
    <col min="9490" max="9490" width="9.59765625" style="513" customWidth="1"/>
    <col min="9491" max="9491" width="9.09765625" style="513" customWidth="1"/>
    <col min="9492" max="9492" width="12.69921875" style="513" customWidth="1"/>
    <col min="9493" max="9493" width="12.3984375" style="513" customWidth="1"/>
    <col min="9494" max="9728" width="9" style="513"/>
    <col min="9729" max="9729" width="6.3984375" style="513" customWidth="1"/>
    <col min="9730" max="9730" width="45.69921875" style="513" customWidth="1"/>
    <col min="9731" max="9731" width="8.69921875" style="513" bestFit="1" customWidth="1"/>
    <col min="9732" max="9732" width="6.09765625" style="513" customWidth="1"/>
    <col min="9733" max="9733" width="8.5" style="513" bestFit="1" customWidth="1"/>
    <col min="9734" max="9734" width="9.09765625" style="513" customWidth="1"/>
    <col min="9735" max="9735" width="8.5" style="513" bestFit="1" customWidth="1"/>
    <col min="9736" max="9736" width="11.09765625" style="513" bestFit="1" customWidth="1"/>
    <col min="9737" max="9737" width="13.19921875" style="513" customWidth="1"/>
    <col min="9738" max="9738" width="8.3984375" style="513" customWidth="1"/>
    <col min="9739" max="9739" width="11.19921875" style="513" customWidth="1"/>
    <col min="9740" max="9740" width="9" style="513" customWidth="1"/>
    <col min="9741" max="9741" width="7.5" style="513" customWidth="1"/>
    <col min="9742" max="9742" width="14.5" style="513" customWidth="1"/>
    <col min="9743" max="9743" width="19.09765625" style="513" customWidth="1"/>
    <col min="9744" max="9745" width="0" style="513" hidden="1" customWidth="1"/>
    <col min="9746" max="9746" width="9.59765625" style="513" customWidth="1"/>
    <col min="9747" max="9747" width="9.09765625" style="513" customWidth="1"/>
    <col min="9748" max="9748" width="12.69921875" style="513" customWidth="1"/>
    <col min="9749" max="9749" width="12.3984375" style="513" customWidth="1"/>
    <col min="9750" max="9984" width="9" style="513"/>
    <col min="9985" max="9985" width="6.3984375" style="513" customWidth="1"/>
    <col min="9986" max="9986" width="45.69921875" style="513" customWidth="1"/>
    <col min="9987" max="9987" width="8.69921875" style="513" bestFit="1" customWidth="1"/>
    <col min="9988" max="9988" width="6.09765625" style="513" customWidth="1"/>
    <col min="9989" max="9989" width="8.5" style="513" bestFit="1" customWidth="1"/>
    <col min="9990" max="9990" width="9.09765625" style="513" customWidth="1"/>
    <col min="9991" max="9991" width="8.5" style="513" bestFit="1" customWidth="1"/>
    <col min="9992" max="9992" width="11.09765625" style="513" bestFit="1" customWidth="1"/>
    <col min="9993" max="9993" width="13.19921875" style="513" customWidth="1"/>
    <col min="9994" max="9994" width="8.3984375" style="513" customWidth="1"/>
    <col min="9995" max="9995" width="11.19921875" style="513" customWidth="1"/>
    <col min="9996" max="9996" width="9" style="513" customWidth="1"/>
    <col min="9997" max="9997" width="7.5" style="513" customWidth="1"/>
    <col min="9998" max="9998" width="14.5" style="513" customWidth="1"/>
    <col min="9999" max="9999" width="19.09765625" style="513" customWidth="1"/>
    <col min="10000" max="10001" width="0" style="513" hidden="1" customWidth="1"/>
    <col min="10002" max="10002" width="9.59765625" style="513" customWidth="1"/>
    <col min="10003" max="10003" width="9.09765625" style="513" customWidth="1"/>
    <col min="10004" max="10004" width="12.69921875" style="513" customWidth="1"/>
    <col min="10005" max="10005" width="12.3984375" style="513" customWidth="1"/>
    <col min="10006" max="10240" width="9" style="513"/>
    <col min="10241" max="10241" width="6.3984375" style="513" customWidth="1"/>
    <col min="10242" max="10242" width="45.69921875" style="513" customWidth="1"/>
    <col min="10243" max="10243" width="8.69921875" style="513" bestFit="1" customWidth="1"/>
    <col min="10244" max="10244" width="6.09765625" style="513" customWidth="1"/>
    <col min="10245" max="10245" width="8.5" style="513" bestFit="1" customWidth="1"/>
    <col min="10246" max="10246" width="9.09765625" style="513" customWidth="1"/>
    <col min="10247" max="10247" width="8.5" style="513" bestFit="1" customWidth="1"/>
    <col min="10248" max="10248" width="11.09765625" style="513" bestFit="1" customWidth="1"/>
    <col min="10249" max="10249" width="13.19921875" style="513" customWidth="1"/>
    <col min="10250" max="10250" width="8.3984375" style="513" customWidth="1"/>
    <col min="10251" max="10251" width="11.19921875" style="513" customWidth="1"/>
    <col min="10252" max="10252" width="9" style="513" customWidth="1"/>
    <col min="10253" max="10253" width="7.5" style="513" customWidth="1"/>
    <col min="10254" max="10254" width="14.5" style="513" customWidth="1"/>
    <col min="10255" max="10255" width="19.09765625" style="513" customWidth="1"/>
    <col min="10256" max="10257" width="0" style="513" hidden="1" customWidth="1"/>
    <col min="10258" max="10258" width="9.59765625" style="513" customWidth="1"/>
    <col min="10259" max="10259" width="9.09765625" style="513" customWidth="1"/>
    <col min="10260" max="10260" width="12.69921875" style="513" customWidth="1"/>
    <col min="10261" max="10261" width="12.3984375" style="513" customWidth="1"/>
    <col min="10262" max="10496" width="9" style="513"/>
    <col min="10497" max="10497" width="6.3984375" style="513" customWidth="1"/>
    <col min="10498" max="10498" width="45.69921875" style="513" customWidth="1"/>
    <col min="10499" max="10499" width="8.69921875" style="513" bestFit="1" customWidth="1"/>
    <col min="10500" max="10500" width="6.09765625" style="513" customWidth="1"/>
    <col min="10501" max="10501" width="8.5" style="513" bestFit="1" customWidth="1"/>
    <col min="10502" max="10502" width="9.09765625" style="513" customWidth="1"/>
    <col min="10503" max="10503" width="8.5" style="513" bestFit="1" customWidth="1"/>
    <col min="10504" max="10504" width="11.09765625" style="513" bestFit="1" customWidth="1"/>
    <col min="10505" max="10505" width="13.19921875" style="513" customWidth="1"/>
    <col min="10506" max="10506" width="8.3984375" style="513" customWidth="1"/>
    <col min="10507" max="10507" width="11.19921875" style="513" customWidth="1"/>
    <col min="10508" max="10508" width="9" style="513" customWidth="1"/>
    <col min="10509" max="10509" width="7.5" style="513" customWidth="1"/>
    <col min="10510" max="10510" width="14.5" style="513" customWidth="1"/>
    <col min="10511" max="10511" width="19.09765625" style="513" customWidth="1"/>
    <col min="10512" max="10513" width="0" style="513" hidden="1" customWidth="1"/>
    <col min="10514" max="10514" width="9.59765625" style="513" customWidth="1"/>
    <col min="10515" max="10515" width="9.09765625" style="513" customWidth="1"/>
    <col min="10516" max="10516" width="12.69921875" style="513" customWidth="1"/>
    <col min="10517" max="10517" width="12.3984375" style="513" customWidth="1"/>
    <col min="10518" max="10752" width="9" style="513"/>
    <col min="10753" max="10753" width="6.3984375" style="513" customWidth="1"/>
    <col min="10754" max="10754" width="45.69921875" style="513" customWidth="1"/>
    <col min="10755" max="10755" width="8.69921875" style="513" bestFit="1" customWidth="1"/>
    <col min="10756" max="10756" width="6.09765625" style="513" customWidth="1"/>
    <col min="10757" max="10757" width="8.5" style="513" bestFit="1" customWidth="1"/>
    <col min="10758" max="10758" width="9.09765625" style="513" customWidth="1"/>
    <col min="10759" max="10759" width="8.5" style="513" bestFit="1" customWidth="1"/>
    <col min="10760" max="10760" width="11.09765625" style="513" bestFit="1" customWidth="1"/>
    <col min="10761" max="10761" width="13.19921875" style="513" customWidth="1"/>
    <col min="10762" max="10762" width="8.3984375" style="513" customWidth="1"/>
    <col min="10763" max="10763" width="11.19921875" style="513" customWidth="1"/>
    <col min="10764" max="10764" width="9" style="513" customWidth="1"/>
    <col min="10765" max="10765" width="7.5" style="513" customWidth="1"/>
    <col min="10766" max="10766" width="14.5" style="513" customWidth="1"/>
    <col min="10767" max="10767" width="19.09765625" style="513" customWidth="1"/>
    <col min="10768" max="10769" width="0" style="513" hidden="1" customWidth="1"/>
    <col min="10770" max="10770" width="9.59765625" style="513" customWidth="1"/>
    <col min="10771" max="10771" width="9.09765625" style="513" customWidth="1"/>
    <col min="10772" max="10772" width="12.69921875" style="513" customWidth="1"/>
    <col min="10773" max="10773" width="12.3984375" style="513" customWidth="1"/>
    <col min="10774" max="11008" width="9" style="513"/>
    <col min="11009" max="11009" width="6.3984375" style="513" customWidth="1"/>
    <col min="11010" max="11010" width="45.69921875" style="513" customWidth="1"/>
    <col min="11011" max="11011" width="8.69921875" style="513" bestFit="1" customWidth="1"/>
    <col min="11012" max="11012" width="6.09765625" style="513" customWidth="1"/>
    <col min="11013" max="11013" width="8.5" style="513" bestFit="1" customWidth="1"/>
    <col min="11014" max="11014" width="9.09765625" style="513" customWidth="1"/>
    <col min="11015" max="11015" width="8.5" style="513" bestFit="1" customWidth="1"/>
    <col min="11016" max="11016" width="11.09765625" style="513" bestFit="1" customWidth="1"/>
    <col min="11017" max="11017" width="13.19921875" style="513" customWidth="1"/>
    <col min="11018" max="11018" width="8.3984375" style="513" customWidth="1"/>
    <col min="11019" max="11019" width="11.19921875" style="513" customWidth="1"/>
    <col min="11020" max="11020" width="9" style="513" customWidth="1"/>
    <col min="11021" max="11021" width="7.5" style="513" customWidth="1"/>
    <col min="11022" max="11022" width="14.5" style="513" customWidth="1"/>
    <col min="11023" max="11023" width="19.09765625" style="513" customWidth="1"/>
    <col min="11024" max="11025" width="0" style="513" hidden="1" customWidth="1"/>
    <col min="11026" max="11026" width="9.59765625" style="513" customWidth="1"/>
    <col min="11027" max="11027" width="9.09765625" style="513" customWidth="1"/>
    <col min="11028" max="11028" width="12.69921875" style="513" customWidth="1"/>
    <col min="11029" max="11029" width="12.3984375" style="513" customWidth="1"/>
    <col min="11030" max="11264" width="9" style="513"/>
    <col min="11265" max="11265" width="6.3984375" style="513" customWidth="1"/>
    <col min="11266" max="11266" width="45.69921875" style="513" customWidth="1"/>
    <col min="11267" max="11267" width="8.69921875" style="513" bestFit="1" customWidth="1"/>
    <col min="11268" max="11268" width="6.09765625" style="513" customWidth="1"/>
    <col min="11269" max="11269" width="8.5" style="513" bestFit="1" customWidth="1"/>
    <col min="11270" max="11270" width="9.09765625" style="513" customWidth="1"/>
    <col min="11271" max="11271" width="8.5" style="513" bestFit="1" customWidth="1"/>
    <col min="11272" max="11272" width="11.09765625" style="513" bestFit="1" customWidth="1"/>
    <col min="11273" max="11273" width="13.19921875" style="513" customWidth="1"/>
    <col min="11274" max="11274" width="8.3984375" style="513" customWidth="1"/>
    <col min="11275" max="11275" width="11.19921875" style="513" customWidth="1"/>
    <col min="11276" max="11276" width="9" style="513" customWidth="1"/>
    <col min="11277" max="11277" width="7.5" style="513" customWidth="1"/>
    <col min="11278" max="11278" width="14.5" style="513" customWidth="1"/>
    <col min="11279" max="11279" width="19.09765625" style="513" customWidth="1"/>
    <col min="11280" max="11281" width="0" style="513" hidden="1" customWidth="1"/>
    <col min="11282" max="11282" width="9.59765625" style="513" customWidth="1"/>
    <col min="11283" max="11283" width="9.09765625" style="513" customWidth="1"/>
    <col min="11284" max="11284" width="12.69921875" style="513" customWidth="1"/>
    <col min="11285" max="11285" width="12.3984375" style="513" customWidth="1"/>
    <col min="11286" max="11520" width="9" style="513"/>
    <col min="11521" max="11521" width="6.3984375" style="513" customWidth="1"/>
    <col min="11522" max="11522" width="45.69921875" style="513" customWidth="1"/>
    <col min="11523" max="11523" width="8.69921875" style="513" bestFit="1" customWidth="1"/>
    <col min="11524" max="11524" width="6.09765625" style="513" customWidth="1"/>
    <col min="11525" max="11525" width="8.5" style="513" bestFit="1" customWidth="1"/>
    <col min="11526" max="11526" width="9.09765625" style="513" customWidth="1"/>
    <col min="11527" max="11527" width="8.5" style="513" bestFit="1" customWidth="1"/>
    <col min="11528" max="11528" width="11.09765625" style="513" bestFit="1" customWidth="1"/>
    <col min="11529" max="11529" width="13.19921875" style="513" customWidth="1"/>
    <col min="11530" max="11530" width="8.3984375" style="513" customWidth="1"/>
    <col min="11531" max="11531" width="11.19921875" style="513" customWidth="1"/>
    <col min="11532" max="11532" width="9" style="513" customWidth="1"/>
    <col min="11533" max="11533" width="7.5" style="513" customWidth="1"/>
    <col min="11534" max="11534" width="14.5" style="513" customWidth="1"/>
    <col min="11535" max="11535" width="19.09765625" style="513" customWidth="1"/>
    <col min="11536" max="11537" width="0" style="513" hidden="1" customWidth="1"/>
    <col min="11538" max="11538" width="9.59765625" style="513" customWidth="1"/>
    <col min="11539" max="11539" width="9.09765625" style="513" customWidth="1"/>
    <col min="11540" max="11540" width="12.69921875" style="513" customWidth="1"/>
    <col min="11541" max="11541" width="12.3984375" style="513" customWidth="1"/>
    <col min="11542" max="11776" width="9" style="513"/>
    <col min="11777" max="11777" width="6.3984375" style="513" customWidth="1"/>
    <col min="11778" max="11778" width="45.69921875" style="513" customWidth="1"/>
    <col min="11779" max="11779" width="8.69921875" style="513" bestFit="1" customWidth="1"/>
    <col min="11780" max="11780" width="6.09765625" style="513" customWidth="1"/>
    <col min="11781" max="11781" width="8.5" style="513" bestFit="1" customWidth="1"/>
    <col min="11782" max="11782" width="9.09765625" style="513" customWidth="1"/>
    <col min="11783" max="11783" width="8.5" style="513" bestFit="1" customWidth="1"/>
    <col min="11784" max="11784" width="11.09765625" style="513" bestFit="1" customWidth="1"/>
    <col min="11785" max="11785" width="13.19921875" style="513" customWidth="1"/>
    <col min="11786" max="11786" width="8.3984375" style="513" customWidth="1"/>
    <col min="11787" max="11787" width="11.19921875" style="513" customWidth="1"/>
    <col min="11788" max="11788" width="9" style="513" customWidth="1"/>
    <col min="11789" max="11789" width="7.5" style="513" customWidth="1"/>
    <col min="11790" max="11790" width="14.5" style="513" customWidth="1"/>
    <col min="11791" max="11791" width="19.09765625" style="513" customWidth="1"/>
    <col min="11792" max="11793" width="0" style="513" hidden="1" customWidth="1"/>
    <col min="11794" max="11794" width="9.59765625" style="513" customWidth="1"/>
    <col min="11795" max="11795" width="9.09765625" style="513" customWidth="1"/>
    <col min="11796" max="11796" width="12.69921875" style="513" customWidth="1"/>
    <col min="11797" max="11797" width="12.3984375" style="513" customWidth="1"/>
    <col min="11798" max="12032" width="9" style="513"/>
    <col min="12033" max="12033" width="6.3984375" style="513" customWidth="1"/>
    <col min="12034" max="12034" width="45.69921875" style="513" customWidth="1"/>
    <col min="12035" max="12035" width="8.69921875" style="513" bestFit="1" customWidth="1"/>
    <col min="12036" max="12036" width="6.09765625" style="513" customWidth="1"/>
    <col min="12037" max="12037" width="8.5" style="513" bestFit="1" customWidth="1"/>
    <col min="12038" max="12038" width="9.09765625" style="513" customWidth="1"/>
    <col min="12039" max="12039" width="8.5" style="513" bestFit="1" customWidth="1"/>
    <col min="12040" max="12040" width="11.09765625" style="513" bestFit="1" customWidth="1"/>
    <col min="12041" max="12041" width="13.19921875" style="513" customWidth="1"/>
    <col min="12042" max="12042" width="8.3984375" style="513" customWidth="1"/>
    <col min="12043" max="12043" width="11.19921875" style="513" customWidth="1"/>
    <col min="12044" max="12044" width="9" style="513" customWidth="1"/>
    <col min="12045" max="12045" width="7.5" style="513" customWidth="1"/>
    <col min="12046" max="12046" width="14.5" style="513" customWidth="1"/>
    <col min="12047" max="12047" width="19.09765625" style="513" customWidth="1"/>
    <col min="12048" max="12049" width="0" style="513" hidden="1" customWidth="1"/>
    <col min="12050" max="12050" width="9.59765625" style="513" customWidth="1"/>
    <col min="12051" max="12051" width="9.09765625" style="513" customWidth="1"/>
    <col min="12052" max="12052" width="12.69921875" style="513" customWidth="1"/>
    <col min="12053" max="12053" width="12.3984375" style="513" customWidth="1"/>
    <col min="12054" max="12288" width="9" style="513"/>
    <col min="12289" max="12289" width="6.3984375" style="513" customWidth="1"/>
    <col min="12290" max="12290" width="45.69921875" style="513" customWidth="1"/>
    <col min="12291" max="12291" width="8.69921875" style="513" bestFit="1" customWidth="1"/>
    <col min="12292" max="12292" width="6.09765625" style="513" customWidth="1"/>
    <col min="12293" max="12293" width="8.5" style="513" bestFit="1" customWidth="1"/>
    <col min="12294" max="12294" width="9.09765625" style="513" customWidth="1"/>
    <col min="12295" max="12295" width="8.5" style="513" bestFit="1" customWidth="1"/>
    <col min="12296" max="12296" width="11.09765625" style="513" bestFit="1" customWidth="1"/>
    <col min="12297" max="12297" width="13.19921875" style="513" customWidth="1"/>
    <col min="12298" max="12298" width="8.3984375" style="513" customWidth="1"/>
    <col min="12299" max="12299" width="11.19921875" style="513" customWidth="1"/>
    <col min="12300" max="12300" width="9" style="513" customWidth="1"/>
    <col min="12301" max="12301" width="7.5" style="513" customWidth="1"/>
    <col min="12302" max="12302" width="14.5" style="513" customWidth="1"/>
    <col min="12303" max="12303" width="19.09765625" style="513" customWidth="1"/>
    <col min="12304" max="12305" width="0" style="513" hidden="1" customWidth="1"/>
    <col min="12306" max="12306" width="9.59765625" style="513" customWidth="1"/>
    <col min="12307" max="12307" width="9.09765625" style="513" customWidth="1"/>
    <col min="12308" max="12308" width="12.69921875" style="513" customWidth="1"/>
    <col min="12309" max="12309" width="12.3984375" style="513" customWidth="1"/>
    <col min="12310" max="12544" width="9" style="513"/>
    <col min="12545" max="12545" width="6.3984375" style="513" customWidth="1"/>
    <col min="12546" max="12546" width="45.69921875" style="513" customWidth="1"/>
    <col min="12547" max="12547" width="8.69921875" style="513" bestFit="1" customWidth="1"/>
    <col min="12548" max="12548" width="6.09765625" style="513" customWidth="1"/>
    <col min="12549" max="12549" width="8.5" style="513" bestFit="1" customWidth="1"/>
    <col min="12550" max="12550" width="9.09765625" style="513" customWidth="1"/>
    <col min="12551" max="12551" width="8.5" style="513" bestFit="1" customWidth="1"/>
    <col min="12552" max="12552" width="11.09765625" style="513" bestFit="1" customWidth="1"/>
    <col min="12553" max="12553" width="13.19921875" style="513" customWidth="1"/>
    <col min="12554" max="12554" width="8.3984375" style="513" customWidth="1"/>
    <col min="12555" max="12555" width="11.19921875" style="513" customWidth="1"/>
    <col min="12556" max="12556" width="9" style="513" customWidth="1"/>
    <col min="12557" max="12557" width="7.5" style="513" customWidth="1"/>
    <col min="12558" max="12558" width="14.5" style="513" customWidth="1"/>
    <col min="12559" max="12559" width="19.09765625" style="513" customWidth="1"/>
    <col min="12560" max="12561" width="0" style="513" hidden="1" customWidth="1"/>
    <col min="12562" max="12562" width="9.59765625" style="513" customWidth="1"/>
    <col min="12563" max="12563" width="9.09765625" style="513" customWidth="1"/>
    <col min="12564" max="12564" width="12.69921875" style="513" customWidth="1"/>
    <col min="12565" max="12565" width="12.3984375" style="513" customWidth="1"/>
    <col min="12566" max="12800" width="9" style="513"/>
    <col min="12801" max="12801" width="6.3984375" style="513" customWidth="1"/>
    <col min="12802" max="12802" width="45.69921875" style="513" customWidth="1"/>
    <col min="12803" max="12803" width="8.69921875" style="513" bestFit="1" customWidth="1"/>
    <col min="12804" max="12804" width="6.09765625" style="513" customWidth="1"/>
    <col min="12805" max="12805" width="8.5" style="513" bestFit="1" customWidth="1"/>
    <col min="12806" max="12806" width="9.09765625" style="513" customWidth="1"/>
    <col min="12807" max="12807" width="8.5" style="513" bestFit="1" customWidth="1"/>
    <col min="12808" max="12808" width="11.09765625" style="513" bestFit="1" customWidth="1"/>
    <col min="12809" max="12809" width="13.19921875" style="513" customWidth="1"/>
    <col min="12810" max="12810" width="8.3984375" style="513" customWidth="1"/>
    <col min="12811" max="12811" width="11.19921875" style="513" customWidth="1"/>
    <col min="12812" max="12812" width="9" style="513" customWidth="1"/>
    <col min="12813" max="12813" width="7.5" style="513" customWidth="1"/>
    <col min="12814" max="12814" width="14.5" style="513" customWidth="1"/>
    <col min="12815" max="12815" width="19.09765625" style="513" customWidth="1"/>
    <col min="12816" max="12817" width="0" style="513" hidden="1" customWidth="1"/>
    <col min="12818" max="12818" width="9.59765625" style="513" customWidth="1"/>
    <col min="12819" max="12819" width="9.09765625" style="513" customWidth="1"/>
    <col min="12820" max="12820" width="12.69921875" style="513" customWidth="1"/>
    <col min="12821" max="12821" width="12.3984375" style="513" customWidth="1"/>
    <col min="12822" max="13056" width="9" style="513"/>
    <col min="13057" max="13057" width="6.3984375" style="513" customWidth="1"/>
    <col min="13058" max="13058" width="45.69921875" style="513" customWidth="1"/>
    <col min="13059" max="13059" width="8.69921875" style="513" bestFit="1" customWidth="1"/>
    <col min="13060" max="13060" width="6.09765625" style="513" customWidth="1"/>
    <col min="13061" max="13061" width="8.5" style="513" bestFit="1" customWidth="1"/>
    <col min="13062" max="13062" width="9.09765625" style="513" customWidth="1"/>
    <col min="13063" max="13063" width="8.5" style="513" bestFit="1" customWidth="1"/>
    <col min="13064" max="13064" width="11.09765625" style="513" bestFit="1" customWidth="1"/>
    <col min="13065" max="13065" width="13.19921875" style="513" customWidth="1"/>
    <col min="13066" max="13066" width="8.3984375" style="513" customWidth="1"/>
    <col min="13067" max="13067" width="11.19921875" style="513" customWidth="1"/>
    <col min="13068" max="13068" width="9" style="513" customWidth="1"/>
    <col min="13069" max="13069" width="7.5" style="513" customWidth="1"/>
    <col min="13070" max="13070" width="14.5" style="513" customWidth="1"/>
    <col min="13071" max="13071" width="19.09765625" style="513" customWidth="1"/>
    <col min="13072" max="13073" width="0" style="513" hidden="1" customWidth="1"/>
    <col min="13074" max="13074" width="9.59765625" style="513" customWidth="1"/>
    <col min="13075" max="13075" width="9.09765625" style="513" customWidth="1"/>
    <col min="13076" max="13076" width="12.69921875" style="513" customWidth="1"/>
    <col min="13077" max="13077" width="12.3984375" style="513" customWidth="1"/>
    <col min="13078" max="13312" width="9" style="513"/>
    <col min="13313" max="13313" width="6.3984375" style="513" customWidth="1"/>
    <col min="13314" max="13314" width="45.69921875" style="513" customWidth="1"/>
    <col min="13315" max="13315" width="8.69921875" style="513" bestFit="1" customWidth="1"/>
    <col min="13316" max="13316" width="6.09765625" style="513" customWidth="1"/>
    <col min="13317" max="13317" width="8.5" style="513" bestFit="1" customWidth="1"/>
    <col min="13318" max="13318" width="9.09765625" style="513" customWidth="1"/>
    <col min="13319" max="13319" width="8.5" style="513" bestFit="1" customWidth="1"/>
    <col min="13320" max="13320" width="11.09765625" style="513" bestFit="1" customWidth="1"/>
    <col min="13321" max="13321" width="13.19921875" style="513" customWidth="1"/>
    <col min="13322" max="13322" width="8.3984375" style="513" customWidth="1"/>
    <col min="13323" max="13323" width="11.19921875" style="513" customWidth="1"/>
    <col min="13324" max="13324" width="9" style="513" customWidth="1"/>
    <col min="13325" max="13325" width="7.5" style="513" customWidth="1"/>
    <col min="13326" max="13326" width="14.5" style="513" customWidth="1"/>
    <col min="13327" max="13327" width="19.09765625" style="513" customWidth="1"/>
    <col min="13328" max="13329" width="0" style="513" hidden="1" customWidth="1"/>
    <col min="13330" max="13330" width="9.59765625" style="513" customWidth="1"/>
    <col min="13331" max="13331" width="9.09765625" style="513" customWidth="1"/>
    <col min="13332" max="13332" width="12.69921875" style="513" customWidth="1"/>
    <col min="13333" max="13333" width="12.3984375" style="513" customWidth="1"/>
    <col min="13334" max="13568" width="9" style="513"/>
    <col min="13569" max="13569" width="6.3984375" style="513" customWidth="1"/>
    <col min="13570" max="13570" width="45.69921875" style="513" customWidth="1"/>
    <col min="13571" max="13571" width="8.69921875" style="513" bestFit="1" customWidth="1"/>
    <col min="13572" max="13572" width="6.09765625" style="513" customWidth="1"/>
    <col min="13573" max="13573" width="8.5" style="513" bestFit="1" customWidth="1"/>
    <col min="13574" max="13574" width="9.09765625" style="513" customWidth="1"/>
    <col min="13575" max="13575" width="8.5" style="513" bestFit="1" customWidth="1"/>
    <col min="13576" max="13576" width="11.09765625" style="513" bestFit="1" customWidth="1"/>
    <col min="13577" max="13577" width="13.19921875" style="513" customWidth="1"/>
    <col min="13578" max="13578" width="8.3984375" style="513" customWidth="1"/>
    <col min="13579" max="13579" width="11.19921875" style="513" customWidth="1"/>
    <col min="13580" max="13580" width="9" style="513" customWidth="1"/>
    <col min="13581" max="13581" width="7.5" style="513" customWidth="1"/>
    <col min="13582" max="13582" width="14.5" style="513" customWidth="1"/>
    <col min="13583" max="13583" width="19.09765625" style="513" customWidth="1"/>
    <col min="13584" max="13585" width="0" style="513" hidden="1" customWidth="1"/>
    <col min="13586" max="13586" width="9.59765625" style="513" customWidth="1"/>
    <col min="13587" max="13587" width="9.09765625" style="513" customWidth="1"/>
    <col min="13588" max="13588" width="12.69921875" style="513" customWidth="1"/>
    <col min="13589" max="13589" width="12.3984375" style="513" customWidth="1"/>
    <col min="13590" max="13824" width="9" style="513"/>
    <col min="13825" max="13825" width="6.3984375" style="513" customWidth="1"/>
    <col min="13826" max="13826" width="45.69921875" style="513" customWidth="1"/>
    <col min="13827" max="13827" width="8.69921875" style="513" bestFit="1" customWidth="1"/>
    <col min="13828" max="13828" width="6.09765625" style="513" customWidth="1"/>
    <col min="13829" max="13829" width="8.5" style="513" bestFit="1" customWidth="1"/>
    <col min="13830" max="13830" width="9.09765625" style="513" customWidth="1"/>
    <col min="13831" max="13831" width="8.5" style="513" bestFit="1" customWidth="1"/>
    <col min="13832" max="13832" width="11.09765625" style="513" bestFit="1" customWidth="1"/>
    <col min="13833" max="13833" width="13.19921875" style="513" customWidth="1"/>
    <col min="13834" max="13834" width="8.3984375" style="513" customWidth="1"/>
    <col min="13835" max="13835" width="11.19921875" style="513" customWidth="1"/>
    <col min="13836" max="13836" width="9" style="513" customWidth="1"/>
    <col min="13837" max="13837" width="7.5" style="513" customWidth="1"/>
    <col min="13838" max="13838" width="14.5" style="513" customWidth="1"/>
    <col min="13839" max="13839" width="19.09765625" style="513" customWidth="1"/>
    <col min="13840" max="13841" width="0" style="513" hidden="1" customWidth="1"/>
    <col min="13842" max="13842" width="9.59765625" style="513" customWidth="1"/>
    <col min="13843" max="13843" width="9.09765625" style="513" customWidth="1"/>
    <col min="13844" max="13844" width="12.69921875" style="513" customWidth="1"/>
    <col min="13845" max="13845" width="12.3984375" style="513" customWidth="1"/>
    <col min="13846" max="14080" width="9" style="513"/>
    <col min="14081" max="14081" width="6.3984375" style="513" customWidth="1"/>
    <col min="14082" max="14082" width="45.69921875" style="513" customWidth="1"/>
    <col min="14083" max="14083" width="8.69921875" style="513" bestFit="1" customWidth="1"/>
    <col min="14084" max="14084" width="6.09765625" style="513" customWidth="1"/>
    <col min="14085" max="14085" width="8.5" style="513" bestFit="1" customWidth="1"/>
    <col min="14086" max="14086" width="9.09765625" style="513" customWidth="1"/>
    <col min="14087" max="14087" width="8.5" style="513" bestFit="1" customWidth="1"/>
    <col min="14088" max="14088" width="11.09765625" style="513" bestFit="1" customWidth="1"/>
    <col min="14089" max="14089" width="13.19921875" style="513" customWidth="1"/>
    <col min="14090" max="14090" width="8.3984375" style="513" customWidth="1"/>
    <col min="14091" max="14091" width="11.19921875" style="513" customWidth="1"/>
    <col min="14092" max="14092" width="9" style="513" customWidth="1"/>
    <col min="14093" max="14093" width="7.5" style="513" customWidth="1"/>
    <col min="14094" max="14094" width="14.5" style="513" customWidth="1"/>
    <col min="14095" max="14095" width="19.09765625" style="513" customWidth="1"/>
    <col min="14096" max="14097" width="0" style="513" hidden="1" customWidth="1"/>
    <col min="14098" max="14098" width="9.59765625" style="513" customWidth="1"/>
    <col min="14099" max="14099" width="9.09765625" style="513" customWidth="1"/>
    <col min="14100" max="14100" width="12.69921875" style="513" customWidth="1"/>
    <col min="14101" max="14101" width="12.3984375" style="513" customWidth="1"/>
    <col min="14102" max="14336" width="9" style="513"/>
    <col min="14337" max="14337" width="6.3984375" style="513" customWidth="1"/>
    <col min="14338" max="14338" width="45.69921875" style="513" customWidth="1"/>
    <col min="14339" max="14339" width="8.69921875" style="513" bestFit="1" customWidth="1"/>
    <col min="14340" max="14340" width="6.09765625" style="513" customWidth="1"/>
    <col min="14341" max="14341" width="8.5" style="513" bestFit="1" customWidth="1"/>
    <col min="14342" max="14342" width="9.09765625" style="513" customWidth="1"/>
    <col min="14343" max="14343" width="8.5" style="513" bestFit="1" customWidth="1"/>
    <col min="14344" max="14344" width="11.09765625" style="513" bestFit="1" customWidth="1"/>
    <col min="14345" max="14345" width="13.19921875" style="513" customWidth="1"/>
    <col min="14346" max="14346" width="8.3984375" style="513" customWidth="1"/>
    <col min="14347" max="14347" width="11.19921875" style="513" customWidth="1"/>
    <col min="14348" max="14348" width="9" style="513" customWidth="1"/>
    <col min="14349" max="14349" width="7.5" style="513" customWidth="1"/>
    <col min="14350" max="14350" width="14.5" style="513" customWidth="1"/>
    <col min="14351" max="14351" width="19.09765625" style="513" customWidth="1"/>
    <col min="14352" max="14353" width="0" style="513" hidden="1" customWidth="1"/>
    <col min="14354" max="14354" width="9.59765625" style="513" customWidth="1"/>
    <col min="14355" max="14355" width="9.09765625" style="513" customWidth="1"/>
    <col min="14356" max="14356" width="12.69921875" style="513" customWidth="1"/>
    <col min="14357" max="14357" width="12.3984375" style="513" customWidth="1"/>
    <col min="14358" max="14592" width="9" style="513"/>
    <col min="14593" max="14593" width="6.3984375" style="513" customWidth="1"/>
    <col min="14594" max="14594" width="45.69921875" style="513" customWidth="1"/>
    <col min="14595" max="14595" width="8.69921875" style="513" bestFit="1" customWidth="1"/>
    <col min="14596" max="14596" width="6.09765625" style="513" customWidth="1"/>
    <col min="14597" max="14597" width="8.5" style="513" bestFit="1" customWidth="1"/>
    <col min="14598" max="14598" width="9.09765625" style="513" customWidth="1"/>
    <col min="14599" max="14599" width="8.5" style="513" bestFit="1" customWidth="1"/>
    <col min="14600" max="14600" width="11.09765625" style="513" bestFit="1" customWidth="1"/>
    <col min="14601" max="14601" width="13.19921875" style="513" customWidth="1"/>
    <col min="14602" max="14602" width="8.3984375" style="513" customWidth="1"/>
    <col min="14603" max="14603" width="11.19921875" style="513" customWidth="1"/>
    <col min="14604" max="14604" width="9" style="513" customWidth="1"/>
    <col min="14605" max="14605" width="7.5" style="513" customWidth="1"/>
    <col min="14606" max="14606" width="14.5" style="513" customWidth="1"/>
    <col min="14607" max="14607" width="19.09765625" style="513" customWidth="1"/>
    <col min="14608" max="14609" width="0" style="513" hidden="1" customWidth="1"/>
    <col min="14610" max="14610" width="9.59765625" style="513" customWidth="1"/>
    <col min="14611" max="14611" width="9.09765625" style="513" customWidth="1"/>
    <col min="14612" max="14612" width="12.69921875" style="513" customWidth="1"/>
    <col min="14613" max="14613" width="12.3984375" style="513" customWidth="1"/>
    <col min="14614" max="14848" width="9" style="513"/>
    <col min="14849" max="14849" width="6.3984375" style="513" customWidth="1"/>
    <col min="14850" max="14850" width="45.69921875" style="513" customWidth="1"/>
    <col min="14851" max="14851" width="8.69921875" style="513" bestFit="1" customWidth="1"/>
    <col min="14852" max="14852" width="6.09765625" style="513" customWidth="1"/>
    <col min="14853" max="14853" width="8.5" style="513" bestFit="1" customWidth="1"/>
    <col min="14854" max="14854" width="9.09765625" style="513" customWidth="1"/>
    <col min="14855" max="14855" width="8.5" style="513" bestFit="1" customWidth="1"/>
    <col min="14856" max="14856" width="11.09765625" style="513" bestFit="1" customWidth="1"/>
    <col min="14857" max="14857" width="13.19921875" style="513" customWidth="1"/>
    <col min="14858" max="14858" width="8.3984375" style="513" customWidth="1"/>
    <col min="14859" max="14859" width="11.19921875" style="513" customWidth="1"/>
    <col min="14860" max="14860" width="9" style="513" customWidth="1"/>
    <col min="14861" max="14861" width="7.5" style="513" customWidth="1"/>
    <col min="14862" max="14862" width="14.5" style="513" customWidth="1"/>
    <col min="14863" max="14863" width="19.09765625" style="513" customWidth="1"/>
    <col min="14864" max="14865" width="0" style="513" hidden="1" customWidth="1"/>
    <col min="14866" max="14866" width="9.59765625" style="513" customWidth="1"/>
    <col min="14867" max="14867" width="9.09765625" style="513" customWidth="1"/>
    <col min="14868" max="14868" width="12.69921875" style="513" customWidth="1"/>
    <col min="14869" max="14869" width="12.3984375" style="513" customWidth="1"/>
    <col min="14870" max="15104" width="9" style="513"/>
    <col min="15105" max="15105" width="6.3984375" style="513" customWidth="1"/>
    <col min="15106" max="15106" width="45.69921875" style="513" customWidth="1"/>
    <col min="15107" max="15107" width="8.69921875" style="513" bestFit="1" customWidth="1"/>
    <col min="15108" max="15108" width="6.09765625" style="513" customWidth="1"/>
    <col min="15109" max="15109" width="8.5" style="513" bestFit="1" customWidth="1"/>
    <col min="15110" max="15110" width="9.09765625" style="513" customWidth="1"/>
    <col min="15111" max="15111" width="8.5" style="513" bestFit="1" customWidth="1"/>
    <col min="15112" max="15112" width="11.09765625" style="513" bestFit="1" customWidth="1"/>
    <col min="15113" max="15113" width="13.19921875" style="513" customWidth="1"/>
    <col min="15114" max="15114" width="8.3984375" style="513" customWidth="1"/>
    <col min="15115" max="15115" width="11.19921875" style="513" customWidth="1"/>
    <col min="15116" max="15116" width="9" style="513" customWidth="1"/>
    <col min="15117" max="15117" width="7.5" style="513" customWidth="1"/>
    <col min="15118" max="15118" width="14.5" style="513" customWidth="1"/>
    <col min="15119" max="15119" width="19.09765625" style="513" customWidth="1"/>
    <col min="15120" max="15121" width="0" style="513" hidden="1" customWidth="1"/>
    <col min="15122" max="15122" width="9.59765625" style="513" customWidth="1"/>
    <col min="15123" max="15123" width="9.09765625" style="513" customWidth="1"/>
    <col min="15124" max="15124" width="12.69921875" style="513" customWidth="1"/>
    <col min="15125" max="15125" width="12.3984375" style="513" customWidth="1"/>
    <col min="15126" max="15360" width="9" style="513"/>
    <col min="15361" max="15361" width="6.3984375" style="513" customWidth="1"/>
    <col min="15362" max="15362" width="45.69921875" style="513" customWidth="1"/>
    <col min="15363" max="15363" width="8.69921875" style="513" bestFit="1" customWidth="1"/>
    <col min="15364" max="15364" width="6.09765625" style="513" customWidth="1"/>
    <col min="15365" max="15365" width="8.5" style="513" bestFit="1" customWidth="1"/>
    <col min="15366" max="15366" width="9.09765625" style="513" customWidth="1"/>
    <col min="15367" max="15367" width="8.5" style="513" bestFit="1" customWidth="1"/>
    <col min="15368" max="15368" width="11.09765625" style="513" bestFit="1" customWidth="1"/>
    <col min="15369" max="15369" width="13.19921875" style="513" customWidth="1"/>
    <col min="15370" max="15370" width="8.3984375" style="513" customWidth="1"/>
    <col min="15371" max="15371" width="11.19921875" style="513" customWidth="1"/>
    <col min="15372" max="15372" width="9" style="513" customWidth="1"/>
    <col min="15373" max="15373" width="7.5" style="513" customWidth="1"/>
    <col min="15374" max="15374" width="14.5" style="513" customWidth="1"/>
    <col min="15375" max="15375" width="19.09765625" style="513" customWidth="1"/>
    <col min="15376" max="15377" width="0" style="513" hidden="1" customWidth="1"/>
    <col min="15378" max="15378" width="9.59765625" style="513" customWidth="1"/>
    <col min="15379" max="15379" width="9.09765625" style="513" customWidth="1"/>
    <col min="15380" max="15380" width="12.69921875" style="513" customWidth="1"/>
    <col min="15381" max="15381" width="12.3984375" style="513" customWidth="1"/>
    <col min="15382" max="15616" width="9" style="513"/>
    <col min="15617" max="15617" width="6.3984375" style="513" customWidth="1"/>
    <col min="15618" max="15618" width="45.69921875" style="513" customWidth="1"/>
    <col min="15619" max="15619" width="8.69921875" style="513" bestFit="1" customWidth="1"/>
    <col min="15620" max="15620" width="6.09765625" style="513" customWidth="1"/>
    <col min="15621" max="15621" width="8.5" style="513" bestFit="1" customWidth="1"/>
    <col min="15622" max="15622" width="9.09765625" style="513" customWidth="1"/>
    <col min="15623" max="15623" width="8.5" style="513" bestFit="1" customWidth="1"/>
    <col min="15624" max="15624" width="11.09765625" style="513" bestFit="1" customWidth="1"/>
    <col min="15625" max="15625" width="13.19921875" style="513" customWidth="1"/>
    <col min="15626" max="15626" width="8.3984375" style="513" customWidth="1"/>
    <col min="15627" max="15627" width="11.19921875" style="513" customWidth="1"/>
    <col min="15628" max="15628" width="9" style="513" customWidth="1"/>
    <col min="15629" max="15629" width="7.5" style="513" customWidth="1"/>
    <col min="15630" max="15630" width="14.5" style="513" customWidth="1"/>
    <col min="15631" max="15631" width="19.09765625" style="513" customWidth="1"/>
    <col min="15632" max="15633" width="0" style="513" hidden="1" customWidth="1"/>
    <col min="15634" max="15634" width="9.59765625" style="513" customWidth="1"/>
    <col min="15635" max="15635" width="9.09765625" style="513" customWidth="1"/>
    <col min="15636" max="15636" width="12.69921875" style="513" customWidth="1"/>
    <col min="15637" max="15637" width="12.3984375" style="513" customWidth="1"/>
    <col min="15638" max="15872" width="9" style="513"/>
    <col min="15873" max="15873" width="6.3984375" style="513" customWidth="1"/>
    <col min="15874" max="15874" width="45.69921875" style="513" customWidth="1"/>
    <col min="15875" max="15875" width="8.69921875" style="513" bestFit="1" customWidth="1"/>
    <col min="15876" max="15876" width="6.09765625" style="513" customWidth="1"/>
    <col min="15877" max="15877" width="8.5" style="513" bestFit="1" customWidth="1"/>
    <col min="15878" max="15878" width="9.09765625" style="513" customWidth="1"/>
    <col min="15879" max="15879" width="8.5" style="513" bestFit="1" customWidth="1"/>
    <col min="15880" max="15880" width="11.09765625" style="513" bestFit="1" customWidth="1"/>
    <col min="15881" max="15881" width="13.19921875" style="513" customWidth="1"/>
    <col min="15882" max="15882" width="8.3984375" style="513" customWidth="1"/>
    <col min="15883" max="15883" width="11.19921875" style="513" customWidth="1"/>
    <col min="15884" max="15884" width="9" style="513" customWidth="1"/>
    <col min="15885" max="15885" width="7.5" style="513" customWidth="1"/>
    <col min="15886" max="15886" width="14.5" style="513" customWidth="1"/>
    <col min="15887" max="15887" width="19.09765625" style="513" customWidth="1"/>
    <col min="15888" max="15889" width="0" style="513" hidden="1" customWidth="1"/>
    <col min="15890" max="15890" width="9.59765625" style="513" customWidth="1"/>
    <col min="15891" max="15891" width="9.09765625" style="513" customWidth="1"/>
    <col min="15892" max="15892" width="12.69921875" style="513" customWidth="1"/>
    <col min="15893" max="15893" width="12.3984375" style="513" customWidth="1"/>
    <col min="15894" max="16128" width="9" style="513"/>
    <col min="16129" max="16129" width="6.3984375" style="513" customWidth="1"/>
    <col min="16130" max="16130" width="45.69921875" style="513" customWidth="1"/>
    <col min="16131" max="16131" width="8.69921875" style="513" bestFit="1" customWidth="1"/>
    <col min="16132" max="16132" width="6.09765625" style="513" customWidth="1"/>
    <col min="16133" max="16133" width="8.5" style="513" bestFit="1" customWidth="1"/>
    <col min="16134" max="16134" width="9.09765625" style="513" customWidth="1"/>
    <col min="16135" max="16135" width="8.5" style="513" bestFit="1" customWidth="1"/>
    <col min="16136" max="16136" width="11.09765625" style="513" bestFit="1" customWidth="1"/>
    <col min="16137" max="16137" width="13.19921875" style="513" customWidth="1"/>
    <col min="16138" max="16138" width="8.3984375" style="513" customWidth="1"/>
    <col min="16139" max="16139" width="11.19921875" style="513" customWidth="1"/>
    <col min="16140" max="16140" width="9" style="513" customWidth="1"/>
    <col min="16141" max="16141" width="7.5" style="513" customWidth="1"/>
    <col min="16142" max="16142" width="14.5" style="513" customWidth="1"/>
    <col min="16143" max="16143" width="19.09765625" style="513" customWidth="1"/>
    <col min="16144" max="16145" width="0" style="513" hidden="1" customWidth="1"/>
    <col min="16146" max="16146" width="9.59765625" style="513" customWidth="1"/>
    <col min="16147" max="16147" width="9.09765625" style="513" customWidth="1"/>
    <col min="16148" max="16148" width="12.69921875" style="513" customWidth="1"/>
    <col min="16149" max="16149" width="12.3984375" style="513" customWidth="1"/>
    <col min="16150" max="16384" width="9" style="513"/>
  </cols>
  <sheetData>
    <row r="1" spans="1:201">
      <c r="A1" s="1145" t="s">
        <v>306</v>
      </c>
      <c r="B1" s="1145"/>
      <c r="C1" s="1145"/>
      <c r="D1" s="1145"/>
      <c r="E1" s="1145"/>
      <c r="F1" s="1145"/>
      <c r="G1" s="1145"/>
      <c r="H1" s="1145"/>
      <c r="I1" s="1145"/>
      <c r="J1" s="1145"/>
      <c r="K1" s="512"/>
    </row>
    <row r="2" spans="1:201">
      <c r="A2" s="514" t="s">
        <v>285</v>
      </c>
      <c r="B2" s="515"/>
      <c r="C2" s="516"/>
      <c r="D2" s="517"/>
      <c r="E2" s="516"/>
      <c r="F2" s="516"/>
      <c r="G2" s="516"/>
      <c r="H2" s="516" t="s">
        <v>287</v>
      </c>
      <c r="I2" s="516"/>
      <c r="J2" s="828"/>
    </row>
    <row r="3" spans="1:201">
      <c r="A3" s="514" t="s">
        <v>286</v>
      </c>
      <c r="B3" s="515"/>
      <c r="C3" s="516"/>
      <c r="D3" s="517"/>
      <c r="E3" s="516"/>
      <c r="F3" s="516"/>
      <c r="G3" s="516"/>
      <c r="H3" s="516" t="s">
        <v>289</v>
      </c>
      <c r="I3" s="516"/>
      <c r="J3" s="828"/>
    </row>
    <row r="4" spans="1:201">
      <c r="A4" s="514" t="s">
        <v>288</v>
      </c>
      <c r="B4" s="515"/>
      <c r="C4" s="516"/>
      <c r="D4" s="517"/>
      <c r="E4" s="516"/>
      <c r="F4" s="516"/>
      <c r="G4" s="516"/>
      <c r="H4" s="516" t="s">
        <v>290</v>
      </c>
      <c r="I4" s="516"/>
      <c r="J4" s="828"/>
    </row>
    <row r="5" spans="1:201">
      <c r="A5" s="518" t="str">
        <f>สรุปทดสอบ!A5</f>
        <v>ประมาณราคาเมื่อวันที่     21  เมษายน 2569</v>
      </c>
      <c r="B5" s="519"/>
      <c r="C5" s="516"/>
      <c r="D5" s="517"/>
      <c r="E5" s="516"/>
      <c r="F5" s="516"/>
      <c r="G5" s="516"/>
      <c r="H5" s="516"/>
      <c r="I5" s="516"/>
      <c r="J5" s="828"/>
    </row>
    <row r="6" spans="1:201">
      <c r="A6" s="518" t="s">
        <v>233</v>
      </c>
      <c r="B6" s="519"/>
      <c r="C6" s="516"/>
      <c r="D6" s="517"/>
      <c r="E6" s="516"/>
      <c r="F6" s="516"/>
      <c r="G6" s="516"/>
      <c r="H6" s="516"/>
      <c r="I6" s="516"/>
      <c r="J6" s="828"/>
    </row>
    <row r="7" spans="1:201" s="831" customFormat="1">
      <c r="A7" s="1146" t="s">
        <v>19</v>
      </c>
      <c r="B7" s="1146" t="s">
        <v>1</v>
      </c>
      <c r="C7" s="1148" t="s">
        <v>21</v>
      </c>
      <c r="D7" s="1150" t="s">
        <v>20</v>
      </c>
      <c r="E7" s="1152" t="s">
        <v>28</v>
      </c>
      <c r="F7" s="1153"/>
      <c r="G7" s="1154" t="s">
        <v>29</v>
      </c>
      <c r="H7" s="1153"/>
      <c r="I7" s="1156" t="s">
        <v>146</v>
      </c>
      <c r="J7" s="1150" t="s">
        <v>3</v>
      </c>
      <c r="K7" s="830"/>
    </row>
    <row r="8" spans="1:201" s="831" customFormat="1">
      <c r="A8" s="1147"/>
      <c r="B8" s="1147"/>
      <c r="C8" s="1149"/>
      <c r="D8" s="1151"/>
      <c r="E8" s="829" t="s">
        <v>30</v>
      </c>
      <c r="F8" s="829" t="s">
        <v>31</v>
      </c>
      <c r="G8" s="832" t="s">
        <v>30</v>
      </c>
      <c r="H8" s="829" t="s">
        <v>31</v>
      </c>
      <c r="I8" s="1157"/>
      <c r="J8" s="1155"/>
      <c r="K8" s="830"/>
    </row>
    <row r="9" spans="1:201" s="840" customFormat="1" ht="21">
      <c r="A9" s="833" t="s">
        <v>307</v>
      </c>
      <c r="B9" s="834" t="s">
        <v>308</v>
      </c>
      <c r="C9" s="835"/>
      <c r="D9" s="836"/>
      <c r="E9" s="837"/>
      <c r="F9" s="837"/>
      <c r="G9" s="837"/>
      <c r="H9" s="837"/>
      <c r="I9" s="838"/>
      <c r="J9" s="839"/>
      <c r="L9" s="841"/>
      <c r="M9" s="841"/>
      <c r="N9" s="841"/>
      <c r="O9" s="841"/>
      <c r="P9" s="841"/>
      <c r="Q9" s="841"/>
      <c r="R9" s="841"/>
      <c r="S9" s="841"/>
      <c r="T9" s="841"/>
      <c r="U9" s="841"/>
      <c r="V9" s="841"/>
      <c r="W9" s="841"/>
      <c r="X9" s="841"/>
      <c r="Y9" s="841"/>
      <c r="Z9" s="841"/>
      <c r="AA9" s="841"/>
      <c r="AB9" s="841"/>
      <c r="AC9" s="841"/>
      <c r="AD9" s="841"/>
      <c r="AE9" s="841"/>
      <c r="AF9" s="841"/>
      <c r="AG9" s="841"/>
      <c r="AH9" s="841"/>
      <c r="AI9" s="841"/>
      <c r="AJ9" s="841"/>
      <c r="AK9" s="841"/>
      <c r="AL9" s="841"/>
      <c r="AM9" s="841"/>
      <c r="AN9" s="841"/>
      <c r="AO9" s="841"/>
      <c r="AP9" s="841"/>
      <c r="AQ9" s="841"/>
      <c r="AR9" s="841"/>
      <c r="AS9" s="841"/>
      <c r="AT9" s="841"/>
      <c r="AU9" s="841"/>
      <c r="AV9" s="841"/>
      <c r="AW9" s="841"/>
      <c r="AX9" s="841"/>
      <c r="AY9" s="841"/>
      <c r="AZ9" s="841"/>
      <c r="BA9" s="841"/>
      <c r="BB9" s="841"/>
      <c r="BC9" s="841"/>
      <c r="BD9" s="841"/>
      <c r="BE9" s="841"/>
      <c r="BF9" s="841"/>
      <c r="BG9" s="841"/>
      <c r="BH9" s="841"/>
      <c r="BI9" s="841"/>
      <c r="BJ9" s="841"/>
      <c r="BK9" s="841"/>
      <c r="BL9" s="841"/>
      <c r="BM9" s="841"/>
      <c r="BN9" s="841"/>
      <c r="BO9" s="841"/>
      <c r="BP9" s="841"/>
      <c r="BQ9" s="841"/>
      <c r="BR9" s="841"/>
      <c r="BS9" s="841"/>
      <c r="BT9" s="841"/>
      <c r="BU9" s="841"/>
      <c r="BV9" s="841"/>
      <c r="BW9" s="841"/>
      <c r="BX9" s="841"/>
      <c r="BY9" s="841"/>
      <c r="BZ9" s="841"/>
      <c r="CA9" s="841"/>
      <c r="CB9" s="841"/>
      <c r="CC9" s="841"/>
      <c r="CD9" s="841"/>
      <c r="CE9" s="841"/>
      <c r="CF9" s="841"/>
      <c r="CG9" s="841"/>
      <c r="CH9" s="841"/>
      <c r="CI9" s="841"/>
      <c r="CJ9" s="841"/>
      <c r="CK9" s="841"/>
      <c r="CL9" s="841"/>
      <c r="CM9" s="841"/>
      <c r="CN9" s="841"/>
      <c r="CO9" s="841"/>
      <c r="CP9" s="841"/>
      <c r="CQ9" s="841"/>
      <c r="CR9" s="841"/>
      <c r="CS9" s="841"/>
      <c r="CT9" s="841"/>
      <c r="CU9" s="841"/>
      <c r="CV9" s="841"/>
      <c r="CW9" s="841"/>
      <c r="CX9" s="841"/>
      <c r="CY9" s="841"/>
      <c r="CZ9" s="841"/>
      <c r="DA9" s="841"/>
      <c r="DB9" s="841"/>
      <c r="DC9" s="841"/>
      <c r="DD9" s="841"/>
      <c r="DE9" s="841"/>
      <c r="DF9" s="841"/>
      <c r="DG9" s="841"/>
      <c r="DH9" s="841"/>
      <c r="DI9" s="841"/>
      <c r="DJ9" s="841"/>
      <c r="DK9" s="841"/>
      <c r="DL9" s="841"/>
      <c r="DM9" s="841"/>
      <c r="DN9" s="841"/>
      <c r="DO9" s="841"/>
      <c r="DP9" s="841"/>
      <c r="DQ9" s="841"/>
      <c r="DR9" s="841"/>
      <c r="DS9" s="841"/>
      <c r="DT9" s="841"/>
      <c r="DU9" s="841"/>
      <c r="DV9" s="841"/>
      <c r="DW9" s="841"/>
      <c r="DX9" s="841"/>
      <c r="DY9" s="841"/>
      <c r="DZ9" s="841"/>
      <c r="EA9" s="841"/>
      <c r="EB9" s="841"/>
      <c r="EC9" s="841"/>
      <c r="ED9" s="841"/>
      <c r="EE9" s="841"/>
      <c r="EF9" s="841"/>
      <c r="EG9" s="841"/>
      <c r="EH9" s="841"/>
      <c r="EI9" s="841"/>
      <c r="EJ9" s="841"/>
      <c r="EK9" s="841"/>
      <c r="EL9" s="841"/>
      <c r="EM9" s="841"/>
      <c r="EN9" s="841"/>
      <c r="EO9" s="841"/>
      <c r="EP9" s="841"/>
      <c r="EQ9" s="841"/>
      <c r="ER9" s="841"/>
      <c r="ES9" s="841"/>
      <c r="ET9" s="841"/>
      <c r="EU9" s="841"/>
      <c r="EV9" s="841"/>
      <c r="EW9" s="841"/>
      <c r="EX9" s="841"/>
      <c r="EY9" s="841"/>
      <c r="EZ9" s="841"/>
      <c r="FA9" s="841"/>
      <c r="FB9" s="841"/>
      <c r="FC9" s="841"/>
      <c r="FD9" s="841"/>
      <c r="FE9" s="841"/>
      <c r="FF9" s="841"/>
      <c r="FG9" s="841"/>
      <c r="FH9" s="841"/>
      <c r="FI9" s="841"/>
      <c r="FJ9" s="841"/>
      <c r="FK9" s="841"/>
      <c r="FL9" s="841"/>
      <c r="FM9" s="841"/>
      <c r="FN9" s="841"/>
      <c r="FO9" s="841"/>
      <c r="FP9" s="841"/>
      <c r="FQ9" s="841"/>
      <c r="FR9" s="841"/>
      <c r="FS9" s="841"/>
      <c r="FT9" s="841"/>
      <c r="FU9" s="841"/>
      <c r="FV9" s="841"/>
      <c r="FW9" s="841"/>
      <c r="FX9" s="841"/>
      <c r="FY9" s="841"/>
      <c r="FZ9" s="841"/>
      <c r="GA9" s="841"/>
      <c r="GB9" s="841"/>
      <c r="GC9" s="841"/>
      <c r="GD9" s="841"/>
      <c r="GE9" s="841"/>
      <c r="GF9" s="841"/>
      <c r="GG9" s="841"/>
      <c r="GH9" s="841"/>
      <c r="GI9" s="841"/>
      <c r="GJ9" s="841"/>
      <c r="GK9" s="841"/>
      <c r="GL9" s="841"/>
      <c r="GM9" s="841"/>
      <c r="GN9" s="841"/>
      <c r="GO9" s="841"/>
      <c r="GP9" s="841"/>
      <c r="GQ9" s="841"/>
      <c r="GR9" s="841"/>
      <c r="GS9" s="841"/>
    </row>
    <row r="10" spans="1:201" s="840" customFormat="1" ht="21">
      <c r="A10" s="833"/>
      <c r="B10" s="842" t="s">
        <v>309</v>
      </c>
      <c r="C10" s="835"/>
      <c r="D10" s="836"/>
      <c r="E10" s="843"/>
      <c r="F10" s="837"/>
      <c r="G10" s="837"/>
      <c r="H10" s="837"/>
      <c r="I10" s="844"/>
      <c r="J10" s="845"/>
      <c r="L10" s="841"/>
      <c r="M10" s="841"/>
      <c r="N10" s="841"/>
      <c r="O10" s="841"/>
      <c r="P10" s="841"/>
      <c r="Q10" s="841"/>
      <c r="R10" s="841"/>
      <c r="S10" s="841"/>
      <c r="T10" s="841"/>
      <c r="U10" s="841"/>
      <c r="V10" s="841"/>
      <c r="W10" s="841"/>
      <c r="X10" s="841"/>
      <c r="Y10" s="841"/>
      <c r="Z10" s="841"/>
      <c r="AA10" s="841"/>
      <c r="AB10" s="841"/>
      <c r="AC10" s="841"/>
      <c r="AD10" s="841"/>
      <c r="AE10" s="841"/>
      <c r="AF10" s="841"/>
      <c r="AG10" s="841"/>
      <c r="AH10" s="841"/>
      <c r="AI10" s="841"/>
      <c r="AJ10" s="841"/>
      <c r="AK10" s="841"/>
      <c r="AL10" s="841"/>
      <c r="AM10" s="841"/>
      <c r="AN10" s="841"/>
      <c r="AO10" s="841"/>
      <c r="AP10" s="841"/>
      <c r="AQ10" s="841"/>
      <c r="AR10" s="841"/>
      <c r="AS10" s="841"/>
      <c r="AT10" s="841"/>
      <c r="AU10" s="841"/>
      <c r="AV10" s="841"/>
      <c r="AW10" s="841"/>
      <c r="AX10" s="841"/>
      <c r="AY10" s="841"/>
      <c r="AZ10" s="841"/>
      <c r="BA10" s="841"/>
      <c r="BB10" s="841"/>
      <c r="BC10" s="841"/>
      <c r="BD10" s="841"/>
      <c r="BE10" s="841"/>
      <c r="BF10" s="841"/>
      <c r="BG10" s="841"/>
      <c r="BH10" s="841"/>
      <c r="BI10" s="841"/>
      <c r="BJ10" s="841"/>
      <c r="BK10" s="841"/>
      <c r="BL10" s="841"/>
      <c r="BM10" s="841"/>
      <c r="BN10" s="841"/>
      <c r="BO10" s="841"/>
      <c r="BP10" s="841"/>
      <c r="BQ10" s="841"/>
      <c r="BR10" s="841"/>
      <c r="BS10" s="841"/>
      <c r="BT10" s="841"/>
      <c r="BU10" s="841"/>
      <c r="BV10" s="841"/>
      <c r="BW10" s="841"/>
      <c r="BX10" s="841"/>
      <c r="BY10" s="841"/>
      <c r="BZ10" s="841"/>
      <c r="CA10" s="841"/>
      <c r="CB10" s="841"/>
      <c r="CC10" s="841"/>
      <c r="CD10" s="841"/>
      <c r="CE10" s="841"/>
      <c r="CF10" s="841"/>
      <c r="CG10" s="841"/>
      <c r="CH10" s="841"/>
      <c r="CI10" s="841"/>
      <c r="CJ10" s="841"/>
      <c r="CK10" s="841"/>
      <c r="CL10" s="841"/>
      <c r="CM10" s="841"/>
      <c r="CN10" s="841"/>
      <c r="CO10" s="841"/>
      <c r="CP10" s="841"/>
      <c r="CQ10" s="841"/>
      <c r="CR10" s="841"/>
      <c r="CS10" s="841"/>
      <c r="CT10" s="841"/>
      <c r="CU10" s="841"/>
      <c r="CV10" s="841"/>
      <c r="CW10" s="841"/>
      <c r="CX10" s="841"/>
      <c r="CY10" s="841"/>
      <c r="CZ10" s="841"/>
      <c r="DA10" s="841"/>
      <c r="DB10" s="841"/>
      <c r="DC10" s="841"/>
      <c r="DD10" s="841"/>
      <c r="DE10" s="841"/>
      <c r="DF10" s="841"/>
      <c r="DG10" s="841"/>
      <c r="DH10" s="841"/>
      <c r="DI10" s="841"/>
      <c r="DJ10" s="841"/>
      <c r="DK10" s="841"/>
      <c r="DL10" s="841"/>
      <c r="DM10" s="841"/>
      <c r="DN10" s="841"/>
      <c r="DO10" s="841"/>
      <c r="DP10" s="841"/>
      <c r="DQ10" s="841"/>
      <c r="DR10" s="841"/>
      <c r="DS10" s="841"/>
      <c r="DT10" s="841"/>
      <c r="DU10" s="841"/>
      <c r="DV10" s="841"/>
      <c r="DW10" s="841"/>
      <c r="DX10" s="841"/>
      <c r="DY10" s="841"/>
      <c r="DZ10" s="841"/>
      <c r="EA10" s="841"/>
      <c r="EB10" s="841"/>
      <c r="EC10" s="841"/>
      <c r="ED10" s="841"/>
      <c r="EE10" s="841"/>
      <c r="EF10" s="841"/>
      <c r="EG10" s="841"/>
      <c r="EH10" s="841"/>
      <c r="EI10" s="841"/>
      <c r="EJ10" s="841"/>
      <c r="EK10" s="841"/>
      <c r="EL10" s="841"/>
      <c r="EM10" s="841"/>
      <c r="EN10" s="841"/>
      <c r="EO10" s="841"/>
      <c r="EP10" s="841"/>
      <c r="EQ10" s="841"/>
      <c r="ER10" s="841"/>
      <c r="ES10" s="841"/>
      <c r="ET10" s="841"/>
      <c r="EU10" s="841"/>
      <c r="EV10" s="841"/>
      <c r="EW10" s="841"/>
      <c r="EX10" s="841"/>
      <c r="EY10" s="841"/>
      <c r="EZ10" s="841"/>
      <c r="FA10" s="841"/>
      <c r="FB10" s="841"/>
      <c r="FC10" s="841"/>
      <c r="FD10" s="841"/>
      <c r="FE10" s="841"/>
      <c r="FF10" s="841"/>
      <c r="FG10" s="841"/>
      <c r="FH10" s="841"/>
      <c r="FI10" s="841"/>
      <c r="FJ10" s="841"/>
      <c r="FK10" s="841"/>
      <c r="FL10" s="841"/>
      <c r="FM10" s="841"/>
      <c r="FN10" s="841"/>
      <c r="FO10" s="841"/>
      <c r="FP10" s="841"/>
      <c r="FQ10" s="841"/>
      <c r="FR10" s="841"/>
      <c r="FS10" s="841"/>
      <c r="FT10" s="841"/>
      <c r="FU10" s="841"/>
      <c r="FV10" s="841"/>
      <c r="FW10" s="841"/>
      <c r="FX10" s="841"/>
      <c r="FY10" s="841"/>
      <c r="FZ10" s="841"/>
      <c r="GA10" s="841"/>
      <c r="GB10" s="841"/>
      <c r="GC10" s="841"/>
      <c r="GD10" s="841"/>
      <c r="GE10" s="841"/>
      <c r="GF10" s="841"/>
      <c r="GG10" s="841"/>
      <c r="GH10" s="841"/>
      <c r="GI10" s="841"/>
      <c r="GJ10" s="841"/>
      <c r="GK10" s="841"/>
      <c r="GL10" s="841"/>
      <c r="GM10" s="841"/>
      <c r="GN10" s="841"/>
      <c r="GO10" s="841"/>
      <c r="GP10" s="841"/>
      <c r="GQ10" s="841"/>
      <c r="GR10" s="841"/>
      <c r="GS10" s="841"/>
    </row>
    <row r="11" spans="1:201" s="840" customFormat="1" ht="21">
      <c r="A11" s="846"/>
      <c r="B11" s="847" t="s">
        <v>782</v>
      </c>
      <c r="C11" s="848">
        <v>-3.57</v>
      </c>
      <c r="D11" s="520" t="s">
        <v>33</v>
      </c>
      <c r="E11" s="848"/>
      <c r="F11" s="848"/>
      <c r="G11" s="848">
        <v>615</v>
      </c>
      <c r="H11" s="848">
        <f t="shared" ref="H11:H18" si="0">G11*C11</f>
        <v>-2195.5499999999997</v>
      </c>
      <c r="I11" s="849">
        <f t="shared" ref="I11:I18" si="1">H11+F11</f>
        <v>-2195.5499999999997</v>
      </c>
      <c r="J11" s="845"/>
      <c r="L11" s="841"/>
      <c r="M11" s="841"/>
      <c r="N11" s="841"/>
      <c r="O11" s="841"/>
      <c r="P11" s="841"/>
      <c r="Q11" s="841"/>
      <c r="R11" s="841"/>
      <c r="S11" s="841"/>
      <c r="T11" s="841"/>
      <c r="U11" s="841"/>
      <c r="V11" s="841"/>
      <c r="W11" s="841"/>
      <c r="X11" s="841"/>
      <c r="Y11" s="841"/>
      <c r="Z11" s="841"/>
      <c r="AA11" s="841"/>
      <c r="AB11" s="841"/>
      <c r="AC11" s="841"/>
      <c r="AD11" s="841"/>
      <c r="AE11" s="841"/>
      <c r="AF11" s="841"/>
      <c r="AG11" s="841"/>
      <c r="AH11" s="841"/>
      <c r="AI11" s="841"/>
      <c r="AJ11" s="841"/>
      <c r="AK11" s="841"/>
      <c r="AL11" s="841"/>
      <c r="AM11" s="841"/>
      <c r="AN11" s="841"/>
      <c r="AO11" s="841"/>
      <c r="AP11" s="841"/>
      <c r="AQ11" s="841"/>
      <c r="AR11" s="841"/>
      <c r="AS11" s="841"/>
      <c r="AT11" s="841"/>
      <c r="AU11" s="841"/>
      <c r="AV11" s="841"/>
      <c r="AW11" s="841"/>
      <c r="AX11" s="841"/>
      <c r="AY11" s="841"/>
      <c r="AZ11" s="841"/>
      <c r="BA11" s="841"/>
      <c r="BB11" s="841"/>
      <c r="BC11" s="841"/>
      <c r="BD11" s="841"/>
      <c r="BE11" s="841"/>
      <c r="BF11" s="841"/>
      <c r="BG11" s="841"/>
      <c r="BH11" s="841"/>
      <c r="BI11" s="841"/>
      <c r="BJ11" s="841"/>
      <c r="BK11" s="841"/>
      <c r="BL11" s="841"/>
      <c r="BM11" s="841"/>
      <c r="BN11" s="841"/>
      <c r="BO11" s="841"/>
      <c r="BP11" s="841"/>
      <c r="BQ11" s="841"/>
      <c r="BR11" s="841"/>
      <c r="BS11" s="841"/>
      <c r="BT11" s="841"/>
      <c r="BU11" s="841"/>
      <c r="BV11" s="841"/>
      <c r="BW11" s="841"/>
      <c r="BX11" s="841"/>
      <c r="BY11" s="841"/>
      <c r="BZ11" s="841"/>
      <c r="CA11" s="841"/>
      <c r="CB11" s="841"/>
      <c r="CC11" s="841"/>
      <c r="CD11" s="841"/>
      <c r="CE11" s="841"/>
      <c r="CF11" s="841"/>
      <c r="CG11" s="841"/>
      <c r="CH11" s="841"/>
      <c r="CI11" s="841"/>
      <c r="CJ11" s="841"/>
      <c r="CK11" s="841"/>
      <c r="CL11" s="841"/>
      <c r="CM11" s="841"/>
      <c r="CN11" s="841"/>
      <c r="CO11" s="841"/>
      <c r="CP11" s="841"/>
      <c r="CQ11" s="841"/>
      <c r="CR11" s="841"/>
      <c r="CS11" s="841"/>
      <c r="CT11" s="841"/>
      <c r="CU11" s="841"/>
      <c r="CV11" s="841"/>
      <c r="CW11" s="841"/>
      <c r="CX11" s="841"/>
      <c r="CY11" s="841"/>
      <c r="CZ11" s="841"/>
      <c r="DA11" s="841"/>
      <c r="DB11" s="841"/>
      <c r="DC11" s="841"/>
      <c r="DD11" s="841"/>
      <c r="DE11" s="841"/>
      <c r="DF11" s="841"/>
      <c r="DG11" s="841"/>
      <c r="DH11" s="841"/>
      <c r="DI11" s="841"/>
      <c r="DJ11" s="841"/>
      <c r="DK11" s="841"/>
      <c r="DL11" s="841"/>
      <c r="DM11" s="841"/>
      <c r="DN11" s="841"/>
      <c r="DO11" s="841"/>
      <c r="DP11" s="841"/>
      <c r="DQ11" s="841"/>
      <c r="DR11" s="841"/>
      <c r="DS11" s="841"/>
      <c r="DT11" s="841"/>
      <c r="DU11" s="841"/>
      <c r="DV11" s="841"/>
      <c r="DW11" s="841"/>
      <c r="DX11" s="841"/>
      <c r="DY11" s="841"/>
      <c r="DZ11" s="841"/>
      <c r="EA11" s="841"/>
      <c r="EB11" s="841"/>
      <c r="EC11" s="841"/>
      <c r="ED11" s="841"/>
      <c r="EE11" s="841"/>
      <c r="EF11" s="841"/>
      <c r="EG11" s="841"/>
      <c r="EH11" s="841"/>
      <c r="EI11" s="841"/>
      <c r="EJ11" s="841"/>
      <c r="EK11" s="841"/>
      <c r="EL11" s="841"/>
      <c r="EM11" s="841"/>
      <c r="EN11" s="841"/>
      <c r="EO11" s="841"/>
      <c r="EP11" s="841"/>
      <c r="EQ11" s="841"/>
      <c r="ER11" s="841"/>
      <c r="ES11" s="841"/>
      <c r="ET11" s="841"/>
      <c r="EU11" s="841"/>
      <c r="EV11" s="841"/>
      <c r="EW11" s="841"/>
      <c r="EX11" s="841"/>
      <c r="EY11" s="841"/>
      <c r="EZ11" s="841"/>
      <c r="FA11" s="841"/>
      <c r="FB11" s="841"/>
      <c r="FC11" s="841"/>
      <c r="FD11" s="841"/>
      <c r="FE11" s="841"/>
      <c r="FF11" s="841"/>
      <c r="FG11" s="841"/>
      <c r="FH11" s="841"/>
      <c r="FI11" s="841"/>
      <c r="FJ11" s="841"/>
      <c r="FK11" s="841"/>
      <c r="FL11" s="841"/>
      <c r="FM11" s="841"/>
      <c r="FN11" s="841"/>
      <c r="FO11" s="841"/>
      <c r="FP11" s="841"/>
      <c r="FQ11" s="841"/>
      <c r="FR11" s="841"/>
      <c r="FS11" s="841"/>
      <c r="FT11" s="841"/>
      <c r="FU11" s="841"/>
      <c r="FV11" s="841"/>
      <c r="FW11" s="841"/>
      <c r="FX11" s="841"/>
      <c r="FY11" s="841"/>
      <c r="FZ11" s="841"/>
      <c r="GA11" s="841"/>
      <c r="GB11" s="841"/>
      <c r="GC11" s="841"/>
      <c r="GD11" s="841"/>
      <c r="GE11" s="841"/>
      <c r="GF11" s="841"/>
      <c r="GG11" s="841"/>
      <c r="GH11" s="841"/>
      <c r="GI11" s="841"/>
      <c r="GJ11" s="841"/>
      <c r="GK11" s="841"/>
      <c r="GL11" s="841"/>
      <c r="GM11" s="841"/>
      <c r="GN11" s="841"/>
      <c r="GO11" s="841"/>
      <c r="GP11" s="841"/>
      <c r="GQ11" s="841"/>
      <c r="GR11" s="841"/>
      <c r="GS11" s="841"/>
    </row>
    <row r="12" spans="1:201" s="840" customFormat="1" ht="21">
      <c r="A12" s="846"/>
      <c r="B12" s="847" t="s">
        <v>783</v>
      </c>
      <c r="C12" s="848">
        <v>17.5</v>
      </c>
      <c r="D12" s="520" t="s">
        <v>33</v>
      </c>
      <c r="E12" s="848"/>
      <c r="F12" s="848"/>
      <c r="G12" s="848">
        <v>615</v>
      </c>
      <c r="H12" s="848">
        <f t="shared" si="0"/>
        <v>10762.5</v>
      </c>
      <c r="I12" s="849">
        <f t="shared" si="1"/>
        <v>10762.5</v>
      </c>
      <c r="J12" s="845"/>
      <c r="L12" s="841"/>
      <c r="M12" s="841"/>
      <c r="N12" s="850"/>
      <c r="O12" s="841"/>
      <c r="P12" s="841"/>
      <c r="Q12" s="841"/>
      <c r="R12" s="841"/>
      <c r="S12" s="841"/>
      <c r="T12" s="841"/>
      <c r="U12" s="841"/>
      <c r="V12" s="841"/>
      <c r="W12" s="841"/>
      <c r="X12" s="841"/>
      <c r="Y12" s="841"/>
      <c r="Z12" s="841"/>
      <c r="AA12" s="841"/>
      <c r="AB12" s="841"/>
      <c r="AC12" s="841"/>
      <c r="AD12" s="841"/>
      <c r="AE12" s="841"/>
      <c r="AF12" s="841"/>
      <c r="AG12" s="841"/>
      <c r="AH12" s="841"/>
      <c r="AI12" s="841"/>
      <c r="AJ12" s="841"/>
      <c r="AK12" s="841"/>
      <c r="AL12" s="841"/>
      <c r="AM12" s="841"/>
      <c r="AN12" s="841"/>
      <c r="AO12" s="841"/>
      <c r="AP12" s="841"/>
      <c r="AQ12" s="841"/>
      <c r="AR12" s="841"/>
      <c r="AS12" s="841"/>
      <c r="AT12" s="841"/>
      <c r="AU12" s="841"/>
      <c r="AV12" s="841"/>
      <c r="AW12" s="841"/>
      <c r="AX12" s="841"/>
      <c r="AY12" s="841"/>
      <c r="AZ12" s="841"/>
      <c r="BA12" s="841"/>
      <c r="BB12" s="841"/>
      <c r="BC12" s="841"/>
      <c r="BD12" s="841"/>
      <c r="BE12" s="841"/>
      <c r="BF12" s="841"/>
      <c r="BG12" s="841"/>
      <c r="BH12" s="841"/>
      <c r="BI12" s="841"/>
      <c r="BJ12" s="841"/>
      <c r="BK12" s="841"/>
      <c r="BL12" s="841"/>
      <c r="BM12" s="841"/>
      <c r="BN12" s="841"/>
      <c r="BO12" s="841"/>
      <c r="BP12" s="841"/>
      <c r="BQ12" s="841"/>
      <c r="BR12" s="841"/>
      <c r="BS12" s="841"/>
      <c r="BT12" s="841"/>
      <c r="BU12" s="841"/>
      <c r="BV12" s="841"/>
      <c r="BW12" s="841"/>
      <c r="BX12" s="841"/>
      <c r="BY12" s="841"/>
      <c r="BZ12" s="841"/>
      <c r="CA12" s="841"/>
      <c r="CB12" s="841"/>
      <c r="CC12" s="841"/>
      <c r="CD12" s="841"/>
      <c r="CE12" s="841"/>
      <c r="CF12" s="841"/>
      <c r="CG12" s="841"/>
      <c r="CH12" s="841"/>
      <c r="CI12" s="841"/>
      <c r="CJ12" s="841"/>
      <c r="CK12" s="841"/>
      <c r="CL12" s="841"/>
      <c r="CM12" s="841"/>
      <c r="CN12" s="841"/>
      <c r="CO12" s="841"/>
      <c r="CP12" s="841"/>
      <c r="CQ12" s="841"/>
      <c r="CR12" s="8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1"/>
      <c r="DN12" s="841"/>
      <c r="DO12" s="841"/>
      <c r="DP12" s="841"/>
      <c r="DQ12" s="841"/>
      <c r="DR12" s="841"/>
      <c r="DS12" s="841"/>
      <c r="DT12" s="841"/>
      <c r="DU12" s="841"/>
      <c r="DV12" s="841"/>
      <c r="DW12" s="841"/>
      <c r="DX12" s="841"/>
      <c r="DY12" s="841"/>
      <c r="DZ12" s="841"/>
      <c r="EA12" s="841"/>
      <c r="EB12" s="841"/>
      <c r="EC12" s="841"/>
      <c r="ED12" s="841"/>
      <c r="EE12" s="841"/>
      <c r="EF12" s="841"/>
      <c r="EG12" s="841"/>
      <c r="EH12" s="841"/>
      <c r="EI12" s="841"/>
      <c r="EJ12" s="841"/>
      <c r="EK12" s="841"/>
      <c r="EL12" s="841"/>
      <c r="EM12" s="841"/>
      <c r="EN12" s="841"/>
      <c r="EO12" s="841"/>
      <c r="EP12" s="841"/>
      <c r="EQ12" s="841"/>
      <c r="ER12" s="841"/>
      <c r="ES12" s="841"/>
      <c r="ET12" s="841"/>
      <c r="EU12" s="841"/>
      <c r="EV12" s="841"/>
      <c r="EW12" s="841"/>
      <c r="EX12" s="841"/>
      <c r="EY12" s="841"/>
      <c r="EZ12" s="841"/>
      <c r="FA12" s="841"/>
      <c r="FB12" s="841"/>
      <c r="FC12" s="841"/>
      <c r="FD12" s="841"/>
      <c r="FE12" s="841"/>
      <c r="FF12" s="841"/>
      <c r="FG12" s="841"/>
      <c r="FH12" s="841"/>
      <c r="FI12" s="841"/>
      <c r="FJ12" s="841"/>
      <c r="FK12" s="841"/>
      <c r="FL12" s="841"/>
      <c r="FM12" s="841"/>
      <c r="FN12" s="841"/>
      <c r="FO12" s="841"/>
      <c r="FP12" s="841"/>
      <c r="FQ12" s="841"/>
      <c r="FR12" s="841"/>
      <c r="FS12" s="841"/>
      <c r="FT12" s="841"/>
      <c r="FU12" s="841"/>
      <c r="FV12" s="841"/>
      <c r="FW12" s="841"/>
      <c r="FX12" s="841"/>
      <c r="FY12" s="841"/>
      <c r="FZ12" s="841"/>
      <c r="GA12" s="841"/>
      <c r="GB12" s="841"/>
      <c r="GC12" s="841"/>
      <c r="GD12" s="841"/>
      <c r="GE12" s="841"/>
      <c r="GF12" s="841"/>
      <c r="GG12" s="841"/>
      <c r="GH12" s="841"/>
      <c r="GI12" s="841"/>
      <c r="GJ12" s="841"/>
      <c r="GK12" s="841"/>
      <c r="GL12" s="841"/>
      <c r="GM12" s="841"/>
      <c r="GN12" s="841"/>
      <c r="GO12" s="841"/>
      <c r="GP12" s="841"/>
      <c r="GQ12" s="841"/>
      <c r="GR12" s="841"/>
      <c r="GS12" s="841"/>
    </row>
    <row r="13" spans="1:201" s="840" customFormat="1" ht="21">
      <c r="A13" s="846"/>
      <c r="B13" s="847" t="s">
        <v>784</v>
      </c>
      <c r="C13" s="848">
        <v>14.6</v>
      </c>
      <c r="D13" s="520" t="s">
        <v>33</v>
      </c>
      <c r="E13" s="848"/>
      <c r="F13" s="848"/>
      <c r="G13" s="848">
        <v>615</v>
      </c>
      <c r="H13" s="848">
        <f t="shared" si="0"/>
        <v>8979</v>
      </c>
      <c r="I13" s="849">
        <f t="shared" si="1"/>
        <v>8979</v>
      </c>
      <c r="J13" s="845"/>
      <c r="K13" s="851"/>
      <c r="L13" s="841"/>
      <c r="M13" s="841"/>
      <c r="N13" s="850"/>
      <c r="O13" s="841"/>
      <c r="P13" s="841"/>
      <c r="Q13" s="841"/>
      <c r="R13" s="841"/>
      <c r="S13" s="841"/>
      <c r="T13" s="841"/>
      <c r="U13" s="841"/>
      <c r="V13" s="841"/>
      <c r="W13" s="841"/>
      <c r="X13" s="841"/>
      <c r="Y13" s="841"/>
      <c r="Z13" s="841"/>
      <c r="AA13" s="841"/>
      <c r="AB13" s="841"/>
      <c r="AC13" s="841"/>
      <c r="AD13" s="841"/>
      <c r="AE13" s="841"/>
      <c r="AF13" s="841"/>
      <c r="AG13" s="841"/>
      <c r="AH13" s="841"/>
      <c r="AI13" s="841"/>
      <c r="AJ13" s="841"/>
      <c r="AK13" s="841"/>
      <c r="AL13" s="841"/>
      <c r="AM13" s="841"/>
      <c r="AN13" s="841"/>
      <c r="AO13" s="841"/>
      <c r="AP13" s="841"/>
      <c r="AQ13" s="841"/>
      <c r="AR13" s="841"/>
      <c r="AS13" s="841"/>
      <c r="AT13" s="841"/>
      <c r="AU13" s="841"/>
      <c r="AV13" s="841"/>
      <c r="AW13" s="841"/>
      <c r="AX13" s="841"/>
      <c r="AY13" s="841"/>
      <c r="AZ13" s="841"/>
      <c r="BA13" s="841"/>
      <c r="BB13" s="841"/>
      <c r="BC13" s="841"/>
      <c r="BD13" s="841"/>
      <c r="BE13" s="841"/>
      <c r="BF13" s="841"/>
      <c r="BG13" s="841"/>
      <c r="BH13" s="841"/>
      <c r="BI13" s="841"/>
      <c r="BJ13" s="841"/>
      <c r="BK13" s="841"/>
      <c r="BL13" s="841"/>
      <c r="BM13" s="841"/>
      <c r="BN13" s="841"/>
      <c r="BO13" s="841"/>
      <c r="BP13" s="841"/>
      <c r="BQ13" s="841"/>
      <c r="BR13" s="841"/>
      <c r="BS13" s="841"/>
      <c r="BT13" s="841"/>
      <c r="BU13" s="841"/>
      <c r="BV13" s="841"/>
      <c r="BW13" s="841"/>
      <c r="BX13" s="841"/>
      <c r="BY13" s="841"/>
      <c r="BZ13" s="841"/>
      <c r="CA13" s="841"/>
      <c r="CB13" s="841"/>
      <c r="CC13" s="841"/>
      <c r="CD13" s="841"/>
      <c r="CE13" s="841"/>
      <c r="CF13" s="841"/>
      <c r="CG13" s="841"/>
      <c r="CH13" s="841"/>
      <c r="CI13" s="841"/>
      <c r="CJ13" s="841"/>
      <c r="CK13" s="841"/>
      <c r="CL13" s="841"/>
      <c r="CM13" s="841"/>
      <c r="CN13" s="841"/>
      <c r="CO13" s="841"/>
      <c r="CP13" s="841"/>
      <c r="CQ13" s="841"/>
      <c r="CR13" s="8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1"/>
      <c r="DN13" s="841"/>
      <c r="DO13" s="841"/>
      <c r="DP13" s="841"/>
      <c r="DQ13" s="841"/>
      <c r="DR13" s="841"/>
      <c r="DS13" s="841"/>
      <c r="DT13" s="841"/>
      <c r="DU13" s="841"/>
      <c r="DV13" s="841"/>
      <c r="DW13" s="841"/>
      <c r="DX13" s="841"/>
      <c r="DY13" s="841"/>
      <c r="DZ13" s="841"/>
      <c r="EA13" s="841"/>
      <c r="EB13" s="841"/>
      <c r="EC13" s="841"/>
      <c r="ED13" s="841"/>
      <c r="EE13" s="841"/>
      <c r="EF13" s="841"/>
      <c r="EG13" s="841"/>
      <c r="EH13" s="841"/>
      <c r="EI13" s="841"/>
      <c r="EJ13" s="841"/>
      <c r="EK13" s="841"/>
      <c r="EL13" s="841"/>
      <c r="EM13" s="841"/>
      <c r="EN13" s="841"/>
      <c r="EO13" s="841"/>
      <c r="EP13" s="841"/>
      <c r="EQ13" s="841"/>
      <c r="ER13" s="841"/>
      <c r="ES13" s="841"/>
      <c r="ET13" s="841"/>
      <c r="EU13" s="841"/>
      <c r="EV13" s="841"/>
      <c r="EW13" s="841"/>
      <c r="EX13" s="841"/>
      <c r="EY13" s="841"/>
      <c r="EZ13" s="841"/>
      <c r="FA13" s="841"/>
      <c r="FB13" s="841"/>
      <c r="FC13" s="841"/>
      <c r="FD13" s="841"/>
      <c r="FE13" s="841"/>
      <c r="FF13" s="841"/>
      <c r="FG13" s="841"/>
      <c r="FH13" s="841"/>
      <c r="FI13" s="841"/>
      <c r="FJ13" s="841"/>
      <c r="FK13" s="841"/>
      <c r="FL13" s="841"/>
      <c r="FM13" s="841"/>
      <c r="FN13" s="841"/>
      <c r="FO13" s="841"/>
      <c r="FP13" s="841"/>
      <c r="FQ13" s="841"/>
      <c r="FR13" s="841"/>
      <c r="FS13" s="841"/>
      <c r="FT13" s="841"/>
      <c r="FU13" s="841"/>
      <c r="FV13" s="841"/>
      <c r="FW13" s="841"/>
      <c r="FX13" s="841"/>
      <c r="FY13" s="841"/>
      <c r="FZ13" s="841"/>
      <c r="GA13" s="841"/>
      <c r="GB13" s="841"/>
      <c r="GC13" s="841"/>
      <c r="GD13" s="841"/>
      <c r="GE13" s="841"/>
      <c r="GF13" s="841"/>
      <c r="GG13" s="841"/>
      <c r="GH13" s="841"/>
      <c r="GI13" s="841"/>
      <c r="GJ13" s="841"/>
      <c r="GK13" s="841"/>
      <c r="GL13" s="841"/>
      <c r="GM13" s="841"/>
      <c r="GN13" s="841"/>
      <c r="GO13" s="841"/>
      <c r="GP13" s="841"/>
      <c r="GQ13" s="841"/>
      <c r="GR13" s="841"/>
      <c r="GS13" s="841"/>
    </row>
    <row r="14" spans="1:201" s="840" customFormat="1" ht="21">
      <c r="A14" s="846"/>
      <c r="B14" s="847" t="s">
        <v>310</v>
      </c>
      <c r="C14" s="848">
        <v>61.39</v>
      </c>
      <c r="D14" s="520" t="s">
        <v>34</v>
      </c>
      <c r="E14" s="848"/>
      <c r="F14" s="848"/>
      <c r="G14" s="848">
        <v>41</v>
      </c>
      <c r="H14" s="848">
        <f t="shared" si="0"/>
        <v>2516.9900000000002</v>
      </c>
      <c r="I14" s="849">
        <f t="shared" si="1"/>
        <v>2516.9900000000002</v>
      </c>
      <c r="J14" s="845"/>
      <c r="K14" s="851"/>
      <c r="L14" s="841"/>
      <c r="M14" s="841"/>
      <c r="N14" s="850"/>
      <c r="O14" s="850"/>
      <c r="P14" s="841"/>
      <c r="Q14" s="841"/>
      <c r="R14" s="841"/>
      <c r="S14" s="841"/>
      <c r="T14" s="841"/>
      <c r="U14" s="841"/>
      <c r="V14" s="841"/>
      <c r="W14" s="841"/>
      <c r="X14" s="841"/>
      <c r="Y14" s="841"/>
      <c r="Z14" s="841"/>
      <c r="AA14" s="841"/>
      <c r="AB14" s="841"/>
      <c r="AC14" s="841"/>
      <c r="AD14" s="841"/>
      <c r="AE14" s="841"/>
      <c r="AF14" s="841"/>
      <c r="AG14" s="841"/>
      <c r="AH14" s="841"/>
      <c r="AI14" s="841"/>
      <c r="AJ14" s="841"/>
      <c r="AK14" s="841"/>
      <c r="AL14" s="841"/>
      <c r="AM14" s="841"/>
      <c r="AN14" s="841"/>
      <c r="AO14" s="841"/>
      <c r="AP14" s="841"/>
      <c r="AQ14" s="841"/>
      <c r="AR14" s="841"/>
      <c r="AS14" s="841"/>
      <c r="AT14" s="841"/>
      <c r="AU14" s="841"/>
      <c r="AV14" s="841"/>
      <c r="AW14" s="841"/>
      <c r="AX14" s="841"/>
      <c r="AY14" s="841"/>
      <c r="AZ14" s="841"/>
      <c r="BA14" s="841"/>
      <c r="BB14" s="841"/>
      <c r="BC14" s="841"/>
      <c r="BD14" s="841"/>
      <c r="BE14" s="841"/>
      <c r="BF14" s="841"/>
      <c r="BG14" s="841"/>
      <c r="BH14" s="841"/>
      <c r="BI14" s="841"/>
      <c r="BJ14" s="841"/>
      <c r="BK14" s="841"/>
      <c r="BL14" s="841"/>
      <c r="BM14" s="841"/>
      <c r="BN14" s="841"/>
      <c r="BO14" s="841"/>
      <c r="BP14" s="841"/>
      <c r="BQ14" s="841"/>
      <c r="BR14" s="841"/>
      <c r="BS14" s="841"/>
      <c r="BT14" s="841"/>
      <c r="BU14" s="841"/>
      <c r="BV14" s="841"/>
      <c r="BW14" s="841"/>
      <c r="BX14" s="841"/>
      <c r="BY14" s="841"/>
      <c r="BZ14" s="841"/>
      <c r="CA14" s="841"/>
      <c r="CB14" s="841"/>
      <c r="CC14" s="841"/>
      <c r="CD14" s="841"/>
      <c r="CE14" s="841"/>
      <c r="CF14" s="841"/>
      <c r="CG14" s="841"/>
      <c r="CH14" s="841"/>
      <c r="CI14" s="841"/>
      <c r="CJ14" s="841"/>
      <c r="CK14" s="841"/>
      <c r="CL14" s="841"/>
      <c r="CM14" s="841"/>
      <c r="CN14" s="841"/>
      <c r="CO14" s="841"/>
      <c r="CP14" s="841"/>
      <c r="CQ14" s="841"/>
      <c r="CR14" s="8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1"/>
      <c r="DN14" s="841"/>
      <c r="DO14" s="841"/>
      <c r="DP14" s="841"/>
      <c r="DQ14" s="841"/>
      <c r="DR14" s="841"/>
      <c r="DS14" s="841"/>
      <c r="DT14" s="841"/>
      <c r="DU14" s="841"/>
      <c r="DV14" s="841"/>
      <c r="DW14" s="841"/>
      <c r="DX14" s="841"/>
      <c r="DY14" s="841"/>
      <c r="DZ14" s="841"/>
      <c r="EA14" s="841"/>
      <c r="EB14" s="841"/>
      <c r="EC14" s="841"/>
      <c r="ED14" s="841"/>
      <c r="EE14" s="841"/>
      <c r="EF14" s="841"/>
      <c r="EG14" s="841"/>
      <c r="EH14" s="841"/>
      <c r="EI14" s="841"/>
      <c r="EJ14" s="841"/>
      <c r="EK14" s="841"/>
      <c r="EL14" s="841"/>
      <c r="EM14" s="841"/>
      <c r="EN14" s="841"/>
      <c r="EO14" s="841"/>
      <c r="EP14" s="841"/>
      <c r="EQ14" s="841"/>
      <c r="ER14" s="841"/>
      <c r="ES14" s="841"/>
      <c r="ET14" s="841"/>
      <c r="EU14" s="841"/>
      <c r="EV14" s="841"/>
      <c r="EW14" s="841"/>
      <c r="EX14" s="841"/>
      <c r="EY14" s="841"/>
      <c r="EZ14" s="841"/>
      <c r="FA14" s="841"/>
      <c r="FB14" s="841"/>
      <c r="FC14" s="841"/>
      <c r="FD14" s="841"/>
      <c r="FE14" s="841"/>
      <c r="FF14" s="841"/>
      <c r="FG14" s="841"/>
      <c r="FH14" s="841"/>
      <c r="FI14" s="841"/>
      <c r="FJ14" s="841"/>
      <c r="FK14" s="841"/>
      <c r="FL14" s="841"/>
      <c r="FM14" s="841"/>
      <c r="FN14" s="841"/>
      <c r="FO14" s="841"/>
      <c r="FP14" s="841"/>
      <c r="FQ14" s="841"/>
      <c r="FR14" s="841"/>
      <c r="FS14" s="841"/>
      <c r="FT14" s="841"/>
      <c r="FU14" s="841"/>
      <c r="FV14" s="841"/>
      <c r="FW14" s="841"/>
      <c r="FX14" s="841"/>
      <c r="FY14" s="841"/>
      <c r="FZ14" s="841"/>
      <c r="GA14" s="841"/>
      <c r="GB14" s="841"/>
      <c r="GC14" s="841"/>
      <c r="GD14" s="841"/>
      <c r="GE14" s="841"/>
      <c r="GF14" s="841"/>
      <c r="GG14" s="841"/>
      <c r="GH14" s="841"/>
      <c r="GI14" s="841"/>
      <c r="GJ14" s="841"/>
      <c r="GK14" s="841"/>
      <c r="GL14" s="841"/>
      <c r="GM14" s="841"/>
      <c r="GN14" s="841"/>
      <c r="GO14" s="841"/>
      <c r="GP14" s="841"/>
      <c r="GQ14" s="841"/>
      <c r="GR14" s="841"/>
      <c r="GS14" s="841"/>
    </row>
    <row r="15" spans="1:201" s="840" customFormat="1" ht="21">
      <c r="A15" s="846"/>
      <c r="B15" s="847" t="s">
        <v>769</v>
      </c>
      <c r="C15" s="848">
        <v>126</v>
      </c>
      <c r="D15" s="520" t="s">
        <v>34</v>
      </c>
      <c r="E15" s="848"/>
      <c r="F15" s="848"/>
      <c r="G15" s="848">
        <v>51</v>
      </c>
      <c r="H15" s="848">
        <f t="shared" si="0"/>
        <v>6426</v>
      </c>
      <c r="I15" s="849">
        <f t="shared" si="1"/>
        <v>6426</v>
      </c>
      <c r="J15" s="845"/>
      <c r="K15" s="851"/>
      <c r="L15" s="841"/>
      <c r="M15" s="841"/>
      <c r="N15" s="850"/>
      <c r="O15" s="850"/>
      <c r="P15" s="841"/>
      <c r="Q15" s="841"/>
      <c r="R15" s="841"/>
      <c r="S15" s="841"/>
      <c r="T15" s="841"/>
      <c r="U15" s="841"/>
      <c r="V15" s="841"/>
      <c r="W15" s="841"/>
      <c r="X15" s="841"/>
      <c r="Y15" s="841"/>
      <c r="Z15" s="841"/>
      <c r="AA15" s="841"/>
      <c r="AB15" s="841"/>
      <c r="AC15" s="841"/>
      <c r="AD15" s="841"/>
      <c r="AE15" s="841"/>
      <c r="AF15" s="841"/>
      <c r="AG15" s="841"/>
      <c r="AH15" s="841"/>
      <c r="AI15" s="841"/>
      <c r="AJ15" s="841"/>
      <c r="AK15" s="841"/>
      <c r="AL15" s="841"/>
      <c r="AM15" s="841"/>
      <c r="AN15" s="841"/>
      <c r="AO15" s="841"/>
      <c r="AP15" s="841"/>
      <c r="AQ15" s="841"/>
      <c r="AR15" s="841"/>
      <c r="AS15" s="841"/>
      <c r="AT15" s="841"/>
      <c r="AU15" s="841"/>
      <c r="AV15" s="841"/>
      <c r="AW15" s="841"/>
      <c r="AX15" s="841"/>
      <c r="AY15" s="841"/>
      <c r="AZ15" s="841"/>
      <c r="BA15" s="841"/>
      <c r="BB15" s="841"/>
      <c r="BC15" s="841"/>
      <c r="BD15" s="841"/>
      <c r="BE15" s="841"/>
      <c r="BF15" s="841"/>
      <c r="BG15" s="841"/>
      <c r="BH15" s="841"/>
      <c r="BI15" s="841"/>
      <c r="BJ15" s="841"/>
      <c r="BK15" s="841"/>
      <c r="BL15" s="841"/>
      <c r="BM15" s="841"/>
      <c r="BN15" s="841"/>
      <c r="BO15" s="841"/>
      <c r="BP15" s="841"/>
      <c r="BQ15" s="841"/>
      <c r="BR15" s="841"/>
      <c r="BS15" s="841"/>
      <c r="BT15" s="841"/>
      <c r="BU15" s="841"/>
      <c r="BV15" s="841"/>
      <c r="BW15" s="841"/>
      <c r="BX15" s="841"/>
      <c r="BY15" s="841"/>
      <c r="BZ15" s="841"/>
      <c r="CA15" s="841"/>
      <c r="CB15" s="841"/>
      <c r="CC15" s="841"/>
      <c r="CD15" s="841"/>
      <c r="CE15" s="841"/>
      <c r="CF15" s="841"/>
      <c r="CG15" s="841"/>
      <c r="CH15" s="841"/>
      <c r="CI15" s="841"/>
      <c r="CJ15" s="841"/>
      <c r="CK15" s="841"/>
      <c r="CL15" s="841"/>
      <c r="CM15" s="841"/>
      <c r="CN15" s="841"/>
      <c r="CO15" s="841"/>
      <c r="CP15" s="841"/>
      <c r="CQ15" s="841"/>
      <c r="CR15" s="8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1"/>
      <c r="DN15" s="841"/>
      <c r="DO15" s="841"/>
      <c r="DP15" s="841"/>
      <c r="DQ15" s="841"/>
      <c r="DR15" s="841"/>
      <c r="DS15" s="841"/>
      <c r="DT15" s="841"/>
      <c r="DU15" s="841"/>
      <c r="DV15" s="841"/>
      <c r="DW15" s="841"/>
      <c r="DX15" s="841"/>
      <c r="DY15" s="841"/>
      <c r="DZ15" s="841"/>
      <c r="EA15" s="841"/>
      <c r="EB15" s="841"/>
      <c r="EC15" s="841"/>
      <c r="ED15" s="841"/>
      <c r="EE15" s="841"/>
      <c r="EF15" s="841"/>
      <c r="EG15" s="841"/>
      <c r="EH15" s="841"/>
      <c r="EI15" s="841"/>
      <c r="EJ15" s="841"/>
      <c r="EK15" s="841"/>
      <c r="EL15" s="841"/>
      <c r="EM15" s="841"/>
      <c r="EN15" s="841"/>
      <c r="EO15" s="841"/>
      <c r="EP15" s="841"/>
      <c r="EQ15" s="841"/>
      <c r="ER15" s="841"/>
      <c r="ES15" s="841"/>
      <c r="ET15" s="841"/>
      <c r="EU15" s="841"/>
      <c r="EV15" s="841"/>
      <c r="EW15" s="841"/>
      <c r="EX15" s="841"/>
      <c r="EY15" s="841"/>
      <c r="EZ15" s="841"/>
      <c r="FA15" s="841"/>
      <c r="FB15" s="841"/>
      <c r="FC15" s="841"/>
      <c r="FD15" s="841"/>
      <c r="FE15" s="841"/>
      <c r="FF15" s="841"/>
      <c r="FG15" s="841"/>
      <c r="FH15" s="841"/>
      <c r="FI15" s="841"/>
      <c r="FJ15" s="841"/>
      <c r="FK15" s="841"/>
      <c r="FL15" s="841"/>
      <c r="FM15" s="841"/>
      <c r="FN15" s="841"/>
      <c r="FO15" s="841"/>
      <c r="FP15" s="841"/>
      <c r="FQ15" s="841"/>
      <c r="FR15" s="841"/>
      <c r="FS15" s="841"/>
      <c r="FT15" s="841"/>
      <c r="FU15" s="841"/>
      <c r="FV15" s="841"/>
      <c r="FW15" s="841"/>
      <c r="FX15" s="841"/>
      <c r="FY15" s="841"/>
      <c r="FZ15" s="841"/>
      <c r="GA15" s="841"/>
      <c r="GB15" s="841"/>
      <c r="GC15" s="841"/>
      <c r="GD15" s="841"/>
      <c r="GE15" s="841"/>
      <c r="GF15" s="841"/>
      <c r="GG15" s="841"/>
      <c r="GH15" s="841"/>
      <c r="GI15" s="841"/>
      <c r="GJ15" s="841"/>
      <c r="GK15" s="841"/>
      <c r="GL15" s="841"/>
      <c r="GM15" s="841"/>
      <c r="GN15" s="841"/>
      <c r="GO15" s="841"/>
      <c r="GP15" s="841"/>
      <c r="GQ15" s="841"/>
      <c r="GR15" s="841"/>
      <c r="GS15" s="841"/>
    </row>
    <row r="16" spans="1:201" s="840" customFormat="1" ht="21">
      <c r="A16" s="846"/>
      <c r="B16" s="847" t="s">
        <v>767</v>
      </c>
      <c r="C16" s="848">
        <v>200.36</v>
      </c>
      <c r="D16" s="520" t="s">
        <v>34</v>
      </c>
      <c r="E16" s="848"/>
      <c r="F16" s="848"/>
      <c r="G16" s="848">
        <v>26</v>
      </c>
      <c r="H16" s="848">
        <f t="shared" si="0"/>
        <v>5209.3600000000006</v>
      </c>
      <c r="I16" s="849">
        <f t="shared" si="1"/>
        <v>5209.3600000000006</v>
      </c>
      <c r="J16" s="845"/>
      <c r="K16" s="851"/>
      <c r="L16" s="841"/>
      <c r="M16" s="841"/>
      <c r="N16" s="850"/>
      <c r="O16" s="850"/>
      <c r="P16" s="841"/>
      <c r="Q16" s="841"/>
      <c r="R16" s="841"/>
      <c r="S16" s="841"/>
      <c r="T16" s="841"/>
      <c r="U16" s="841"/>
      <c r="V16" s="841"/>
      <c r="W16" s="841"/>
      <c r="X16" s="841"/>
      <c r="Y16" s="841"/>
      <c r="Z16" s="841"/>
      <c r="AA16" s="841"/>
      <c r="AB16" s="841"/>
      <c r="AC16" s="841"/>
      <c r="AD16" s="841"/>
      <c r="AE16" s="841"/>
      <c r="AF16" s="841"/>
      <c r="AG16" s="841"/>
      <c r="AH16" s="841"/>
      <c r="AI16" s="841"/>
      <c r="AJ16" s="841"/>
      <c r="AK16" s="841"/>
      <c r="AL16" s="841"/>
      <c r="AM16" s="841"/>
      <c r="AN16" s="841"/>
      <c r="AO16" s="841"/>
      <c r="AP16" s="841"/>
      <c r="AQ16" s="841"/>
      <c r="AR16" s="841"/>
      <c r="AS16" s="841"/>
      <c r="AT16" s="841"/>
      <c r="AU16" s="841"/>
      <c r="AV16" s="841"/>
      <c r="AW16" s="841"/>
      <c r="AX16" s="841"/>
      <c r="AY16" s="841"/>
      <c r="AZ16" s="841"/>
      <c r="BA16" s="841"/>
      <c r="BB16" s="841"/>
      <c r="BC16" s="841"/>
      <c r="BD16" s="841"/>
      <c r="BE16" s="841"/>
      <c r="BF16" s="841"/>
      <c r="BG16" s="841"/>
      <c r="BH16" s="841"/>
      <c r="BI16" s="841"/>
      <c r="BJ16" s="841"/>
      <c r="BK16" s="841"/>
      <c r="BL16" s="841"/>
      <c r="BM16" s="841"/>
      <c r="BN16" s="841"/>
      <c r="BO16" s="841"/>
      <c r="BP16" s="841"/>
      <c r="BQ16" s="841"/>
      <c r="BR16" s="841"/>
      <c r="BS16" s="841"/>
      <c r="BT16" s="841"/>
      <c r="BU16" s="841"/>
      <c r="BV16" s="841"/>
      <c r="BW16" s="841"/>
      <c r="BX16" s="841"/>
      <c r="BY16" s="841"/>
      <c r="BZ16" s="841"/>
      <c r="CA16" s="841"/>
      <c r="CB16" s="841"/>
      <c r="CC16" s="841"/>
      <c r="CD16" s="841"/>
      <c r="CE16" s="841"/>
      <c r="CF16" s="841"/>
      <c r="CG16" s="841"/>
      <c r="CH16" s="841"/>
      <c r="CI16" s="841"/>
      <c r="CJ16" s="841"/>
      <c r="CK16" s="841"/>
      <c r="CL16" s="841"/>
      <c r="CM16" s="841"/>
      <c r="CN16" s="841"/>
      <c r="CO16" s="841"/>
      <c r="CP16" s="841"/>
      <c r="CQ16" s="841"/>
      <c r="CR16" s="841"/>
      <c r="CS16" s="841"/>
      <c r="CT16" s="841"/>
      <c r="CU16" s="841"/>
      <c r="CV16" s="841"/>
      <c r="CW16" s="841"/>
      <c r="CX16" s="841"/>
      <c r="CY16" s="841"/>
      <c r="CZ16" s="841"/>
      <c r="DA16" s="841"/>
      <c r="DB16" s="841"/>
      <c r="DC16" s="841"/>
      <c r="DD16" s="841"/>
      <c r="DE16" s="841"/>
      <c r="DF16" s="841"/>
      <c r="DG16" s="841"/>
      <c r="DH16" s="841"/>
      <c r="DI16" s="841"/>
      <c r="DJ16" s="841"/>
      <c r="DK16" s="841"/>
      <c r="DL16" s="841"/>
      <c r="DM16" s="841"/>
      <c r="DN16" s="841"/>
      <c r="DO16" s="841"/>
      <c r="DP16" s="841"/>
      <c r="DQ16" s="841"/>
      <c r="DR16" s="841"/>
      <c r="DS16" s="841"/>
      <c r="DT16" s="841"/>
      <c r="DU16" s="841"/>
      <c r="DV16" s="841"/>
      <c r="DW16" s="841"/>
      <c r="DX16" s="841"/>
      <c r="DY16" s="841"/>
      <c r="DZ16" s="841"/>
      <c r="EA16" s="841"/>
      <c r="EB16" s="841"/>
      <c r="EC16" s="841"/>
      <c r="ED16" s="841"/>
      <c r="EE16" s="841"/>
      <c r="EF16" s="841"/>
      <c r="EG16" s="841"/>
      <c r="EH16" s="841"/>
      <c r="EI16" s="841"/>
      <c r="EJ16" s="841"/>
      <c r="EK16" s="841"/>
      <c r="EL16" s="841"/>
      <c r="EM16" s="841"/>
      <c r="EN16" s="841"/>
      <c r="EO16" s="841"/>
      <c r="EP16" s="841"/>
      <c r="EQ16" s="841"/>
      <c r="ER16" s="841"/>
      <c r="ES16" s="841"/>
      <c r="ET16" s="841"/>
      <c r="EU16" s="841"/>
      <c r="EV16" s="841"/>
      <c r="EW16" s="841"/>
      <c r="EX16" s="841"/>
      <c r="EY16" s="841"/>
      <c r="EZ16" s="841"/>
      <c r="FA16" s="841"/>
      <c r="FB16" s="841"/>
      <c r="FC16" s="841"/>
      <c r="FD16" s="841"/>
      <c r="FE16" s="841"/>
      <c r="FF16" s="841"/>
      <c r="FG16" s="841"/>
      <c r="FH16" s="841"/>
      <c r="FI16" s="841"/>
      <c r="FJ16" s="841"/>
      <c r="FK16" s="841"/>
      <c r="FL16" s="841"/>
      <c r="FM16" s="841"/>
      <c r="FN16" s="841"/>
      <c r="FO16" s="841"/>
      <c r="FP16" s="841"/>
      <c r="FQ16" s="841"/>
      <c r="FR16" s="841"/>
      <c r="FS16" s="841"/>
      <c r="FT16" s="841"/>
      <c r="FU16" s="841"/>
      <c r="FV16" s="841"/>
      <c r="FW16" s="841"/>
      <c r="FX16" s="841"/>
      <c r="FY16" s="841"/>
      <c r="FZ16" s="841"/>
      <c r="GA16" s="841"/>
      <c r="GB16" s="841"/>
      <c r="GC16" s="841"/>
      <c r="GD16" s="841"/>
      <c r="GE16" s="841"/>
      <c r="GF16" s="841"/>
      <c r="GG16" s="841"/>
      <c r="GH16" s="841"/>
      <c r="GI16" s="841"/>
      <c r="GJ16" s="841"/>
      <c r="GK16" s="841"/>
      <c r="GL16" s="841"/>
      <c r="GM16" s="841"/>
      <c r="GN16" s="841"/>
      <c r="GO16" s="841"/>
      <c r="GP16" s="841"/>
      <c r="GQ16" s="841"/>
      <c r="GR16" s="841"/>
      <c r="GS16" s="841"/>
    </row>
    <row r="17" spans="1:201" s="840" customFormat="1" ht="21">
      <c r="A17" s="846"/>
      <c r="B17" s="847" t="s">
        <v>768</v>
      </c>
      <c r="C17" s="848">
        <v>116.82</v>
      </c>
      <c r="D17" s="520" t="s">
        <v>34</v>
      </c>
      <c r="E17" s="848"/>
      <c r="F17" s="848"/>
      <c r="G17" s="848">
        <v>26</v>
      </c>
      <c r="H17" s="848">
        <f t="shared" si="0"/>
        <v>3037.3199999999997</v>
      </c>
      <c r="I17" s="849">
        <f t="shared" si="1"/>
        <v>3037.3199999999997</v>
      </c>
      <c r="J17" s="845"/>
      <c r="K17" s="851"/>
      <c r="L17" s="841"/>
      <c r="M17" s="841"/>
      <c r="N17" s="850"/>
      <c r="O17" s="850"/>
      <c r="P17" s="841"/>
      <c r="Q17" s="841"/>
      <c r="R17" s="841"/>
      <c r="S17" s="841"/>
      <c r="T17" s="841"/>
      <c r="U17" s="841"/>
      <c r="V17" s="841"/>
      <c r="W17" s="841"/>
      <c r="X17" s="841"/>
      <c r="Y17" s="841"/>
      <c r="Z17" s="841"/>
      <c r="AA17" s="841"/>
      <c r="AB17" s="841"/>
      <c r="AC17" s="841"/>
      <c r="AD17" s="841"/>
      <c r="AE17" s="841"/>
      <c r="AF17" s="841"/>
      <c r="AG17" s="841"/>
      <c r="AH17" s="841"/>
      <c r="AI17" s="841"/>
      <c r="AJ17" s="841"/>
      <c r="AK17" s="841"/>
      <c r="AL17" s="841"/>
      <c r="AM17" s="841"/>
      <c r="AN17" s="841"/>
      <c r="AO17" s="841"/>
      <c r="AP17" s="841"/>
      <c r="AQ17" s="841"/>
      <c r="AR17" s="841"/>
      <c r="AS17" s="841"/>
      <c r="AT17" s="841"/>
      <c r="AU17" s="841"/>
      <c r="AV17" s="841"/>
      <c r="AW17" s="841"/>
      <c r="AX17" s="841"/>
      <c r="AY17" s="841"/>
      <c r="AZ17" s="841"/>
      <c r="BA17" s="841"/>
      <c r="BB17" s="841"/>
      <c r="BC17" s="841"/>
      <c r="BD17" s="841"/>
      <c r="BE17" s="841"/>
      <c r="BF17" s="841"/>
      <c r="BG17" s="841"/>
      <c r="BH17" s="841"/>
      <c r="BI17" s="841"/>
      <c r="BJ17" s="841"/>
      <c r="BK17" s="841"/>
      <c r="BL17" s="841"/>
      <c r="BM17" s="841"/>
      <c r="BN17" s="841"/>
      <c r="BO17" s="841"/>
      <c r="BP17" s="841"/>
      <c r="BQ17" s="841"/>
      <c r="BR17" s="841"/>
      <c r="BS17" s="841"/>
      <c r="BT17" s="841"/>
      <c r="BU17" s="841"/>
      <c r="BV17" s="841"/>
      <c r="BW17" s="841"/>
      <c r="BX17" s="841"/>
      <c r="BY17" s="841"/>
      <c r="BZ17" s="841"/>
      <c r="CA17" s="841"/>
      <c r="CB17" s="841"/>
      <c r="CC17" s="841"/>
      <c r="CD17" s="841"/>
      <c r="CE17" s="841"/>
      <c r="CF17" s="841"/>
      <c r="CG17" s="841"/>
      <c r="CH17" s="841"/>
      <c r="CI17" s="841"/>
      <c r="CJ17" s="841"/>
      <c r="CK17" s="841"/>
      <c r="CL17" s="841"/>
      <c r="CM17" s="841"/>
      <c r="CN17" s="841"/>
      <c r="CO17" s="841"/>
      <c r="CP17" s="841"/>
      <c r="CQ17" s="841"/>
      <c r="CR17" s="841"/>
      <c r="CS17" s="841"/>
      <c r="CT17" s="841"/>
      <c r="CU17" s="841"/>
      <c r="CV17" s="841"/>
      <c r="CW17" s="841"/>
      <c r="CX17" s="841"/>
      <c r="CY17" s="841"/>
      <c r="CZ17" s="841"/>
      <c r="DA17" s="841"/>
      <c r="DB17" s="841"/>
      <c r="DC17" s="841"/>
      <c r="DD17" s="841"/>
      <c r="DE17" s="841"/>
      <c r="DF17" s="841"/>
      <c r="DG17" s="841"/>
      <c r="DH17" s="841"/>
      <c r="DI17" s="841"/>
      <c r="DJ17" s="841"/>
      <c r="DK17" s="841"/>
      <c r="DL17" s="841"/>
      <c r="DM17" s="841"/>
      <c r="DN17" s="841"/>
      <c r="DO17" s="841"/>
      <c r="DP17" s="841"/>
      <c r="DQ17" s="841"/>
      <c r="DR17" s="841"/>
      <c r="DS17" s="841"/>
      <c r="DT17" s="841"/>
      <c r="DU17" s="841"/>
      <c r="DV17" s="841"/>
      <c r="DW17" s="841"/>
      <c r="DX17" s="841"/>
      <c r="DY17" s="841"/>
      <c r="DZ17" s="841"/>
      <c r="EA17" s="841"/>
      <c r="EB17" s="841"/>
      <c r="EC17" s="841"/>
      <c r="ED17" s="841"/>
      <c r="EE17" s="841"/>
      <c r="EF17" s="841"/>
      <c r="EG17" s="841"/>
      <c r="EH17" s="841"/>
      <c r="EI17" s="841"/>
      <c r="EJ17" s="841"/>
      <c r="EK17" s="841"/>
      <c r="EL17" s="841"/>
      <c r="EM17" s="841"/>
      <c r="EN17" s="841"/>
      <c r="EO17" s="841"/>
      <c r="EP17" s="841"/>
      <c r="EQ17" s="841"/>
      <c r="ER17" s="841"/>
      <c r="ES17" s="841"/>
      <c r="ET17" s="841"/>
      <c r="EU17" s="841"/>
      <c r="EV17" s="841"/>
      <c r="EW17" s="841"/>
      <c r="EX17" s="841"/>
      <c r="EY17" s="841"/>
      <c r="EZ17" s="841"/>
      <c r="FA17" s="841"/>
      <c r="FB17" s="841"/>
      <c r="FC17" s="841"/>
      <c r="FD17" s="841"/>
      <c r="FE17" s="841"/>
      <c r="FF17" s="841"/>
      <c r="FG17" s="841"/>
      <c r="FH17" s="841"/>
      <c r="FI17" s="841"/>
      <c r="FJ17" s="841"/>
      <c r="FK17" s="841"/>
      <c r="FL17" s="841"/>
      <c r="FM17" s="841"/>
      <c r="FN17" s="841"/>
      <c r="FO17" s="841"/>
      <c r="FP17" s="841"/>
      <c r="FQ17" s="841"/>
      <c r="FR17" s="841"/>
      <c r="FS17" s="841"/>
      <c r="FT17" s="841"/>
      <c r="FU17" s="841"/>
      <c r="FV17" s="841"/>
      <c r="FW17" s="841"/>
      <c r="FX17" s="841"/>
      <c r="FY17" s="841"/>
      <c r="FZ17" s="841"/>
      <c r="GA17" s="841"/>
      <c r="GB17" s="841"/>
      <c r="GC17" s="841"/>
      <c r="GD17" s="841"/>
      <c r="GE17" s="841"/>
      <c r="GF17" s="841"/>
      <c r="GG17" s="841"/>
      <c r="GH17" s="841"/>
      <c r="GI17" s="841"/>
      <c r="GJ17" s="841"/>
      <c r="GK17" s="841"/>
      <c r="GL17" s="841"/>
      <c r="GM17" s="841"/>
      <c r="GN17" s="841"/>
      <c r="GO17" s="841"/>
      <c r="GP17" s="841"/>
      <c r="GQ17" s="841"/>
      <c r="GR17" s="841"/>
      <c r="GS17" s="841"/>
    </row>
    <row r="18" spans="1:201" s="840" customFormat="1" ht="21">
      <c r="A18" s="846"/>
      <c r="B18" s="847" t="s">
        <v>790</v>
      </c>
      <c r="C18" s="848">
        <v>9.18</v>
      </c>
      <c r="D18" s="520" t="s">
        <v>34</v>
      </c>
      <c r="E18" s="848"/>
      <c r="F18" s="848"/>
      <c r="G18" s="848">
        <v>26</v>
      </c>
      <c r="H18" s="848">
        <f t="shared" si="0"/>
        <v>238.68</v>
      </c>
      <c r="I18" s="849">
        <f t="shared" si="1"/>
        <v>238.68</v>
      </c>
      <c r="J18" s="845"/>
      <c r="K18" s="851"/>
      <c r="L18" s="841"/>
      <c r="M18" s="841"/>
      <c r="N18" s="850"/>
      <c r="O18" s="850"/>
      <c r="P18" s="841"/>
      <c r="Q18" s="841"/>
      <c r="R18" s="841"/>
      <c r="S18" s="841"/>
      <c r="T18" s="841"/>
      <c r="U18" s="841"/>
      <c r="V18" s="841"/>
      <c r="W18" s="841"/>
      <c r="X18" s="841"/>
      <c r="Y18" s="841"/>
      <c r="Z18" s="841"/>
      <c r="AA18" s="841"/>
      <c r="AB18" s="841"/>
      <c r="AC18" s="841"/>
      <c r="AD18" s="841"/>
      <c r="AE18" s="841"/>
      <c r="AF18" s="841"/>
      <c r="AG18" s="841"/>
      <c r="AH18" s="841"/>
      <c r="AI18" s="841"/>
      <c r="AJ18" s="841"/>
      <c r="AK18" s="841"/>
      <c r="AL18" s="841"/>
      <c r="AM18" s="841"/>
      <c r="AN18" s="841"/>
      <c r="AO18" s="841"/>
      <c r="AP18" s="841"/>
      <c r="AQ18" s="841"/>
      <c r="AR18" s="841"/>
      <c r="AS18" s="841"/>
      <c r="AT18" s="841"/>
      <c r="AU18" s="841"/>
      <c r="AV18" s="841"/>
      <c r="AW18" s="841"/>
      <c r="AX18" s="841"/>
      <c r="AY18" s="841"/>
      <c r="AZ18" s="841"/>
      <c r="BA18" s="841"/>
      <c r="BB18" s="841"/>
      <c r="BC18" s="841"/>
      <c r="BD18" s="841"/>
      <c r="BE18" s="841"/>
      <c r="BF18" s="841"/>
      <c r="BG18" s="841"/>
      <c r="BH18" s="841"/>
      <c r="BI18" s="841"/>
      <c r="BJ18" s="841"/>
      <c r="BK18" s="841"/>
      <c r="BL18" s="841"/>
      <c r="BM18" s="841"/>
      <c r="BN18" s="841"/>
      <c r="BO18" s="841"/>
      <c r="BP18" s="841"/>
      <c r="BQ18" s="841"/>
      <c r="BR18" s="841"/>
      <c r="BS18" s="841"/>
      <c r="BT18" s="841"/>
      <c r="BU18" s="841"/>
      <c r="BV18" s="841"/>
      <c r="BW18" s="841"/>
      <c r="BX18" s="841"/>
      <c r="BY18" s="841"/>
      <c r="BZ18" s="841"/>
      <c r="CA18" s="841"/>
      <c r="CB18" s="841"/>
      <c r="CC18" s="841"/>
      <c r="CD18" s="841"/>
      <c r="CE18" s="841"/>
      <c r="CF18" s="841"/>
      <c r="CG18" s="841"/>
      <c r="CH18" s="841"/>
      <c r="CI18" s="841"/>
      <c r="CJ18" s="841"/>
      <c r="CK18" s="841"/>
      <c r="CL18" s="841"/>
      <c r="CM18" s="841"/>
      <c r="CN18" s="841"/>
      <c r="CO18" s="841"/>
      <c r="CP18" s="841"/>
      <c r="CQ18" s="841"/>
      <c r="CR18" s="841"/>
      <c r="CS18" s="841"/>
      <c r="CT18" s="841"/>
      <c r="CU18" s="841"/>
      <c r="CV18" s="841"/>
      <c r="CW18" s="841"/>
      <c r="CX18" s="841"/>
      <c r="CY18" s="841"/>
      <c r="CZ18" s="841"/>
      <c r="DA18" s="841"/>
      <c r="DB18" s="841"/>
      <c r="DC18" s="841"/>
      <c r="DD18" s="841"/>
      <c r="DE18" s="841"/>
      <c r="DF18" s="841"/>
      <c r="DG18" s="841"/>
      <c r="DH18" s="841"/>
      <c r="DI18" s="841"/>
      <c r="DJ18" s="841"/>
      <c r="DK18" s="841"/>
      <c r="DL18" s="841"/>
      <c r="DM18" s="841"/>
      <c r="DN18" s="841"/>
      <c r="DO18" s="841"/>
      <c r="DP18" s="841"/>
      <c r="DQ18" s="841"/>
      <c r="DR18" s="841"/>
      <c r="DS18" s="841"/>
      <c r="DT18" s="841"/>
      <c r="DU18" s="841"/>
      <c r="DV18" s="841"/>
      <c r="DW18" s="841"/>
      <c r="DX18" s="841"/>
      <c r="DY18" s="841"/>
      <c r="DZ18" s="841"/>
      <c r="EA18" s="841"/>
      <c r="EB18" s="841"/>
      <c r="EC18" s="841"/>
      <c r="ED18" s="841"/>
      <c r="EE18" s="841"/>
      <c r="EF18" s="841"/>
      <c r="EG18" s="841"/>
      <c r="EH18" s="841"/>
      <c r="EI18" s="841"/>
      <c r="EJ18" s="841"/>
      <c r="EK18" s="841"/>
      <c r="EL18" s="841"/>
      <c r="EM18" s="841"/>
      <c r="EN18" s="841"/>
      <c r="EO18" s="841"/>
      <c r="EP18" s="841"/>
      <c r="EQ18" s="841"/>
      <c r="ER18" s="841"/>
      <c r="ES18" s="841"/>
      <c r="ET18" s="841"/>
      <c r="EU18" s="841"/>
      <c r="EV18" s="841"/>
      <c r="EW18" s="841"/>
      <c r="EX18" s="841"/>
      <c r="EY18" s="841"/>
      <c r="EZ18" s="841"/>
      <c r="FA18" s="841"/>
      <c r="FB18" s="841"/>
      <c r="FC18" s="841"/>
      <c r="FD18" s="841"/>
      <c r="FE18" s="841"/>
      <c r="FF18" s="841"/>
      <c r="FG18" s="841"/>
      <c r="FH18" s="841"/>
      <c r="FI18" s="841"/>
      <c r="FJ18" s="841"/>
      <c r="FK18" s="841"/>
      <c r="FL18" s="841"/>
      <c r="FM18" s="841"/>
      <c r="FN18" s="841"/>
      <c r="FO18" s="841"/>
      <c r="FP18" s="841"/>
      <c r="FQ18" s="841"/>
      <c r="FR18" s="841"/>
      <c r="FS18" s="841"/>
      <c r="FT18" s="841"/>
      <c r="FU18" s="841"/>
      <c r="FV18" s="841"/>
      <c r="FW18" s="841"/>
      <c r="FX18" s="841"/>
      <c r="FY18" s="841"/>
      <c r="FZ18" s="841"/>
      <c r="GA18" s="841"/>
      <c r="GB18" s="841"/>
      <c r="GC18" s="841"/>
      <c r="GD18" s="841"/>
      <c r="GE18" s="841"/>
      <c r="GF18" s="841"/>
      <c r="GG18" s="841"/>
      <c r="GH18" s="841"/>
      <c r="GI18" s="841"/>
      <c r="GJ18" s="841"/>
      <c r="GK18" s="841"/>
      <c r="GL18" s="841"/>
      <c r="GM18" s="841"/>
      <c r="GN18" s="841"/>
      <c r="GO18" s="841"/>
      <c r="GP18" s="841"/>
      <c r="GQ18" s="841"/>
      <c r="GR18" s="841"/>
      <c r="GS18" s="841"/>
    </row>
    <row r="19" spans="1:201" s="840" customFormat="1" ht="21">
      <c r="A19" s="846"/>
      <c r="B19" s="852" t="s">
        <v>311</v>
      </c>
      <c r="C19" s="848"/>
      <c r="D19" s="520"/>
      <c r="E19" s="848"/>
      <c r="F19" s="848"/>
      <c r="G19" s="848"/>
      <c r="H19" s="848"/>
      <c r="I19" s="849"/>
      <c r="J19" s="845"/>
      <c r="L19" s="841"/>
      <c r="M19" s="841"/>
      <c r="N19" s="841"/>
      <c r="O19" s="841"/>
      <c r="P19" s="841"/>
      <c r="Q19" s="841"/>
      <c r="R19" s="841"/>
      <c r="S19" s="841"/>
      <c r="T19" s="841"/>
      <c r="U19" s="841"/>
      <c r="V19" s="841"/>
      <c r="W19" s="841"/>
      <c r="X19" s="841"/>
      <c r="Y19" s="841"/>
      <c r="Z19" s="841"/>
      <c r="AA19" s="841"/>
      <c r="AB19" s="841"/>
      <c r="AC19" s="841"/>
      <c r="AD19" s="841"/>
      <c r="AE19" s="841"/>
      <c r="AF19" s="841"/>
      <c r="AG19" s="841"/>
      <c r="AH19" s="841"/>
      <c r="AI19" s="841"/>
      <c r="AJ19" s="841"/>
      <c r="AK19" s="841"/>
      <c r="AL19" s="841"/>
      <c r="AM19" s="841"/>
      <c r="AN19" s="841"/>
      <c r="AO19" s="841"/>
      <c r="AP19" s="841"/>
      <c r="AQ19" s="841"/>
      <c r="AR19" s="841"/>
      <c r="AS19" s="841"/>
      <c r="AT19" s="841"/>
      <c r="AU19" s="841"/>
      <c r="AV19" s="841"/>
      <c r="AW19" s="841"/>
      <c r="AX19" s="841"/>
      <c r="AY19" s="841"/>
      <c r="AZ19" s="841"/>
      <c r="BA19" s="841"/>
      <c r="BB19" s="841"/>
      <c r="BC19" s="841"/>
      <c r="BD19" s="841"/>
      <c r="BE19" s="841"/>
      <c r="BF19" s="841"/>
      <c r="BG19" s="841"/>
      <c r="BH19" s="841"/>
      <c r="BI19" s="841"/>
      <c r="BJ19" s="841"/>
      <c r="BK19" s="841"/>
      <c r="BL19" s="841"/>
      <c r="BM19" s="841"/>
      <c r="BN19" s="841"/>
      <c r="BO19" s="841"/>
      <c r="BP19" s="841"/>
      <c r="BQ19" s="841"/>
      <c r="BR19" s="841"/>
      <c r="BS19" s="841"/>
      <c r="BT19" s="841"/>
      <c r="BU19" s="841"/>
      <c r="BV19" s="841"/>
      <c r="BW19" s="841"/>
      <c r="BX19" s="841"/>
      <c r="BY19" s="841"/>
      <c r="BZ19" s="841"/>
      <c r="CA19" s="841"/>
      <c r="CB19" s="841"/>
      <c r="CC19" s="841"/>
      <c r="CD19" s="841"/>
      <c r="CE19" s="841"/>
      <c r="CF19" s="841"/>
      <c r="CG19" s="841"/>
      <c r="CH19" s="841"/>
      <c r="CI19" s="841"/>
      <c r="CJ19" s="841"/>
      <c r="CK19" s="841"/>
      <c r="CL19" s="841"/>
      <c r="CM19" s="841"/>
      <c r="CN19" s="841"/>
      <c r="CO19" s="841"/>
      <c r="CP19" s="841"/>
      <c r="CQ19" s="841"/>
      <c r="CR19" s="841"/>
      <c r="CS19" s="841"/>
      <c r="CT19" s="841"/>
      <c r="CU19" s="841"/>
      <c r="CV19" s="841"/>
      <c r="CW19" s="841"/>
      <c r="CX19" s="841"/>
      <c r="CY19" s="841"/>
      <c r="CZ19" s="841"/>
      <c r="DA19" s="841"/>
      <c r="DB19" s="841"/>
      <c r="DC19" s="841"/>
      <c r="DD19" s="841"/>
      <c r="DE19" s="841"/>
      <c r="DF19" s="841"/>
      <c r="DG19" s="841"/>
      <c r="DH19" s="841"/>
      <c r="DI19" s="841"/>
      <c r="DJ19" s="841"/>
      <c r="DK19" s="841"/>
      <c r="DL19" s="841"/>
      <c r="DM19" s="841"/>
      <c r="DN19" s="841"/>
      <c r="DO19" s="841"/>
      <c r="DP19" s="841"/>
      <c r="DQ19" s="841"/>
      <c r="DR19" s="841"/>
      <c r="DS19" s="841"/>
      <c r="DT19" s="841"/>
      <c r="DU19" s="841"/>
      <c r="DV19" s="841"/>
      <c r="DW19" s="841"/>
      <c r="DX19" s="841"/>
      <c r="DY19" s="841"/>
      <c r="DZ19" s="841"/>
      <c r="EA19" s="841"/>
      <c r="EB19" s="841"/>
      <c r="EC19" s="841"/>
      <c r="ED19" s="841"/>
      <c r="EE19" s="841"/>
      <c r="EF19" s="841"/>
      <c r="EG19" s="841"/>
      <c r="EH19" s="841"/>
      <c r="EI19" s="841"/>
      <c r="EJ19" s="841"/>
      <c r="EK19" s="841"/>
      <c r="EL19" s="841"/>
      <c r="EM19" s="841"/>
      <c r="EN19" s="841"/>
      <c r="EO19" s="841"/>
      <c r="EP19" s="841"/>
      <c r="EQ19" s="841"/>
      <c r="ER19" s="841"/>
      <c r="ES19" s="841"/>
      <c r="ET19" s="841"/>
      <c r="EU19" s="841"/>
      <c r="EV19" s="841"/>
      <c r="EW19" s="841"/>
      <c r="EX19" s="841"/>
      <c r="EY19" s="841"/>
      <c r="EZ19" s="841"/>
      <c r="FA19" s="841"/>
      <c r="FB19" s="841"/>
      <c r="FC19" s="841"/>
      <c r="FD19" s="841"/>
      <c r="FE19" s="841"/>
      <c r="FF19" s="841"/>
      <c r="FG19" s="841"/>
      <c r="FH19" s="841"/>
      <c r="FI19" s="841"/>
      <c r="FJ19" s="841"/>
      <c r="FK19" s="841"/>
      <c r="FL19" s="841"/>
      <c r="FM19" s="841"/>
      <c r="FN19" s="841"/>
      <c r="FO19" s="841"/>
      <c r="FP19" s="841"/>
      <c r="FQ19" s="841"/>
      <c r="FR19" s="841"/>
      <c r="FS19" s="841"/>
      <c r="FT19" s="841"/>
      <c r="FU19" s="841"/>
      <c r="FV19" s="841"/>
      <c r="FW19" s="841"/>
      <c r="FX19" s="841"/>
      <c r="FY19" s="841"/>
      <c r="FZ19" s="841"/>
      <c r="GA19" s="841"/>
      <c r="GB19" s="841"/>
      <c r="GC19" s="841"/>
      <c r="GD19" s="841"/>
      <c r="GE19" s="841"/>
      <c r="GF19" s="841"/>
      <c r="GG19" s="841"/>
      <c r="GH19" s="841"/>
      <c r="GI19" s="841"/>
      <c r="GJ19" s="841"/>
      <c r="GK19" s="841"/>
      <c r="GL19" s="841"/>
      <c r="GM19" s="841"/>
      <c r="GN19" s="841"/>
      <c r="GO19" s="841"/>
      <c r="GP19" s="841"/>
      <c r="GQ19" s="841"/>
      <c r="GR19" s="841"/>
      <c r="GS19" s="841"/>
    </row>
    <row r="20" spans="1:201" s="840" customFormat="1" ht="21">
      <c r="A20" s="846"/>
      <c r="B20" s="847" t="s">
        <v>766</v>
      </c>
      <c r="C20" s="848">
        <v>200.36</v>
      </c>
      <c r="D20" s="520" t="s">
        <v>34</v>
      </c>
      <c r="E20" s="848"/>
      <c r="F20" s="848"/>
      <c r="G20" s="848">
        <v>51</v>
      </c>
      <c r="H20" s="848">
        <f t="shared" ref="H20:H26" si="2">G20*C20</f>
        <v>10218.36</v>
      </c>
      <c r="I20" s="849">
        <f t="shared" ref="I20:I26" si="3">H20+F20</f>
        <v>10218.36</v>
      </c>
      <c r="J20" s="845"/>
      <c r="K20" s="851"/>
      <c r="L20" s="841"/>
      <c r="M20" s="841"/>
      <c r="N20" s="850"/>
      <c r="O20" s="850"/>
      <c r="P20" s="841"/>
      <c r="Q20" s="841"/>
      <c r="R20" s="841"/>
      <c r="S20" s="841"/>
      <c r="T20" s="841"/>
      <c r="U20" s="841"/>
      <c r="V20" s="841"/>
      <c r="W20" s="841"/>
      <c r="X20" s="841"/>
      <c r="Y20" s="841"/>
      <c r="Z20" s="841"/>
      <c r="AA20" s="841"/>
      <c r="AB20" s="841"/>
      <c r="AC20" s="841"/>
      <c r="AD20" s="841"/>
      <c r="AE20" s="841"/>
      <c r="AF20" s="841"/>
      <c r="AG20" s="841"/>
      <c r="AH20" s="841"/>
      <c r="AI20" s="841"/>
      <c r="AJ20" s="841"/>
      <c r="AK20" s="841"/>
      <c r="AL20" s="841"/>
      <c r="AM20" s="841"/>
      <c r="AN20" s="841"/>
      <c r="AO20" s="841"/>
      <c r="AP20" s="841"/>
      <c r="AQ20" s="841"/>
      <c r="AR20" s="841"/>
      <c r="AS20" s="841"/>
      <c r="AT20" s="841"/>
      <c r="AU20" s="841"/>
      <c r="AV20" s="841"/>
      <c r="AW20" s="841"/>
      <c r="AX20" s="841"/>
      <c r="AY20" s="841"/>
      <c r="AZ20" s="841"/>
      <c r="BA20" s="841"/>
      <c r="BB20" s="841"/>
      <c r="BC20" s="841"/>
      <c r="BD20" s="841"/>
      <c r="BE20" s="841"/>
      <c r="BF20" s="841"/>
      <c r="BG20" s="841"/>
      <c r="BH20" s="841"/>
      <c r="BI20" s="841"/>
      <c r="BJ20" s="841"/>
      <c r="BK20" s="841"/>
      <c r="BL20" s="841"/>
      <c r="BM20" s="841"/>
      <c r="BN20" s="841"/>
      <c r="BO20" s="841"/>
      <c r="BP20" s="841"/>
      <c r="BQ20" s="841"/>
      <c r="BR20" s="841"/>
      <c r="BS20" s="841"/>
      <c r="BT20" s="841"/>
      <c r="BU20" s="841"/>
      <c r="BV20" s="841"/>
      <c r="BW20" s="841"/>
      <c r="BX20" s="841"/>
      <c r="BY20" s="841"/>
      <c r="BZ20" s="841"/>
      <c r="CA20" s="841"/>
      <c r="CB20" s="841"/>
      <c r="CC20" s="841"/>
      <c r="CD20" s="841"/>
      <c r="CE20" s="841"/>
      <c r="CF20" s="841"/>
      <c r="CG20" s="841"/>
      <c r="CH20" s="841"/>
      <c r="CI20" s="841"/>
      <c r="CJ20" s="841"/>
      <c r="CK20" s="841"/>
      <c r="CL20" s="841"/>
      <c r="CM20" s="841"/>
      <c r="CN20" s="841"/>
      <c r="CO20" s="841"/>
      <c r="CP20" s="841"/>
      <c r="CQ20" s="841"/>
      <c r="CR20" s="841"/>
      <c r="CS20" s="841"/>
      <c r="CT20" s="841"/>
      <c r="CU20" s="841"/>
      <c r="CV20" s="841"/>
      <c r="CW20" s="841"/>
      <c r="CX20" s="841"/>
      <c r="CY20" s="841"/>
      <c r="CZ20" s="841"/>
      <c r="DA20" s="841"/>
      <c r="DB20" s="841"/>
      <c r="DC20" s="841"/>
      <c r="DD20" s="841"/>
      <c r="DE20" s="841"/>
      <c r="DF20" s="841"/>
      <c r="DG20" s="841"/>
      <c r="DH20" s="841"/>
      <c r="DI20" s="841"/>
      <c r="DJ20" s="841"/>
      <c r="DK20" s="841"/>
      <c r="DL20" s="841"/>
      <c r="DM20" s="841"/>
      <c r="DN20" s="841"/>
      <c r="DO20" s="841"/>
      <c r="DP20" s="841"/>
      <c r="DQ20" s="841"/>
      <c r="DR20" s="841"/>
      <c r="DS20" s="841"/>
      <c r="DT20" s="841"/>
      <c r="DU20" s="841"/>
      <c r="DV20" s="841"/>
      <c r="DW20" s="841"/>
      <c r="DX20" s="841"/>
      <c r="DY20" s="841"/>
      <c r="DZ20" s="841"/>
      <c r="EA20" s="841"/>
      <c r="EB20" s="841"/>
      <c r="EC20" s="841"/>
      <c r="ED20" s="841"/>
      <c r="EE20" s="841"/>
      <c r="EF20" s="841"/>
      <c r="EG20" s="841"/>
      <c r="EH20" s="841"/>
      <c r="EI20" s="841"/>
      <c r="EJ20" s="841"/>
      <c r="EK20" s="841"/>
      <c r="EL20" s="841"/>
      <c r="EM20" s="841"/>
      <c r="EN20" s="841"/>
      <c r="EO20" s="841"/>
      <c r="EP20" s="841"/>
      <c r="EQ20" s="841"/>
      <c r="ER20" s="841"/>
      <c r="ES20" s="841"/>
      <c r="ET20" s="841"/>
      <c r="EU20" s="841"/>
      <c r="EV20" s="841"/>
      <c r="EW20" s="841"/>
      <c r="EX20" s="841"/>
      <c r="EY20" s="841"/>
      <c r="EZ20" s="841"/>
      <c r="FA20" s="841"/>
      <c r="FB20" s="841"/>
      <c r="FC20" s="841"/>
      <c r="FD20" s="841"/>
      <c r="FE20" s="841"/>
      <c r="FF20" s="841"/>
      <c r="FG20" s="841"/>
      <c r="FH20" s="841"/>
      <c r="FI20" s="841"/>
      <c r="FJ20" s="841"/>
      <c r="FK20" s="841"/>
      <c r="FL20" s="841"/>
      <c r="FM20" s="841"/>
      <c r="FN20" s="841"/>
      <c r="FO20" s="841"/>
      <c r="FP20" s="841"/>
      <c r="FQ20" s="841"/>
      <c r="FR20" s="841"/>
      <c r="FS20" s="841"/>
      <c r="FT20" s="841"/>
      <c r="FU20" s="841"/>
      <c r="FV20" s="841"/>
      <c r="FW20" s="841"/>
      <c r="FX20" s="841"/>
      <c r="FY20" s="841"/>
      <c r="FZ20" s="841"/>
      <c r="GA20" s="841"/>
      <c r="GB20" s="841"/>
      <c r="GC20" s="841"/>
      <c r="GD20" s="841"/>
      <c r="GE20" s="841"/>
      <c r="GF20" s="841"/>
      <c r="GG20" s="841"/>
      <c r="GH20" s="841"/>
      <c r="GI20" s="841"/>
      <c r="GJ20" s="841"/>
      <c r="GK20" s="841"/>
      <c r="GL20" s="841"/>
      <c r="GM20" s="841"/>
      <c r="GN20" s="841"/>
      <c r="GO20" s="841"/>
      <c r="GP20" s="841"/>
      <c r="GQ20" s="841"/>
      <c r="GR20" s="841"/>
      <c r="GS20" s="841"/>
    </row>
    <row r="21" spans="1:201" s="840" customFormat="1" ht="21">
      <c r="A21" s="846"/>
      <c r="B21" s="847" t="s">
        <v>785</v>
      </c>
      <c r="C21" s="906">
        <v>2</v>
      </c>
      <c r="D21" s="853" t="s">
        <v>25</v>
      </c>
      <c r="E21" s="854"/>
      <c r="F21" s="848"/>
      <c r="G21" s="848">
        <v>70</v>
      </c>
      <c r="H21" s="848">
        <f t="shared" si="2"/>
        <v>140</v>
      </c>
      <c r="I21" s="849">
        <f t="shared" si="3"/>
        <v>140</v>
      </c>
      <c r="J21" s="845"/>
      <c r="K21" s="855"/>
      <c r="L21" s="841"/>
      <c r="M21" s="841"/>
      <c r="N21" s="841"/>
      <c r="O21" s="841"/>
      <c r="P21" s="841"/>
      <c r="Q21" s="841"/>
      <c r="R21" s="841"/>
      <c r="S21" s="841"/>
      <c r="T21" s="841"/>
      <c r="U21" s="841"/>
      <c r="V21" s="841"/>
      <c r="W21" s="841"/>
      <c r="X21" s="841"/>
      <c r="Y21" s="841"/>
      <c r="Z21" s="841"/>
      <c r="AA21" s="841"/>
      <c r="AB21" s="841"/>
      <c r="AC21" s="841"/>
      <c r="AD21" s="841"/>
      <c r="AE21" s="841"/>
      <c r="AF21" s="841"/>
      <c r="AG21" s="841"/>
      <c r="AH21" s="841"/>
      <c r="AI21" s="841"/>
      <c r="AJ21" s="841"/>
      <c r="AK21" s="841"/>
      <c r="AL21" s="841"/>
      <c r="AM21" s="841"/>
      <c r="AN21" s="841"/>
      <c r="AO21" s="841"/>
      <c r="AP21" s="841"/>
      <c r="AQ21" s="841"/>
      <c r="AR21" s="841"/>
      <c r="AS21" s="841"/>
      <c r="AT21" s="841"/>
      <c r="AU21" s="841"/>
      <c r="AV21" s="841"/>
      <c r="AW21" s="841"/>
      <c r="AX21" s="841"/>
      <c r="AY21" s="841"/>
      <c r="AZ21" s="841"/>
      <c r="BA21" s="841"/>
      <c r="BB21" s="841"/>
      <c r="BC21" s="841"/>
      <c r="BD21" s="841"/>
      <c r="BE21" s="841"/>
      <c r="BF21" s="841"/>
      <c r="BG21" s="841"/>
      <c r="BH21" s="841"/>
      <c r="BI21" s="841"/>
      <c r="BJ21" s="841"/>
      <c r="BK21" s="841"/>
      <c r="BL21" s="841"/>
      <c r="BM21" s="841"/>
      <c r="BN21" s="841"/>
      <c r="BO21" s="841"/>
      <c r="BP21" s="841"/>
      <c r="BQ21" s="841"/>
      <c r="BR21" s="841"/>
      <c r="BS21" s="841"/>
      <c r="BT21" s="841"/>
      <c r="BU21" s="841"/>
      <c r="BV21" s="841"/>
      <c r="BW21" s="841"/>
      <c r="BX21" s="841"/>
      <c r="BY21" s="841"/>
      <c r="BZ21" s="841"/>
      <c r="CA21" s="841"/>
      <c r="CB21" s="841"/>
      <c r="CC21" s="841"/>
      <c r="CD21" s="841"/>
      <c r="CE21" s="841"/>
      <c r="CF21" s="841"/>
      <c r="CG21" s="841"/>
      <c r="CH21" s="841"/>
      <c r="CI21" s="841"/>
      <c r="CJ21" s="841"/>
      <c r="CK21" s="841"/>
      <c r="CL21" s="841"/>
      <c r="CM21" s="841"/>
      <c r="CN21" s="841"/>
      <c r="CO21" s="841"/>
      <c r="CP21" s="841"/>
      <c r="CQ21" s="841"/>
      <c r="CR21" s="841"/>
      <c r="CS21" s="841"/>
      <c r="CT21" s="841"/>
      <c r="CU21" s="841"/>
      <c r="CV21" s="841"/>
      <c r="CW21" s="841"/>
      <c r="CX21" s="841"/>
      <c r="CY21" s="841"/>
      <c r="CZ21" s="841"/>
      <c r="DA21" s="841"/>
      <c r="DB21" s="841"/>
      <c r="DC21" s="841"/>
      <c r="DD21" s="841"/>
      <c r="DE21" s="841"/>
      <c r="DF21" s="841"/>
      <c r="DG21" s="841"/>
      <c r="DH21" s="841"/>
      <c r="DI21" s="841"/>
      <c r="DJ21" s="841"/>
      <c r="DK21" s="841"/>
      <c r="DL21" s="841"/>
      <c r="DM21" s="841"/>
      <c r="DN21" s="841"/>
      <c r="DO21" s="841"/>
      <c r="DP21" s="841"/>
      <c r="DQ21" s="841"/>
      <c r="DR21" s="841"/>
      <c r="DS21" s="841"/>
      <c r="DT21" s="841"/>
      <c r="DU21" s="841"/>
      <c r="DV21" s="841"/>
      <c r="DW21" s="841"/>
      <c r="DX21" s="841"/>
      <c r="DY21" s="841"/>
      <c r="DZ21" s="841"/>
      <c r="EA21" s="841"/>
      <c r="EB21" s="841"/>
      <c r="EC21" s="841"/>
      <c r="ED21" s="841"/>
      <c r="EE21" s="841"/>
      <c r="EF21" s="841"/>
      <c r="EG21" s="841"/>
      <c r="EH21" s="841"/>
      <c r="EI21" s="841"/>
      <c r="EJ21" s="841"/>
      <c r="EK21" s="841"/>
      <c r="EL21" s="841"/>
      <c r="EM21" s="841"/>
      <c r="EN21" s="841"/>
      <c r="EO21" s="841"/>
      <c r="EP21" s="841"/>
      <c r="EQ21" s="841"/>
      <c r="ER21" s="841"/>
      <c r="ES21" s="841"/>
      <c r="ET21" s="841"/>
      <c r="EU21" s="841"/>
      <c r="EV21" s="841"/>
      <c r="EW21" s="841"/>
      <c r="EX21" s="841"/>
      <c r="EY21" s="841"/>
      <c r="EZ21" s="841"/>
      <c r="FA21" s="841"/>
      <c r="FB21" s="841"/>
      <c r="FC21" s="841"/>
      <c r="FD21" s="841"/>
      <c r="FE21" s="841"/>
      <c r="FF21" s="841"/>
      <c r="FG21" s="841"/>
      <c r="FH21" s="841"/>
      <c r="FI21" s="841"/>
      <c r="FJ21" s="841"/>
      <c r="FK21" s="841"/>
      <c r="FL21" s="841"/>
      <c r="FM21" s="841"/>
      <c r="FN21" s="841"/>
      <c r="FO21" s="841"/>
      <c r="FP21" s="841"/>
      <c r="FQ21" s="841"/>
      <c r="FR21" s="841"/>
      <c r="FS21" s="841"/>
      <c r="FT21" s="841"/>
      <c r="FU21" s="841"/>
      <c r="FV21" s="841"/>
      <c r="FW21" s="841"/>
      <c r="FX21" s="841"/>
      <c r="FY21" s="841"/>
      <c r="FZ21" s="841"/>
      <c r="GA21" s="841"/>
      <c r="GB21" s="841"/>
      <c r="GC21" s="841"/>
      <c r="GD21" s="841"/>
      <c r="GE21" s="841"/>
      <c r="GF21" s="841"/>
      <c r="GG21" s="841"/>
      <c r="GH21" s="841"/>
      <c r="GI21" s="841"/>
      <c r="GJ21" s="841"/>
      <c r="GK21" s="841"/>
      <c r="GL21" s="841"/>
      <c r="GM21" s="841"/>
      <c r="GN21" s="841"/>
      <c r="GO21" s="841"/>
      <c r="GP21" s="841"/>
      <c r="GQ21" s="841"/>
      <c r="GR21" s="841"/>
      <c r="GS21" s="841"/>
    </row>
    <row r="22" spans="1:201" s="840" customFormat="1" ht="21">
      <c r="A22" s="846"/>
      <c r="B22" s="847" t="s">
        <v>786</v>
      </c>
      <c r="C22" s="906">
        <v>2</v>
      </c>
      <c r="D22" s="853" t="s">
        <v>25</v>
      </c>
      <c r="E22" s="856"/>
      <c r="F22" s="848"/>
      <c r="G22" s="848">
        <v>140</v>
      </c>
      <c r="H22" s="848">
        <f t="shared" si="2"/>
        <v>280</v>
      </c>
      <c r="I22" s="849">
        <f t="shared" si="3"/>
        <v>280</v>
      </c>
      <c r="J22" s="845"/>
      <c r="K22" s="855"/>
      <c r="L22" s="841"/>
      <c r="M22" s="841"/>
      <c r="N22" s="850"/>
      <c r="O22" s="841"/>
      <c r="P22" s="841"/>
      <c r="Q22" s="841"/>
      <c r="R22" s="841"/>
      <c r="S22" s="841"/>
      <c r="T22" s="841"/>
      <c r="U22" s="841"/>
      <c r="V22" s="841"/>
      <c r="W22" s="841"/>
      <c r="X22" s="841"/>
      <c r="Y22" s="841"/>
      <c r="Z22" s="841"/>
      <c r="AA22" s="841"/>
      <c r="AB22" s="841"/>
      <c r="AC22" s="841"/>
      <c r="AD22" s="841"/>
      <c r="AE22" s="841"/>
      <c r="AF22" s="841"/>
      <c r="AG22" s="841"/>
      <c r="AH22" s="841"/>
      <c r="AI22" s="841"/>
      <c r="AJ22" s="841"/>
      <c r="AK22" s="841"/>
      <c r="AL22" s="841"/>
      <c r="AM22" s="841"/>
      <c r="AN22" s="841"/>
      <c r="AO22" s="841"/>
      <c r="AP22" s="841"/>
      <c r="AQ22" s="841"/>
      <c r="AR22" s="841"/>
      <c r="AS22" s="841"/>
      <c r="AT22" s="841"/>
      <c r="AU22" s="841"/>
      <c r="AV22" s="841"/>
      <c r="AW22" s="841"/>
      <c r="AX22" s="841"/>
      <c r="AY22" s="841"/>
      <c r="AZ22" s="841"/>
      <c r="BA22" s="841"/>
      <c r="BB22" s="841"/>
      <c r="BC22" s="841"/>
      <c r="BD22" s="841"/>
      <c r="BE22" s="841"/>
      <c r="BF22" s="841"/>
      <c r="BG22" s="841"/>
      <c r="BH22" s="841"/>
      <c r="BI22" s="841"/>
      <c r="BJ22" s="841"/>
      <c r="BK22" s="841"/>
      <c r="BL22" s="841"/>
      <c r="BM22" s="841"/>
      <c r="BN22" s="841"/>
      <c r="BO22" s="841"/>
      <c r="BP22" s="841"/>
      <c r="BQ22" s="841"/>
      <c r="BR22" s="841"/>
      <c r="BS22" s="841"/>
      <c r="BT22" s="841"/>
      <c r="BU22" s="841"/>
      <c r="BV22" s="841"/>
      <c r="BW22" s="841"/>
      <c r="BX22" s="841"/>
      <c r="BY22" s="841"/>
      <c r="BZ22" s="841"/>
      <c r="CA22" s="841"/>
      <c r="CB22" s="841"/>
      <c r="CC22" s="841"/>
      <c r="CD22" s="841"/>
      <c r="CE22" s="841"/>
      <c r="CF22" s="841"/>
      <c r="CG22" s="841"/>
      <c r="CH22" s="841"/>
      <c r="CI22" s="841"/>
      <c r="CJ22" s="841"/>
      <c r="CK22" s="841"/>
      <c r="CL22" s="841"/>
      <c r="CM22" s="841"/>
      <c r="CN22" s="841"/>
      <c r="CO22" s="841"/>
      <c r="CP22" s="841"/>
      <c r="CQ22" s="841"/>
      <c r="CR22" s="841"/>
      <c r="CS22" s="841"/>
      <c r="CT22" s="841"/>
      <c r="CU22" s="841"/>
      <c r="CV22" s="841"/>
      <c r="CW22" s="841"/>
      <c r="CX22" s="841"/>
      <c r="CY22" s="841"/>
      <c r="CZ22" s="841"/>
      <c r="DA22" s="841"/>
      <c r="DB22" s="841"/>
      <c r="DC22" s="841"/>
      <c r="DD22" s="841"/>
      <c r="DE22" s="841"/>
      <c r="DF22" s="841"/>
      <c r="DG22" s="841"/>
      <c r="DH22" s="841"/>
      <c r="DI22" s="841"/>
      <c r="DJ22" s="841"/>
      <c r="DK22" s="841"/>
      <c r="DL22" s="841"/>
      <c r="DM22" s="841"/>
      <c r="DN22" s="841"/>
      <c r="DO22" s="841"/>
      <c r="DP22" s="841"/>
      <c r="DQ22" s="841"/>
      <c r="DR22" s="841"/>
      <c r="DS22" s="841"/>
      <c r="DT22" s="841"/>
      <c r="DU22" s="841"/>
      <c r="DV22" s="841"/>
      <c r="DW22" s="841"/>
      <c r="DX22" s="841"/>
      <c r="DY22" s="841"/>
      <c r="DZ22" s="841"/>
      <c r="EA22" s="841"/>
      <c r="EB22" s="841"/>
      <c r="EC22" s="841"/>
      <c r="ED22" s="841"/>
      <c r="EE22" s="841"/>
      <c r="EF22" s="841"/>
      <c r="EG22" s="841"/>
      <c r="EH22" s="841"/>
      <c r="EI22" s="841"/>
      <c r="EJ22" s="841"/>
      <c r="EK22" s="841"/>
      <c r="EL22" s="841"/>
      <c r="EM22" s="841"/>
      <c r="EN22" s="841"/>
      <c r="EO22" s="841"/>
      <c r="EP22" s="841"/>
      <c r="EQ22" s="841"/>
      <c r="ER22" s="841"/>
      <c r="ES22" s="841"/>
      <c r="ET22" s="841"/>
      <c r="EU22" s="841"/>
      <c r="EV22" s="841"/>
      <c r="EW22" s="841"/>
      <c r="EX22" s="841"/>
      <c r="EY22" s="841"/>
      <c r="EZ22" s="841"/>
      <c r="FA22" s="841"/>
      <c r="FB22" s="841"/>
      <c r="FC22" s="841"/>
      <c r="FD22" s="841"/>
      <c r="FE22" s="841"/>
      <c r="FF22" s="841"/>
      <c r="FG22" s="841"/>
      <c r="FH22" s="841"/>
      <c r="FI22" s="841"/>
      <c r="FJ22" s="841"/>
      <c r="FK22" s="841"/>
      <c r="FL22" s="841"/>
      <c r="FM22" s="841"/>
      <c r="FN22" s="841"/>
      <c r="FO22" s="841"/>
      <c r="FP22" s="841"/>
      <c r="FQ22" s="841"/>
      <c r="FR22" s="841"/>
      <c r="FS22" s="841"/>
      <c r="FT22" s="841"/>
      <c r="FU22" s="841"/>
      <c r="FV22" s="841"/>
      <c r="FW22" s="841"/>
      <c r="FX22" s="841"/>
      <c r="FY22" s="841"/>
      <c r="FZ22" s="841"/>
      <c r="GA22" s="841"/>
      <c r="GB22" s="841"/>
      <c r="GC22" s="841"/>
      <c r="GD22" s="841"/>
      <c r="GE22" s="841"/>
      <c r="GF22" s="841"/>
      <c r="GG22" s="841"/>
      <c r="GH22" s="841"/>
      <c r="GI22" s="841"/>
      <c r="GJ22" s="841"/>
      <c r="GK22" s="841"/>
      <c r="GL22" s="841"/>
      <c r="GM22" s="841"/>
      <c r="GN22" s="841"/>
      <c r="GO22" s="841"/>
      <c r="GP22" s="841"/>
      <c r="GQ22" s="841"/>
      <c r="GR22" s="841"/>
      <c r="GS22" s="841"/>
    </row>
    <row r="23" spans="1:201" s="840" customFormat="1" ht="21">
      <c r="A23" s="846"/>
      <c r="B23" s="847" t="s">
        <v>787</v>
      </c>
      <c r="C23" s="906">
        <v>2</v>
      </c>
      <c r="D23" s="853" t="s">
        <v>25</v>
      </c>
      <c r="E23" s="856"/>
      <c r="F23" s="848"/>
      <c r="G23" s="848">
        <v>120</v>
      </c>
      <c r="H23" s="848">
        <f t="shared" si="2"/>
        <v>240</v>
      </c>
      <c r="I23" s="849">
        <f t="shared" si="3"/>
        <v>240</v>
      </c>
      <c r="J23" s="845"/>
      <c r="K23" s="855"/>
      <c r="L23" s="841"/>
      <c r="M23" s="841"/>
      <c r="N23" s="841"/>
      <c r="O23" s="841"/>
      <c r="P23" s="841"/>
      <c r="Q23" s="841"/>
      <c r="R23" s="841"/>
      <c r="S23" s="841"/>
      <c r="T23" s="841"/>
      <c r="U23" s="841"/>
      <c r="V23" s="841"/>
      <c r="W23" s="841"/>
      <c r="X23" s="841"/>
      <c r="Y23" s="841"/>
      <c r="Z23" s="841"/>
      <c r="AA23" s="841"/>
      <c r="AB23" s="841"/>
      <c r="AC23" s="841"/>
      <c r="AD23" s="841"/>
      <c r="AE23" s="841"/>
      <c r="AF23" s="841"/>
      <c r="AG23" s="841"/>
      <c r="AH23" s="841"/>
      <c r="AI23" s="841"/>
      <c r="AJ23" s="841"/>
      <c r="AK23" s="841"/>
      <c r="AL23" s="841"/>
      <c r="AM23" s="841"/>
      <c r="AN23" s="841"/>
      <c r="AO23" s="841"/>
      <c r="AP23" s="841"/>
      <c r="AQ23" s="841"/>
      <c r="AR23" s="841"/>
      <c r="AS23" s="841"/>
      <c r="AT23" s="841"/>
      <c r="AU23" s="841"/>
      <c r="AV23" s="841"/>
      <c r="AW23" s="841"/>
      <c r="AX23" s="841"/>
      <c r="AY23" s="841"/>
      <c r="AZ23" s="841"/>
      <c r="BA23" s="841"/>
      <c r="BB23" s="841"/>
      <c r="BC23" s="841"/>
      <c r="BD23" s="841"/>
      <c r="BE23" s="841"/>
      <c r="BF23" s="841"/>
      <c r="BG23" s="841"/>
      <c r="BH23" s="841"/>
      <c r="BI23" s="841"/>
      <c r="BJ23" s="841"/>
      <c r="BK23" s="841"/>
      <c r="BL23" s="841"/>
      <c r="BM23" s="841"/>
      <c r="BN23" s="841"/>
      <c r="BO23" s="841"/>
      <c r="BP23" s="841"/>
      <c r="BQ23" s="841"/>
      <c r="BR23" s="841"/>
      <c r="BS23" s="841"/>
      <c r="BT23" s="841"/>
      <c r="BU23" s="841"/>
      <c r="BV23" s="841"/>
      <c r="BW23" s="841"/>
      <c r="BX23" s="841"/>
      <c r="BY23" s="841"/>
      <c r="BZ23" s="841"/>
      <c r="CA23" s="841"/>
      <c r="CB23" s="841"/>
      <c r="CC23" s="841"/>
      <c r="CD23" s="841"/>
      <c r="CE23" s="841"/>
      <c r="CF23" s="841"/>
      <c r="CG23" s="841"/>
      <c r="CH23" s="841"/>
      <c r="CI23" s="841"/>
      <c r="CJ23" s="841"/>
      <c r="CK23" s="841"/>
      <c r="CL23" s="841"/>
      <c r="CM23" s="841"/>
      <c r="CN23" s="841"/>
      <c r="CO23" s="841"/>
      <c r="CP23" s="841"/>
      <c r="CQ23" s="841"/>
      <c r="CR23" s="841"/>
      <c r="CS23" s="841"/>
      <c r="CT23" s="841"/>
      <c r="CU23" s="841"/>
      <c r="CV23" s="841"/>
      <c r="CW23" s="841"/>
      <c r="CX23" s="841"/>
      <c r="CY23" s="841"/>
      <c r="CZ23" s="841"/>
      <c r="DA23" s="841"/>
      <c r="DB23" s="841"/>
      <c r="DC23" s="841"/>
      <c r="DD23" s="841"/>
      <c r="DE23" s="841"/>
      <c r="DF23" s="841"/>
      <c r="DG23" s="841"/>
      <c r="DH23" s="841"/>
      <c r="DI23" s="841"/>
      <c r="DJ23" s="841"/>
      <c r="DK23" s="841"/>
      <c r="DL23" s="841"/>
      <c r="DM23" s="841"/>
      <c r="DN23" s="841"/>
      <c r="DO23" s="841"/>
      <c r="DP23" s="841"/>
      <c r="DQ23" s="841"/>
      <c r="DR23" s="841"/>
      <c r="DS23" s="841"/>
      <c r="DT23" s="841"/>
      <c r="DU23" s="841"/>
      <c r="DV23" s="841"/>
      <c r="DW23" s="841"/>
      <c r="DX23" s="841"/>
      <c r="DY23" s="841"/>
      <c r="DZ23" s="841"/>
      <c r="EA23" s="841"/>
      <c r="EB23" s="841"/>
      <c r="EC23" s="841"/>
      <c r="ED23" s="841"/>
      <c r="EE23" s="841"/>
      <c r="EF23" s="841"/>
      <c r="EG23" s="841"/>
      <c r="EH23" s="841"/>
      <c r="EI23" s="841"/>
      <c r="EJ23" s="841"/>
      <c r="EK23" s="841"/>
      <c r="EL23" s="841"/>
      <c r="EM23" s="841"/>
      <c r="EN23" s="841"/>
      <c r="EO23" s="841"/>
      <c r="EP23" s="841"/>
      <c r="EQ23" s="841"/>
      <c r="ER23" s="841"/>
      <c r="ES23" s="841"/>
      <c r="ET23" s="841"/>
      <c r="EU23" s="841"/>
      <c r="EV23" s="841"/>
      <c r="EW23" s="841"/>
      <c r="EX23" s="841"/>
      <c r="EY23" s="841"/>
      <c r="EZ23" s="841"/>
      <c r="FA23" s="841"/>
      <c r="FB23" s="841"/>
      <c r="FC23" s="841"/>
      <c r="FD23" s="841"/>
      <c r="FE23" s="841"/>
      <c r="FF23" s="841"/>
      <c r="FG23" s="841"/>
      <c r="FH23" s="841"/>
      <c r="FI23" s="841"/>
      <c r="FJ23" s="841"/>
      <c r="FK23" s="841"/>
      <c r="FL23" s="841"/>
      <c r="FM23" s="841"/>
      <c r="FN23" s="841"/>
      <c r="FO23" s="841"/>
      <c r="FP23" s="841"/>
      <c r="FQ23" s="841"/>
      <c r="FR23" s="841"/>
      <c r="FS23" s="841"/>
      <c r="FT23" s="841"/>
      <c r="FU23" s="841"/>
      <c r="FV23" s="841"/>
      <c r="FW23" s="841"/>
      <c r="FX23" s="841"/>
      <c r="FY23" s="841"/>
      <c r="FZ23" s="841"/>
      <c r="GA23" s="841"/>
      <c r="GB23" s="841"/>
      <c r="GC23" s="841"/>
      <c r="GD23" s="841"/>
      <c r="GE23" s="841"/>
      <c r="GF23" s="841"/>
      <c r="GG23" s="841"/>
      <c r="GH23" s="841"/>
      <c r="GI23" s="841"/>
      <c r="GJ23" s="841"/>
      <c r="GK23" s="841"/>
      <c r="GL23" s="841"/>
      <c r="GM23" s="841"/>
      <c r="GN23" s="841"/>
      <c r="GO23" s="841"/>
      <c r="GP23" s="841"/>
      <c r="GQ23" s="841"/>
      <c r="GR23" s="841"/>
      <c r="GS23" s="841"/>
    </row>
    <row r="24" spans="1:201" s="840" customFormat="1" ht="21">
      <c r="A24" s="846"/>
      <c r="B24" s="847" t="s">
        <v>788</v>
      </c>
      <c r="C24" s="906">
        <v>8</v>
      </c>
      <c r="D24" s="853" t="s">
        <v>25</v>
      </c>
      <c r="E24" s="856"/>
      <c r="F24" s="848"/>
      <c r="G24" s="848">
        <v>240</v>
      </c>
      <c r="H24" s="848">
        <f t="shared" si="2"/>
        <v>1920</v>
      </c>
      <c r="I24" s="849">
        <f t="shared" si="3"/>
        <v>1920</v>
      </c>
      <c r="J24" s="845"/>
      <c r="K24" s="855"/>
      <c r="L24" s="841"/>
      <c r="M24" s="841"/>
      <c r="N24" s="841"/>
      <c r="O24" s="841"/>
      <c r="P24" s="841"/>
      <c r="Q24" s="841"/>
      <c r="R24" s="841"/>
      <c r="S24" s="841"/>
      <c r="T24" s="841"/>
      <c r="U24" s="841"/>
      <c r="V24" s="841"/>
      <c r="W24" s="841"/>
      <c r="X24" s="841"/>
      <c r="Y24" s="841"/>
      <c r="Z24" s="841"/>
      <c r="AA24" s="841"/>
      <c r="AB24" s="841"/>
      <c r="AC24" s="841"/>
      <c r="AD24" s="841"/>
      <c r="AE24" s="841"/>
      <c r="AF24" s="841"/>
      <c r="AG24" s="841"/>
      <c r="AH24" s="841"/>
      <c r="AI24" s="841"/>
      <c r="AJ24" s="841"/>
      <c r="AK24" s="841"/>
      <c r="AL24" s="841"/>
      <c r="AM24" s="841"/>
      <c r="AN24" s="841"/>
      <c r="AO24" s="841"/>
      <c r="AP24" s="841"/>
      <c r="AQ24" s="841"/>
      <c r="AR24" s="841"/>
      <c r="AS24" s="841"/>
      <c r="AT24" s="841"/>
      <c r="AU24" s="841"/>
      <c r="AV24" s="841"/>
      <c r="AW24" s="841"/>
      <c r="AX24" s="841"/>
      <c r="AY24" s="841"/>
      <c r="AZ24" s="841"/>
      <c r="BA24" s="841"/>
      <c r="BB24" s="841"/>
      <c r="BC24" s="841"/>
      <c r="BD24" s="841"/>
      <c r="BE24" s="841"/>
      <c r="BF24" s="841"/>
      <c r="BG24" s="841"/>
      <c r="BH24" s="841"/>
      <c r="BI24" s="841"/>
      <c r="BJ24" s="841"/>
      <c r="BK24" s="841"/>
      <c r="BL24" s="841"/>
      <c r="BM24" s="841"/>
      <c r="BN24" s="841"/>
      <c r="BO24" s="841"/>
      <c r="BP24" s="841"/>
      <c r="BQ24" s="841"/>
      <c r="BR24" s="841"/>
      <c r="BS24" s="841"/>
      <c r="BT24" s="841"/>
      <c r="BU24" s="841"/>
      <c r="BV24" s="841"/>
      <c r="BW24" s="841"/>
      <c r="BX24" s="841"/>
      <c r="BY24" s="841"/>
      <c r="BZ24" s="841"/>
      <c r="CA24" s="841"/>
      <c r="CB24" s="841"/>
      <c r="CC24" s="841"/>
      <c r="CD24" s="841"/>
      <c r="CE24" s="841"/>
      <c r="CF24" s="841"/>
      <c r="CG24" s="841"/>
      <c r="CH24" s="841"/>
      <c r="CI24" s="841"/>
      <c r="CJ24" s="841"/>
      <c r="CK24" s="841"/>
      <c r="CL24" s="841"/>
      <c r="CM24" s="841"/>
      <c r="CN24" s="841"/>
      <c r="CO24" s="841"/>
      <c r="CP24" s="841"/>
      <c r="CQ24" s="841"/>
      <c r="CR24" s="841"/>
      <c r="CS24" s="841"/>
      <c r="CT24" s="841"/>
      <c r="CU24" s="841"/>
      <c r="CV24" s="841"/>
      <c r="CW24" s="841"/>
      <c r="CX24" s="841"/>
      <c r="CY24" s="841"/>
      <c r="CZ24" s="841"/>
      <c r="DA24" s="841"/>
      <c r="DB24" s="841"/>
      <c r="DC24" s="841"/>
      <c r="DD24" s="841"/>
      <c r="DE24" s="841"/>
      <c r="DF24" s="841"/>
      <c r="DG24" s="841"/>
      <c r="DH24" s="841"/>
      <c r="DI24" s="841"/>
      <c r="DJ24" s="841"/>
      <c r="DK24" s="841"/>
      <c r="DL24" s="841"/>
      <c r="DM24" s="841"/>
      <c r="DN24" s="841"/>
      <c r="DO24" s="841"/>
      <c r="DP24" s="841"/>
      <c r="DQ24" s="841"/>
      <c r="DR24" s="841"/>
      <c r="DS24" s="841"/>
      <c r="DT24" s="841"/>
      <c r="DU24" s="841"/>
      <c r="DV24" s="841"/>
      <c r="DW24" s="841"/>
      <c r="DX24" s="841"/>
      <c r="DY24" s="841"/>
      <c r="DZ24" s="841"/>
      <c r="EA24" s="841"/>
      <c r="EB24" s="841"/>
      <c r="EC24" s="841"/>
      <c r="ED24" s="841"/>
      <c r="EE24" s="841"/>
      <c r="EF24" s="841"/>
      <c r="EG24" s="841"/>
      <c r="EH24" s="841"/>
      <c r="EI24" s="841"/>
      <c r="EJ24" s="841"/>
      <c r="EK24" s="841"/>
      <c r="EL24" s="841"/>
      <c r="EM24" s="841"/>
      <c r="EN24" s="841"/>
      <c r="EO24" s="841"/>
      <c r="EP24" s="841"/>
      <c r="EQ24" s="841"/>
      <c r="ER24" s="841"/>
      <c r="ES24" s="841"/>
      <c r="ET24" s="841"/>
      <c r="EU24" s="841"/>
      <c r="EV24" s="841"/>
      <c r="EW24" s="841"/>
      <c r="EX24" s="841"/>
      <c r="EY24" s="841"/>
      <c r="EZ24" s="841"/>
      <c r="FA24" s="841"/>
      <c r="FB24" s="841"/>
      <c r="FC24" s="841"/>
      <c r="FD24" s="841"/>
      <c r="FE24" s="841"/>
      <c r="FF24" s="841"/>
      <c r="FG24" s="841"/>
      <c r="FH24" s="841"/>
      <c r="FI24" s="841"/>
      <c r="FJ24" s="841"/>
      <c r="FK24" s="841"/>
      <c r="FL24" s="841"/>
      <c r="FM24" s="841"/>
      <c r="FN24" s="841"/>
      <c r="FO24" s="841"/>
      <c r="FP24" s="841"/>
      <c r="FQ24" s="841"/>
      <c r="FR24" s="841"/>
      <c r="FS24" s="841"/>
      <c r="FT24" s="841"/>
      <c r="FU24" s="841"/>
      <c r="FV24" s="841"/>
      <c r="FW24" s="841"/>
      <c r="FX24" s="841"/>
      <c r="FY24" s="841"/>
      <c r="FZ24" s="841"/>
      <c r="GA24" s="841"/>
      <c r="GB24" s="841"/>
      <c r="GC24" s="841"/>
      <c r="GD24" s="841"/>
      <c r="GE24" s="841"/>
      <c r="GF24" s="841"/>
      <c r="GG24" s="841"/>
      <c r="GH24" s="841"/>
      <c r="GI24" s="841"/>
      <c r="GJ24" s="841"/>
      <c r="GK24" s="841"/>
      <c r="GL24" s="841"/>
      <c r="GM24" s="841"/>
      <c r="GN24" s="841"/>
      <c r="GO24" s="841"/>
      <c r="GP24" s="841"/>
      <c r="GQ24" s="841"/>
      <c r="GR24" s="841"/>
      <c r="GS24" s="841"/>
    </row>
    <row r="25" spans="1:201" s="840" customFormat="1" ht="21">
      <c r="A25" s="846"/>
      <c r="B25" s="847" t="s">
        <v>789</v>
      </c>
      <c r="C25" s="907">
        <v>2</v>
      </c>
      <c r="D25" s="853" t="s">
        <v>25</v>
      </c>
      <c r="E25" s="895"/>
      <c r="F25" s="892"/>
      <c r="G25" s="892">
        <v>70</v>
      </c>
      <c r="H25" s="892">
        <f t="shared" si="2"/>
        <v>140</v>
      </c>
      <c r="I25" s="894">
        <f t="shared" si="3"/>
        <v>140</v>
      </c>
      <c r="J25" s="893"/>
      <c r="K25" s="855"/>
      <c r="L25" s="841"/>
      <c r="M25" s="841"/>
      <c r="N25" s="841"/>
      <c r="O25" s="841"/>
      <c r="P25" s="841"/>
      <c r="Q25" s="841"/>
      <c r="R25" s="841"/>
      <c r="S25" s="841"/>
      <c r="T25" s="841"/>
      <c r="U25" s="841"/>
      <c r="V25" s="841"/>
      <c r="W25" s="841"/>
      <c r="X25" s="841"/>
      <c r="Y25" s="841"/>
      <c r="Z25" s="841"/>
      <c r="AA25" s="841"/>
      <c r="AB25" s="841"/>
      <c r="AC25" s="841"/>
      <c r="AD25" s="841"/>
      <c r="AE25" s="841"/>
      <c r="AF25" s="841"/>
      <c r="AG25" s="841"/>
      <c r="AH25" s="841"/>
      <c r="AI25" s="841"/>
      <c r="AJ25" s="841"/>
      <c r="AK25" s="841"/>
      <c r="AL25" s="841"/>
      <c r="AM25" s="841"/>
      <c r="AN25" s="841"/>
      <c r="AO25" s="841"/>
      <c r="AP25" s="841"/>
      <c r="AQ25" s="841"/>
      <c r="AR25" s="841"/>
      <c r="AS25" s="841"/>
      <c r="AT25" s="841"/>
      <c r="AU25" s="841"/>
      <c r="AV25" s="841"/>
      <c r="AW25" s="841"/>
      <c r="AX25" s="841"/>
      <c r="AY25" s="841"/>
      <c r="AZ25" s="841"/>
      <c r="BA25" s="841"/>
      <c r="BB25" s="841"/>
      <c r="BC25" s="841"/>
      <c r="BD25" s="841"/>
      <c r="BE25" s="841"/>
      <c r="BF25" s="841"/>
      <c r="BG25" s="841"/>
      <c r="BH25" s="841"/>
      <c r="BI25" s="841"/>
      <c r="BJ25" s="841"/>
      <c r="BK25" s="841"/>
      <c r="BL25" s="841"/>
      <c r="BM25" s="841"/>
      <c r="BN25" s="841"/>
      <c r="BO25" s="841"/>
      <c r="BP25" s="841"/>
      <c r="BQ25" s="841"/>
      <c r="BR25" s="841"/>
      <c r="BS25" s="841"/>
      <c r="BT25" s="841"/>
      <c r="BU25" s="841"/>
      <c r="BV25" s="841"/>
      <c r="BW25" s="841"/>
      <c r="BX25" s="841"/>
      <c r="BY25" s="841"/>
      <c r="BZ25" s="841"/>
      <c r="CA25" s="841"/>
      <c r="CB25" s="841"/>
      <c r="CC25" s="841"/>
      <c r="CD25" s="841"/>
      <c r="CE25" s="841"/>
      <c r="CF25" s="841"/>
      <c r="CG25" s="841"/>
      <c r="CH25" s="841"/>
      <c r="CI25" s="841"/>
      <c r="CJ25" s="841"/>
      <c r="CK25" s="841"/>
      <c r="CL25" s="841"/>
      <c r="CM25" s="841"/>
      <c r="CN25" s="841"/>
      <c r="CO25" s="841"/>
      <c r="CP25" s="841"/>
      <c r="CQ25" s="841"/>
      <c r="CR25" s="841"/>
      <c r="CS25" s="841"/>
      <c r="CT25" s="841"/>
      <c r="CU25" s="841"/>
      <c r="CV25" s="841"/>
      <c r="CW25" s="841"/>
      <c r="CX25" s="841"/>
      <c r="CY25" s="841"/>
      <c r="CZ25" s="841"/>
      <c r="DA25" s="841"/>
      <c r="DB25" s="841"/>
      <c r="DC25" s="841"/>
      <c r="DD25" s="841"/>
      <c r="DE25" s="841"/>
      <c r="DF25" s="841"/>
      <c r="DG25" s="841"/>
      <c r="DH25" s="841"/>
      <c r="DI25" s="841"/>
      <c r="DJ25" s="841"/>
      <c r="DK25" s="841"/>
      <c r="DL25" s="841"/>
      <c r="DM25" s="841"/>
      <c r="DN25" s="841"/>
      <c r="DO25" s="841"/>
      <c r="DP25" s="841"/>
      <c r="DQ25" s="841"/>
      <c r="DR25" s="841"/>
      <c r="DS25" s="841"/>
      <c r="DT25" s="841"/>
      <c r="DU25" s="841"/>
      <c r="DV25" s="841"/>
      <c r="DW25" s="841"/>
      <c r="DX25" s="841"/>
      <c r="DY25" s="841"/>
      <c r="DZ25" s="841"/>
      <c r="EA25" s="841"/>
      <c r="EB25" s="841"/>
      <c r="EC25" s="841"/>
      <c r="ED25" s="841"/>
      <c r="EE25" s="841"/>
      <c r="EF25" s="841"/>
      <c r="EG25" s="841"/>
      <c r="EH25" s="841"/>
      <c r="EI25" s="841"/>
      <c r="EJ25" s="841"/>
      <c r="EK25" s="841"/>
      <c r="EL25" s="841"/>
      <c r="EM25" s="841"/>
      <c r="EN25" s="841"/>
      <c r="EO25" s="841"/>
      <c r="EP25" s="841"/>
      <c r="EQ25" s="841"/>
      <c r="ER25" s="841"/>
      <c r="ES25" s="841"/>
      <c r="ET25" s="841"/>
      <c r="EU25" s="841"/>
      <c r="EV25" s="841"/>
      <c r="EW25" s="841"/>
      <c r="EX25" s="841"/>
      <c r="EY25" s="841"/>
      <c r="EZ25" s="841"/>
      <c r="FA25" s="841"/>
      <c r="FB25" s="841"/>
      <c r="FC25" s="841"/>
      <c r="FD25" s="841"/>
      <c r="FE25" s="841"/>
      <c r="FF25" s="841"/>
      <c r="FG25" s="841"/>
      <c r="FH25" s="841"/>
      <c r="FI25" s="841"/>
      <c r="FJ25" s="841"/>
      <c r="FK25" s="841"/>
      <c r="FL25" s="841"/>
      <c r="FM25" s="841"/>
      <c r="FN25" s="841"/>
      <c r="FO25" s="841"/>
      <c r="FP25" s="841"/>
      <c r="FQ25" s="841"/>
      <c r="FR25" s="841"/>
      <c r="FS25" s="841"/>
      <c r="FT25" s="841"/>
      <c r="FU25" s="841"/>
      <c r="FV25" s="841"/>
      <c r="FW25" s="841"/>
      <c r="FX25" s="841"/>
      <c r="FY25" s="841"/>
      <c r="FZ25" s="841"/>
      <c r="GA25" s="841"/>
      <c r="GB25" s="841"/>
      <c r="GC25" s="841"/>
      <c r="GD25" s="841"/>
      <c r="GE25" s="841"/>
      <c r="GF25" s="841"/>
      <c r="GG25" s="841"/>
      <c r="GH25" s="841"/>
      <c r="GI25" s="841"/>
      <c r="GJ25" s="841"/>
      <c r="GK25" s="841"/>
      <c r="GL25" s="841"/>
      <c r="GM25" s="841"/>
      <c r="GN25" s="841"/>
      <c r="GO25" s="841"/>
      <c r="GP25" s="841"/>
      <c r="GQ25" s="841"/>
      <c r="GR25" s="841"/>
      <c r="GS25" s="841"/>
    </row>
    <row r="26" spans="1:201" s="840" customFormat="1" ht="21">
      <c r="A26" s="846"/>
      <c r="B26" s="847" t="s">
        <v>772</v>
      </c>
      <c r="C26" s="906">
        <v>4</v>
      </c>
      <c r="D26" s="520" t="s">
        <v>25</v>
      </c>
      <c r="E26" s="856"/>
      <c r="F26" s="848"/>
      <c r="G26" s="848">
        <v>140</v>
      </c>
      <c r="H26" s="848">
        <f t="shared" si="2"/>
        <v>560</v>
      </c>
      <c r="I26" s="849">
        <f t="shared" si="3"/>
        <v>560</v>
      </c>
      <c r="J26" s="845"/>
      <c r="K26" s="855"/>
      <c r="L26" s="841"/>
      <c r="M26" s="841"/>
      <c r="N26" s="841"/>
      <c r="O26" s="841"/>
      <c r="P26" s="841"/>
      <c r="Q26" s="841"/>
      <c r="R26" s="841"/>
      <c r="S26" s="841"/>
      <c r="T26" s="841"/>
      <c r="U26" s="841"/>
      <c r="V26" s="841"/>
      <c r="W26" s="841"/>
      <c r="X26" s="841"/>
      <c r="Y26" s="841"/>
      <c r="Z26" s="841"/>
      <c r="AA26" s="841"/>
      <c r="AB26" s="841"/>
      <c r="AC26" s="841"/>
      <c r="AD26" s="841"/>
      <c r="AE26" s="841"/>
      <c r="AF26" s="841"/>
      <c r="AG26" s="841"/>
      <c r="AH26" s="841"/>
      <c r="AI26" s="841"/>
      <c r="AJ26" s="841"/>
      <c r="AK26" s="841"/>
      <c r="AL26" s="841"/>
      <c r="AM26" s="841"/>
      <c r="AN26" s="841"/>
      <c r="AO26" s="841"/>
      <c r="AP26" s="841"/>
      <c r="AQ26" s="841"/>
      <c r="AR26" s="841"/>
      <c r="AS26" s="841"/>
      <c r="AT26" s="841"/>
      <c r="AU26" s="841"/>
      <c r="AV26" s="841"/>
      <c r="AW26" s="841"/>
      <c r="AX26" s="841"/>
      <c r="AY26" s="841"/>
      <c r="AZ26" s="841"/>
      <c r="BA26" s="841"/>
      <c r="BB26" s="841"/>
      <c r="BC26" s="841"/>
      <c r="BD26" s="841"/>
      <c r="BE26" s="841"/>
      <c r="BF26" s="841"/>
      <c r="BG26" s="841"/>
      <c r="BH26" s="841"/>
      <c r="BI26" s="841"/>
      <c r="BJ26" s="841"/>
      <c r="BK26" s="841"/>
      <c r="BL26" s="841"/>
      <c r="BM26" s="841"/>
      <c r="BN26" s="841"/>
      <c r="BO26" s="841"/>
      <c r="BP26" s="841"/>
      <c r="BQ26" s="841"/>
      <c r="BR26" s="841"/>
      <c r="BS26" s="841"/>
      <c r="BT26" s="841"/>
      <c r="BU26" s="841"/>
      <c r="BV26" s="841"/>
      <c r="BW26" s="841"/>
      <c r="BX26" s="841"/>
      <c r="BY26" s="841"/>
      <c r="BZ26" s="841"/>
      <c r="CA26" s="841"/>
      <c r="CB26" s="841"/>
      <c r="CC26" s="841"/>
      <c r="CD26" s="841"/>
      <c r="CE26" s="841"/>
      <c r="CF26" s="841"/>
      <c r="CG26" s="841"/>
      <c r="CH26" s="841"/>
      <c r="CI26" s="841"/>
      <c r="CJ26" s="841"/>
      <c r="CK26" s="841"/>
      <c r="CL26" s="841"/>
      <c r="CM26" s="841"/>
      <c r="CN26" s="841"/>
      <c r="CO26" s="841"/>
      <c r="CP26" s="841"/>
      <c r="CQ26" s="841"/>
      <c r="CR26" s="841"/>
      <c r="CS26" s="841"/>
      <c r="CT26" s="841"/>
      <c r="CU26" s="841"/>
      <c r="CV26" s="841"/>
      <c r="CW26" s="841"/>
      <c r="CX26" s="841"/>
      <c r="CY26" s="841"/>
      <c r="CZ26" s="841"/>
      <c r="DA26" s="841"/>
      <c r="DB26" s="841"/>
      <c r="DC26" s="841"/>
      <c r="DD26" s="841"/>
      <c r="DE26" s="841"/>
      <c r="DF26" s="841"/>
      <c r="DG26" s="841"/>
      <c r="DH26" s="841"/>
      <c r="DI26" s="841"/>
      <c r="DJ26" s="841"/>
      <c r="DK26" s="841"/>
      <c r="DL26" s="841"/>
      <c r="DM26" s="841"/>
      <c r="DN26" s="841"/>
      <c r="DO26" s="841"/>
      <c r="DP26" s="841"/>
      <c r="DQ26" s="841"/>
      <c r="DR26" s="841"/>
      <c r="DS26" s="841"/>
      <c r="DT26" s="841"/>
      <c r="DU26" s="841"/>
      <c r="DV26" s="841"/>
      <c r="DW26" s="841"/>
      <c r="DX26" s="841"/>
      <c r="DY26" s="841"/>
      <c r="DZ26" s="841"/>
      <c r="EA26" s="841"/>
      <c r="EB26" s="841"/>
      <c r="EC26" s="841"/>
      <c r="ED26" s="841"/>
      <c r="EE26" s="841"/>
      <c r="EF26" s="841"/>
      <c r="EG26" s="841"/>
      <c r="EH26" s="841"/>
      <c r="EI26" s="841"/>
      <c r="EJ26" s="841"/>
      <c r="EK26" s="841"/>
      <c r="EL26" s="841"/>
      <c r="EM26" s="841"/>
      <c r="EN26" s="841"/>
      <c r="EO26" s="841"/>
      <c r="EP26" s="841"/>
      <c r="EQ26" s="841"/>
      <c r="ER26" s="841"/>
      <c r="ES26" s="841"/>
      <c r="ET26" s="841"/>
      <c r="EU26" s="841"/>
      <c r="EV26" s="841"/>
      <c r="EW26" s="841"/>
      <c r="EX26" s="841"/>
      <c r="EY26" s="841"/>
      <c r="EZ26" s="841"/>
      <c r="FA26" s="841"/>
      <c r="FB26" s="841"/>
      <c r="FC26" s="841"/>
      <c r="FD26" s="841"/>
      <c r="FE26" s="841"/>
      <c r="FF26" s="841"/>
      <c r="FG26" s="841"/>
      <c r="FH26" s="841"/>
      <c r="FI26" s="841"/>
      <c r="FJ26" s="841"/>
      <c r="FK26" s="841"/>
      <c r="FL26" s="841"/>
      <c r="FM26" s="841"/>
      <c r="FN26" s="841"/>
      <c r="FO26" s="841"/>
      <c r="FP26" s="841"/>
      <c r="FQ26" s="841"/>
      <c r="FR26" s="841"/>
      <c r="FS26" s="841"/>
      <c r="FT26" s="841"/>
      <c r="FU26" s="841"/>
      <c r="FV26" s="841"/>
      <c r="FW26" s="841"/>
      <c r="FX26" s="841"/>
      <c r="FY26" s="841"/>
      <c r="FZ26" s="841"/>
      <c r="GA26" s="841"/>
      <c r="GB26" s="841"/>
      <c r="GC26" s="841"/>
      <c r="GD26" s="841"/>
      <c r="GE26" s="841"/>
      <c r="GF26" s="841"/>
      <c r="GG26" s="841"/>
      <c r="GH26" s="841"/>
      <c r="GI26" s="841"/>
      <c r="GJ26" s="841"/>
      <c r="GK26" s="841"/>
      <c r="GL26" s="841"/>
      <c r="GM26" s="841"/>
      <c r="GN26" s="841"/>
      <c r="GO26" s="841"/>
      <c r="GP26" s="841"/>
      <c r="GQ26" s="841"/>
      <c r="GR26" s="841"/>
      <c r="GS26" s="841"/>
    </row>
    <row r="27" spans="1:201" s="840" customFormat="1" ht="21">
      <c r="A27" s="846"/>
      <c r="B27" s="852" t="s">
        <v>777</v>
      </c>
      <c r="C27" s="520"/>
      <c r="D27" s="853"/>
      <c r="E27" s="856"/>
      <c r="F27" s="848"/>
      <c r="G27" s="848"/>
      <c r="H27" s="848"/>
      <c r="I27" s="849"/>
      <c r="J27" s="845"/>
      <c r="L27" s="841"/>
      <c r="M27" s="841"/>
      <c r="N27" s="841"/>
      <c r="O27" s="841"/>
      <c r="P27" s="841"/>
      <c r="Q27" s="841"/>
      <c r="R27" s="841"/>
      <c r="S27" s="841"/>
      <c r="T27" s="841"/>
      <c r="U27" s="841"/>
      <c r="V27" s="841"/>
      <c r="W27" s="841"/>
      <c r="X27" s="841"/>
      <c r="Y27" s="841"/>
      <c r="Z27" s="841"/>
      <c r="AA27" s="841"/>
      <c r="AB27" s="841"/>
      <c r="AC27" s="841"/>
      <c r="AD27" s="841"/>
      <c r="AE27" s="841"/>
      <c r="AF27" s="841"/>
      <c r="AG27" s="841"/>
      <c r="AH27" s="841"/>
      <c r="AI27" s="841"/>
      <c r="AJ27" s="841"/>
      <c r="AK27" s="841"/>
      <c r="AL27" s="841"/>
      <c r="AM27" s="841"/>
      <c r="AN27" s="841"/>
      <c r="AO27" s="841"/>
      <c r="AP27" s="841"/>
      <c r="AQ27" s="841"/>
      <c r="AR27" s="841"/>
      <c r="AS27" s="841"/>
      <c r="AT27" s="841"/>
      <c r="AU27" s="841"/>
      <c r="AV27" s="841"/>
      <c r="AW27" s="841"/>
      <c r="AX27" s="841"/>
      <c r="AY27" s="841"/>
      <c r="AZ27" s="841"/>
      <c r="BA27" s="841"/>
      <c r="BB27" s="841"/>
      <c r="BC27" s="841"/>
      <c r="BD27" s="841"/>
      <c r="BE27" s="841"/>
      <c r="BF27" s="841"/>
      <c r="BG27" s="841"/>
      <c r="BH27" s="841"/>
      <c r="BI27" s="841"/>
      <c r="BJ27" s="841"/>
      <c r="BK27" s="841"/>
      <c r="BL27" s="841"/>
      <c r="BM27" s="841"/>
      <c r="BN27" s="841"/>
      <c r="BO27" s="841"/>
      <c r="BP27" s="841"/>
      <c r="BQ27" s="841"/>
      <c r="BR27" s="841"/>
      <c r="BS27" s="841"/>
      <c r="BT27" s="841"/>
      <c r="BU27" s="841"/>
      <c r="BV27" s="841"/>
      <c r="BW27" s="841"/>
      <c r="BX27" s="841"/>
      <c r="BY27" s="841"/>
      <c r="BZ27" s="841"/>
      <c r="CA27" s="841"/>
      <c r="CB27" s="841"/>
      <c r="CC27" s="841"/>
      <c r="CD27" s="841"/>
      <c r="CE27" s="841"/>
      <c r="CF27" s="841"/>
      <c r="CG27" s="841"/>
      <c r="CH27" s="841"/>
      <c r="CI27" s="841"/>
      <c r="CJ27" s="841"/>
      <c r="CK27" s="841"/>
      <c r="CL27" s="841"/>
      <c r="CM27" s="841"/>
      <c r="CN27" s="841"/>
      <c r="CO27" s="841"/>
      <c r="CP27" s="841"/>
      <c r="CQ27" s="841"/>
      <c r="CR27" s="841"/>
      <c r="CS27" s="841"/>
      <c r="CT27" s="841"/>
      <c r="CU27" s="841"/>
      <c r="CV27" s="841"/>
      <c r="CW27" s="841"/>
      <c r="CX27" s="841"/>
      <c r="CY27" s="841"/>
      <c r="CZ27" s="841"/>
      <c r="DA27" s="841"/>
      <c r="DB27" s="841"/>
      <c r="DC27" s="841"/>
      <c r="DD27" s="841"/>
      <c r="DE27" s="841"/>
      <c r="DF27" s="841"/>
      <c r="DG27" s="841"/>
      <c r="DH27" s="841"/>
      <c r="DI27" s="841"/>
      <c r="DJ27" s="841"/>
      <c r="DK27" s="841"/>
      <c r="DL27" s="841"/>
      <c r="DM27" s="841"/>
      <c r="DN27" s="841"/>
      <c r="DO27" s="841"/>
      <c r="DP27" s="841"/>
      <c r="DQ27" s="841"/>
      <c r="DR27" s="841"/>
      <c r="DS27" s="841"/>
      <c r="DT27" s="841"/>
      <c r="DU27" s="841"/>
      <c r="DV27" s="841"/>
      <c r="DW27" s="841"/>
      <c r="DX27" s="841"/>
      <c r="DY27" s="841"/>
      <c r="DZ27" s="841"/>
      <c r="EA27" s="841"/>
      <c r="EB27" s="841"/>
      <c r="EC27" s="841"/>
      <c r="ED27" s="841"/>
      <c r="EE27" s="841"/>
      <c r="EF27" s="841"/>
      <c r="EG27" s="841"/>
      <c r="EH27" s="841"/>
      <c r="EI27" s="841"/>
      <c r="EJ27" s="841"/>
      <c r="EK27" s="841"/>
      <c r="EL27" s="841"/>
      <c r="EM27" s="841"/>
      <c r="EN27" s="841"/>
      <c r="EO27" s="841"/>
      <c r="EP27" s="841"/>
      <c r="EQ27" s="841"/>
      <c r="ER27" s="841"/>
      <c r="ES27" s="841"/>
      <c r="ET27" s="841"/>
      <c r="EU27" s="841"/>
      <c r="EV27" s="841"/>
      <c r="EW27" s="841"/>
      <c r="EX27" s="841"/>
      <c r="EY27" s="841"/>
      <c r="EZ27" s="841"/>
      <c r="FA27" s="841"/>
      <c r="FB27" s="841"/>
      <c r="FC27" s="841"/>
      <c r="FD27" s="841"/>
      <c r="FE27" s="841"/>
      <c r="FF27" s="841"/>
      <c r="FG27" s="841"/>
      <c r="FH27" s="841"/>
      <c r="FI27" s="841"/>
      <c r="FJ27" s="841"/>
      <c r="FK27" s="841"/>
      <c r="FL27" s="841"/>
      <c r="FM27" s="841"/>
      <c r="FN27" s="841"/>
      <c r="FO27" s="841"/>
      <c r="FP27" s="841"/>
      <c r="FQ27" s="841"/>
      <c r="FR27" s="841"/>
      <c r="FS27" s="841"/>
      <c r="FT27" s="841"/>
      <c r="FU27" s="841"/>
      <c r="FV27" s="841"/>
      <c r="FW27" s="841"/>
      <c r="FX27" s="841"/>
      <c r="FY27" s="841"/>
      <c r="FZ27" s="841"/>
      <c r="GA27" s="841"/>
      <c r="GB27" s="841"/>
      <c r="GC27" s="841"/>
      <c r="GD27" s="841"/>
      <c r="GE27" s="841"/>
      <c r="GF27" s="841"/>
      <c r="GG27" s="841"/>
      <c r="GH27" s="841"/>
      <c r="GI27" s="841"/>
      <c r="GJ27" s="841"/>
      <c r="GK27" s="841"/>
      <c r="GL27" s="841"/>
      <c r="GM27" s="841"/>
      <c r="GN27" s="841"/>
      <c r="GO27" s="841"/>
      <c r="GP27" s="841"/>
      <c r="GQ27" s="841"/>
      <c r="GR27" s="841"/>
      <c r="GS27" s="841"/>
    </row>
    <row r="28" spans="1:201" s="840" customFormat="1" ht="21">
      <c r="A28" s="846"/>
      <c r="B28" s="847" t="s">
        <v>773</v>
      </c>
      <c r="C28" s="906">
        <v>1</v>
      </c>
      <c r="D28" s="853" t="s">
        <v>25</v>
      </c>
      <c r="E28" s="856"/>
      <c r="F28" s="848"/>
      <c r="G28" s="848">
        <v>100</v>
      </c>
      <c r="H28" s="848">
        <f>G28*C28</f>
        <v>100</v>
      </c>
      <c r="I28" s="849">
        <f>H28+F28</f>
        <v>100</v>
      </c>
      <c r="J28" s="845"/>
      <c r="L28" s="841"/>
      <c r="M28" s="841"/>
      <c r="N28" s="841"/>
      <c r="O28" s="841"/>
      <c r="P28" s="841"/>
      <c r="Q28" s="841"/>
      <c r="R28" s="841"/>
      <c r="S28" s="841"/>
      <c r="T28" s="841"/>
      <c r="U28" s="841"/>
      <c r="V28" s="841"/>
      <c r="W28" s="841"/>
      <c r="X28" s="841"/>
      <c r="Y28" s="841"/>
      <c r="Z28" s="841"/>
      <c r="AA28" s="841"/>
      <c r="AB28" s="841"/>
      <c r="AC28" s="841"/>
      <c r="AD28" s="841"/>
      <c r="AE28" s="841"/>
      <c r="AF28" s="841"/>
      <c r="AG28" s="841"/>
      <c r="AH28" s="841"/>
      <c r="AI28" s="841"/>
      <c r="AJ28" s="841"/>
      <c r="AK28" s="841"/>
      <c r="AL28" s="841"/>
      <c r="AM28" s="841"/>
      <c r="AN28" s="841"/>
      <c r="AO28" s="841"/>
      <c r="AP28" s="841"/>
      <c r="AQ28" s="841"/>
      <c r="AR28" s="841"/>
      <c r="AS28" s="841"/>
      <c r="AT28" s="841"/>
      <c r="AU28" s="841"/>
      <c r="AV28" s="841"/>
      <c r="AW28" s="841"/>
      <c r="AX28" s="841"/>
      <c r="AY28" s="841"/>
      <c r="AZ28" s="841"/>
      <c r="BA28" s="841"/>
      <c r="BB28" s="841"/>
      <c r="BC28" s="841"/>
      <c r="BD28" s="841"/>
      <c r="BE28" s="841"/>
      <c r="BF28" s="841"/>
      <c r="BG28" s="841"/>
      <c r="BH28" s="841"/>
      <c r="BI28" s="841"/>
      <c r="BJ28" s="841"/>
      <c r="BK28" s="841"/>
      <c r="BL28" s="841"/>
      <c r="BM28" s="841"/>
      <c r="BN28" s="841"/>
      <c r="BO28" s="841"/>
      <c r="BP28" s="841"/>
      <c r="BQ28" s="841"/>
      <c r="BR28" s="841"/>
      <c r="BS28" s="841"/>
      <c r="BT28" s="841"/>
      <c r="BU28" s="841"/>
      <c r="BV28" s="841"/>
      <c r="BW28" s="841"/>
      <c r="BX28" s="841"/>
      <c r="BY28" s="841"/>
      <c r="BZ28" s="841"/>
      <c r="CA28" s="841"/>
      <c r="CB28" s="841"/>
      <c r="CC28" s="841"/>
      <c r="CD28" s="841"/>
      <c r="CE28" s="841"/>
      <c r="CF28" s="841"/>
      <c r="CG28" s="841"/>
      <c r="CH28" s="841"/>
      <c r="CI28" s="841"/>
      <c r="CJ28" s="841"/>
      <c r="CK28" s="841"/>
      <c r="CL28" s="841"/>
      <c r="CM28" s="841"/>
      <c r="CN28" s="841"/>
      <c r="CO28" s="841"/>
      <c r="CP28" s="841"/>
      <c r="CQ28" s="841"/>
      <c r="CR28" s="841"/>
      <c r="CS28" s="841"/>
      <c r="CT28" s="841"/>
      <c r="CU28" s="841"/>
      <c r="CV28" s="841"/>
      <c r="CW28" s="841"/>
      <c r="CX28" s="841"/>
      <c r="CY28" s="841"/>
      <c r="CZ28" s="841"/>
      <c r="DA28" s="841"/>
      <c r="DB28" s="841"/>
      <c r="DC28" s="841"/>
      <c r="DD28" s="841"/>
      <c r="DE28" s="841"/>
      <c r="DF28" s="841"/>
      <c r="DG28" s="841"/>
      <c r="DH28" s="841"/>
      <c r="DI28" s="841"/>
      <c r="DJ28" s="841"/>
      <c r="DK28" s="841"/>
      <c r="DL28" s="841"/>
      <c r="DM28" s="841"/>
      <c r="DN28" s="841"/>
      <c r="DO28" s="841"/>
      <c r="DP28" s="841"/>
      <c r="DQ28" s="841"/>
      <c r="DR28" s="841"/>
      <c r="DS28" s="841"/>
      <c r="DT28" s="841"/>
      <c r="DU28" s="841"/>
      <c r="DV28" s="841"/>
      <c r="DW28" s="841"/>
      <c r="DX28" s="841"/>
      <c r="DY28" s="841"/>
      <c r="DZ28" s="841"/>
      <c r="EA28" s="841"/>
      <c r="EB28" s="841"/>
      <c r="EC28" s="841"/>
      <c r="ED28" s="841"/>
      <c r="EE28" s="841"/>
      <c r="EF28" s="841"/>
      <c r="EG28" s="841"/>
      <c r="EH28" s="841"/>
      <c r="EI28" s="841"/>
      <c r="EJ28" s="841"/>
      <c r="EK28" s="841"/>
      <c r="EL28" s="841"/>
      <c r="EM28" s="841"/>
      <c r="EN28" s="841"/>
      <c r="EO28" s="841"/>
      <c r="EP28" s="841"/>
      <c r="EQ28" s="841"/>
      <c r="ER28" s="841"/>
      <c r="ES28" s="841"/>
      <c r="ET28" s="841"/>
      <c r="EU28" s="841"/>
      <c r="EV28" s="841"/>
      <c r="EW28" s="841"/>
      <c r="EX28" s="841"/>
      <c r="EY28" s="841"/>
      <c r="EZ28" s="841"/>
      <c r="FA28" s="841"/>
      <c r="FB28" s="841"/>
      <c r="FC28" s="841"/>
      <c r="FD28" s="841"/>
      <c r="FE28" s="841"/>
      <c r="FF28" s="841"/>
      <c r="FG28" s="841"/>
      <c r="FH28" s="841"/>
      <c r="FI28" s="841"/>
      <c r="FJ28" s="841"/>
      <c r="FK28" s="841"/>
      <c r="FL28" s="841"/>
      <c r="FM28" s="841"/>
      <c r="FN28" s="841"/>
      <c r="FO28" s="841"/>
      <c r="FP28" s="841"/>
      <c r="FQ28" s="841"/>
      <c r="FR28" s="841"/>
      <c r="FS28" s="841"/>
      <c r="FT28" s="841"/>
      <c r="FU28" s="841"/>
      <c r="FV28" s="841"/>
      <c r="FW28" s="841"/>
      <c r="FX28" s="841"/>
      <c r="FY28" s="841"/>
      <c r="FZ28" s="841"/>
      <c r="GA28" s="841"/>
      <c r="GB28" s="841"/>
      <c r="GC28" s="841"/>
      <c r="GD28" s="841"/>
      <c r="GE28" s="841"/>
      <c r="GF28" s="841"/>
      <c r="GG28" s="841"/>
      <c r="GH28" s="841"/>
      <c r="GI28" s="841"/>
      <c r="GJ28" s="841"/>
      <c r="GK28" s="841"/>
      <c r="GL28" s="841"/>
      <c r="GM28" s="841"/>
      <c r="GN28" s="841"/>
      <c r="GO28" s="841"/>
      <c r="GP28" s="841"/>
      <c r="GQ28" s="841"/>
      <c r="GR28" s="841"/>
      <c r="GS28" s="841"/>
    </row>
    <row r="29" spans="1:201" s="840" customFormat="1" ht="21">
      <c r="A29" s="846"/>
      <c r="B29" s="847" t="s">
        <v>793</v>
      </c>
      <c r="C29" s="906">
        <v>4</v>
      </c>
      <c r="D29" s="853" t="s">
        <v>25</v>
      </c>
      <c r="E29" s="856"/>
      <c r="F29" s="848"/>
      <c r="G29" s="848">
        <v>31</v>
      </c>
      <c r="H29" s="848">
        <f>G29*C29</f>
        <v>124</v>
      </c>
      <c r="I29" s="849">
        <f>H29+F29</f>
        <v>124</v>
      </c>
      <c r="J29" s="845"/>
      <c r="L29" s="841"/>
      <c r="M29" s="841"/>
      <c r="N29" s="841"/>
      <c r="O29" s="841"/>
      <c r="P29" s="841"/>
      <c r="Q29" s="841"/>
      <c r="R29" s="841"/>
      <c r="S29" s="841"/>
      <c r="T29" s="841"/>
      <c r="U29" s="841"/>
      <c r="V29" s="841"/>
      <c r="W29" s="841"/>
      <c r="X29" s="841"/>
      <c r="Y29" s="841"/>
      <c r="Z29" s="841"/>
      <c r="AA29" s="841"/>
      <c r="AB29" s="841"/>
      <c r="AC29" s="841"/>
      <c r="AD29" s="841"/>
      <c r="AE29" s="841"/>
      <c r="AF29" s="841"/>
      <c r="AG29" s="841"/>
      <c r="AH29" s="841"/>
      <c r="AI29" s="841"/>
      <c r="AJ29" s="841"/>
      <c r="AK29" s="841"/>
      <c r="AL29" s="841"/>
      <c r="AM29" s="841"/>
      <c r="AN29" s="841"/>
      <c r="AO29" s="841"/>
      <c r="AP29" s="841"/>
      <c r="AQ29" s="841"/>
      <c r="AR29" s="841"/>
      <c r="AS29" s="841"/>
      <c r="AT29" s="841"/>
      <c r="AU29" s="841"/>
      <c r="AV29" s="841"/>
      <c r="AW29" s="841"/>
      <c r="AX29" s="841"/>
      <c r="AY29" s="841"/>
      <c r="AZ29" s="841"/>
      <c r="BA29" s="841"/>
      <c r="BB29" s="841"/>
      <c r="BC29" s="841"/>
      <c r="BD29" s="841"/>
      <c r="BE29" s="841"/>
      <c r="BF29" s="841"/>
      <c r="BG29" s="841"/>
      <c r="BH29" s="841"/>
      <c r="BI29" s="841"/>
      <c r="BJ29" s="841"/>
      <c r="BK29" s="841"/>
      <c r="BL29" s="841"/>
      <c r="BM29" s="841"/>
      <c r="BN29" s="841"/>
      <c r="BO29" s="841"/>
      <c r="BP29" s="841"/>
      <c r="BQ29" s="841"/>
      <c r="BR29" s="841"/>
      <c r="BS29" s="841"/>
      <c r="BT29" s="841"/>
      <c r="BU29" s="841"/>
      <c r="BV29" s="841"/>
      <c r="BW29" s="841"/>
      <c r="BX29" s="841"/>
      <c r="BY29" s="841"/>
      <c r="BZ29" s="841"/>
      <c r="CA29" s="841"/>
      <c r="CB29" s="841"/>
      <c r="CC29" s="841"/>
      <c r="CD29" s="841"/>
      <c r="CE29" s="841"/>
      <c r="CF29" s="841"/>
      <c r="CG29" s="841"/>
      <c r="CH29" s="841"/>
      <c r="CI29" s="841"/>
      <c r="CJ29" s="841"/>
      <c r="CK29" s="841"/>
      <c r="CL29" s="841"/>
      <c r="CM29" s="841"/>
      <c r="CN29" s="841"/>
      <c r="CO29" s="841"/>
      <c r="CP29" s="841"/>
      <c r="CQ29" s="841"/>
      <c r="CR29" s="841"/>
      <c r="CS29" s="841"/>
      <c r="CT29" s="841"/>
      <c r="CU29" s="841"/>
      <c r="CV29" s="841"/>
      <c r="CW29" s="841"/>
      <c r="CX29" s="841"/>
      <c r="CY29" s="841"/>
      <c r="CZ29" s="841"/>
      <c r="DA29" s="841"/>
      <c r="DB29" s="841"/>
      <c r="DC29" s="841"/>
      <c r="DD29" s="841"/>
      <c r="DE29" s="841"/>
      <c r="DF29" s="841"/>
      <c r="DG29" s="841"/>
      <c r="DH29" s="841"/>
      <c r="DI29" s="841"/>
      <c r="DJ29" s="841"/>
      <c r="DK29" s="841"/>
      <c r="DL29" s="841"/>
      <c r="DM29" s="841"/>
      <c r="DN29" s="841"/>
      <c r="DO29" s="841"/>
      <c r="DP29" s="841"/>
      <c r="DQ29" s="841"/>
      <c r="DR29" s="841"/>
      <c r="DS29" s="841"/>
      <c r="DT29" s="841"/>
      <c r="DU29" s="841"/>
      <c r="DV29" s="841"/>
      <c r="DW29" s="841"/>
      <c r="DX29" s="841"/>
      <c r="DY29" s="841"/>
      <c r="DZ29" s="841"/>
      <c r="EA29" s="841"/>
      <c r="EB29" s="841"/>
      <c r="EC29" s="841"/>
      <c r="ED29" s="841"/>
      <c r="EE29" s="841"/>
      <c r="EF29" s="841"/>
      <c r="EG29" s="841"/>
      <c r="EH29" s="841"/>
      <c r="EI29" s="841"/>
      <c r="EJ29" s="841"/>
      <c r="EK29" s="841"/>
      <c r="EL29" s="841"/>
      <c r="EM29" s="841"/>
      <c r="EN29" s="841"/>
      <c r="EO29" s="841"/>
      <c r="EP29" s="841"/>
      <c r="EQ29" s="841"/>
      <c r="ER29" s="841"/>
      <c r="ES29" s="841"/>
      <c r="ET29" s="841"/>
      <c r="EU29" s="841"/>
      <c r="EV29" s="841"/>
      <c r="EW29" s="841"/>
      <c r="EX29" s="841"/>
      <c r="EY29" s="841"/>
      <c r="EZ29" s="841"/>
      <c r="FA29" s="841"/>
      <c r="FB29" s="841"/>
      <c r="FC29" s="841"/>
      <c r="FD29" s="841"/>
      <c r="FE29" s="841"/>
      <c r="FF29" s="841"/>
      <c r="FG29" s="841"/>
      <c r="FH29" s="841"/>
      <c r="FI29" s="841"/>
      <c r="FJ29" s="841"/>
      <c r="FK29" s="841"/>
      <c r="FL29" s="841"/>
      <c r="FM29" s="841"/>
      <c r="FN29" s="841"/>
      <c r="FO29" s="841"/>
      <c r="FP29" s="841"/>
      <c r="FQ29" s="841"/>
      <c r="FR29" s="841"/>
      <c r="FS29" s="841"/>
      <c r="FT29" s="841"/>
      <c r="FU29" s="841"/>
      <c r="FV29" s="841"/>
      <c r="FW29" s="841"/>
      <c r="FX29" s="841"/>
      <c r="FY29" s="841"/>
      <c r="FZ29" s="841"/>
      <c r="GA29" s="841"/>
      <c r="GB29" s="841"/>
      <c r="GC29" s="841"/>
      <c r="GD29" s="841"/>
      <c r="GE29" s="841"/>
      <c r="GF29" s="841"/>
      <c r="GG29" s="841"/>
      <c r="GH29" s="841"/>
      <c r="GI29" s="841"/>
      <c r="GJ29" s="841"/>
      <c r="GK29" s="841"/>
      <c r="GL29" s="841"/>
      <c r="GM29" s="841"/>
      <c r="GN29" s="841"/>
      <c r="GO29" s="841"/>
      <c r="GP29" s="841"/>
      <c r="GQ29" s="841"/>
      <c r="GR29" s="841"/>
      <c r="GS29" s="841"/>
    </row>
    <row r="30" spans="1:201" s="840" customFormat="1" ht="21">
      <c r="A30" s="857"/>
      <c r="B30" s="847" t="s">
        <v>774</v>
      </c>
      <c r="C30" s="906">
        <v>35</v>
      </c>
      <c r="D30" s="853" t="s">
        <v>25</v>
      </c>
      <c r="E30" s="858"/>
      <c r="F30" s="848"/>
      <c r="G30" s="848">
        <v>26</v>
      </c>
      <c r="H30" s="848">
        <f>G30*C30</f>
        <v>910</v>
      </c>
      <c r="I30" s="848">
        <f>H30+F30</f>
        <v>910</v>
      </c>
      <c r="J30" s="845"/>
      <c r="L30" s="841"/>
      <c r="M30" s="841"/>
      <c r="N30" s="841"/>
      <c r="O30" s="841"/>
      <c r="P30" s="841"/>
      <c r="Q30" s="841"/>
      <c r="R30" s="841"/>
      <c r="S30" s="841"/>
      <c r="T30" s="841"/>
      <c r="U30" s="841"/>
      <c r="V30" s="841"/>
      <c r="W30" s="841"/>
      <c r="X30" s="841"/>
      <c r="Y30" s="841"/>
      <c r="Z30" s="841"/>
      <c r="AA30" s="841"/>
      <c r="AB30" s="841"/>
      <c r="AC30" s="841"/>
      <c r="AD30" s="841"/>
      <c r="AE30" s="841"/>
      <c r="AF30" s="841"/>
      <c r="AG30" s="841"/>
      <c r="AH30" s="841"/>
      <c r="AI30" s="841"/>
      <c r="AJ30" s="841"/>
      <c r="AK30" s="841"/>
      <c r="AL30" s="841"/>
      <c r="AM30" s="841"/>
      <c r="AN30" s="841"/>
      <c r="AO30" s="841"/>
      <c r="AP30" s="841"/>
      <c r="AQ30" s="841"/>
      <c r="AR30" s="841"/>
      <c r="AS30" s="841"/>
      <c r="AT30" s="841"/>
      <c r="AU30" s="841"/>
      <c r="AV30" s="841"/>
      <c r="AW30" s="841"/>
      <c r="AX30" s="841"/>
      <c r="AY30" s="841"/>
      <c r="AZ30" s="841"/>
      <c r="BA30" s="841"/>
      <c r="BB30" s="841"/>
      <c r="BC30" s="841"/>
      <c r="BD30" s="841"/>
      <c r="BE30" s="841"/>
      <c r="BF30" s="841"/>
      <c r="BG30" s="841"/>
      <c r="BH30" s="841"/>
      <c r="BI30" s="841"/>
      <c r="BJ30" s="841"/>
      <c r="BK30" s="841"/>
      <c r="BL30" s="841"/>
      <c r="BM30" s="841"/>
      <c r="BN30" s="841"/>
      <c r="BO30" s="841"/>
      <c r="BP30" s="841"/>
      <c r="BQ30" s="841"/>
      <c r="BR30" s="841"/>
      <c r="BS30" s="841"/>
      <c r="BT30" s="841"/>
      <c r="BU30" s="841"/>
      <c r="BV30" s="841"/>
      <c r="BW30" s="841"/>
      <c r="BX30" s="841"/>
      <c r="BY30" s="841"/>
      <c r="BZ30" s="841"/>
      <c r="CA30" s="841"/>
      <c r="CB30" s="841"/>
      <c r="CC30" s="841"/>
      <c r="CD30" s="841"/>
      <c r="CE30" s="841"/>
      <c r="CF30" s="841"/>
      <c r="CG30" s="841"/>
      <c r="CH30" s="841"/>
      <c r="CI30" s="841"/>
      <c r="CJ30" s="841"/>
      <c r="CK30" s="841"/>
      <c r="CL30" s="841"/>
      <c r="CM30" s="841"/>
      <c r="CN30" s="841"/>
      <c r="CO30" s="841"/>
      <c r="CP30" s="841"/>
      <c r="CQ30" s="841"/>
      <c r="CR30" s="841"/>
      <c r="CS30" s="841"/>
      <c r="CT30" s="841"/>
      <c r="CU30" s="841"/>
      <c r="CV30" s="841"/>
      <c r="CW30" s="841"/>
      <c r="CX30" s="841"/>
      <c r="CY30" s="841"/>
      <c r="CZ30" s="841"/>
      <c r="DA30" s="841"/>
      <c r="DB30" s="841"/>
      <c r="DC30" s="841"/>
      <c r="DD30" s="841"/>
      <c r="DE30" s="841"/>
      <c r="DF30" s="841"/>
      <c r="DG30" s="841"/>
      <c r="DH30" s="841"/>
      <c r="DI30" s="841"/>
      <c r="DJ30" s="841"/>
      <c r="DK30" s="841"/>
      <c r="DL30" s="841"/>
      <c r="DM30" s="841"/>
      <c r="DN30" s="841"/>
      <c r="DO30" s="841"/>
      <c r="DP30" s="841"/>
      <c r="DQ30" s="841"/>
      <c r="DR30" s="841"/>
      <c r="DS30" s="841"/>
      <c r="DT30" s="841"/>
      <c r="DU30" s="841"/>
      <c r="DV30" s="841"/>
      <c r="DW30" s="841"/>
      <c r="DX30" s="841"/>
      <c r="DY30" s="841"/>
      <c r="DZ30" s="841"/>
      <c r="EA30" s="841"/>
      <c r="EB30" s="841"/>
      <c r="EC30" s="841"/>
      <c r="ED30" s="841"/>
      <c r="EE30" s="841"/>
      <c r="EF30" s="841"/>
      <c r="EG30" s="841"/>
      <c r="EH30" s="841"/>
      <c r="EI30" s="841"/>
      <c r="EJ30" s="841"/>
      <c r="EK30" s="841"/>
      <c r="EL30" s="841"/>
      <c r="EM30" s="841"/>
      <c r="EN30" s="841"/>
      <c r="EO30" s="841"/>
      <c r="EP30" s="841"/>
      <c r="EQ30" s="841"/>
      <c r="ER30" s="841"/>
      <c r="ES30" s="841"/>
      <c r="ET30" s="841"/>
      <c r="EU30" s="841"/>
      <c r="EV30" s="841"/>
      <c r="EW30" s="841"/>
      <c r="EX30" s="841"/>
      <c r="EY30" s="841"/>
      <c r="EZ30" s="841"/>
      <c r="FA30" s="841"/>
      <c r="FB30" s="841"/>
      <c r="FC30" s="841"/>
      <c r="FD30" s="841"/>
      <c r="FE30" s="841"/>
      <c r="FF30" s="841"/>
      <c r="FG30" s="841"/>
      <c r="FH30" s="841"/>
      <c r="FI30" s="841"/>
      <c r="FJ30" s="841"/>
      <c r="FK30" s="841"/>
      <c r="FL30" s="841"/>
      <c r="FM30" s="841"/>
      <c r="FN30" s="841"/>
      <c r="FO30" s="841"/>
      <c r="FP30" s="841"/>
      <c r="FQ30" s="841"/>
      <c r="FR30" s="841"/>
      <c r="FS30" s="841"/>
      <c r="FT30" s="841"/>
      <c r="FU30" s="841"/>
      <c r="FV30" s="841"/>
      <c r="FW30" s="841"/>
      <c r="FX30" s="841"/>
      <c r="FY30" s="841"/>
      <c r="FZ30" s="841"/>
      <c r="GA30" s="841"/>
      <c r="GB30" s="841"/>
      <c r="GC30" s="841"/>
      <c r="GD30" s="841"/>
      <c r="GE30" s="841"/>
      <c r="GF30" s="841"/>
      <c r="GG30" s="841"/>
      <c r="GH30" s="841"/>
      <c r="GI30" s="841"/>
      <c r="GJ30" s="841"/>
      <c r="GK30" s="841"/>
      <c r="GL30" s="841"/>
      <c r="GM30" s="841"/>
      <c r="GN30" s="841"/>
      <c r="GO30" s="841"/>
      <c r="GP30" s="841"/>
      <c r="GQ30" s="841"/>
      <c r="GR30" s="841"/>
      <c r="GS30" s="841"/>
    </row>
    <row r="31" spans="1:201" s="840" customFormat="1" ht="21">
      <c r="A31" s="846"/>
      <c r="B31" s="847"/>
      <c r="C31" s="520"/>
      <c r="D31" s="853"/>
      <c r="E31" s="856"/>
      <c r="F31" s="848"/>
      <c r="G31" s="848"/>
      <c r="H31" s="848"/>
      <c r="I31" s="849"/>
      <c r="J31" s="845"/>
      <c r="L31" s="841"/>
      <c r="M31" s="841"/>
      <c r="N31" s="841"/>
      <c r="O31" s="841"/>
      <c r="P31" s="841"/>
      <c r="Q31" s="841"/>
      <c r="R31" s="841"/>
      <c r="S31" s="841"/>
      <c r="T31" s="841"/>
      <c r="U31" s="841"/>
      <c r="V31" s="841"/>
      <c r="W31" s="841"/>
      <c r="X31" s="841"/>
      <c r="Y31" s="841"/>
      <c r="Z31" s="841"/>
      <c r="AA31" s="841"/>
      <c r="AB31" s="841"/>
      <c r="AC31" s="841"/>
      <c r="AD31" s="841"/>
      <c r="AE31" s="841"/>
      <c r="AF31" s="841"/>
      <c r="AG31" s="841"/>
      <c r="AH31" s="841"/>
      <c r="AI31" s="841"/>
      <c r="AJ31" s="841"/>
      <c r="AK31" s="841"/>
      <c r="AL31" s="841"/>
      <c r="AM31" s="841"/>
      <c r="AN31" s="841"/>
      <c r="AO31" s="841"/>
      <c r="AP31" s="841"/>
      <c r="AQ31" s="841"/>
      <c r="AR31" s="841"/>
      <c r="AS31" s="841"/>
      <c r="AT31" s="841"/>
      <c r="AU31" s="841"/>
      <c r="AV31" s="841"/>
      <c r="AW31" s="841"/>
      <c r="AX31" s="841"/>
      <c r="AY31" s="841"/>
      <c r="AZ31" s="841"/>
      <c r="BA31" s="841"/>
      <c r="BB31" s="841"/>
      <c r="BC31" s="841"/>
      <c r="BD31" s="841"/>
      <c r="BE31" s="841"/>
      <c r="BF31" s="841"/>
      <c r="BG31" s="841"/>
      <c r="BH31" s="841"/>
      <c r="BI31" s="841"/>
      <c r="BJ31" s="841"/>
      <c r="BK31" s="841"/>
      <c r="BL31" s="841"/>
      <c r="BM31" s="841"/>
      <c r="BN31" s="841"/>
      <c r="BO31" s="841"/>
      <c r="BP31" s="841"/>
      <c r="BQ31" s="841"/>
      <c r="BR31" s="841"/>
      <c r="BS31" s="841"/>
      <c r="BT31" s="841"/>
      <c r="BU31" s="841"/>
      <c r="BV31" s="841"/>
      <c r="BW31" s="841"/>
      <c r="BX31" s="841"/>
      <c r="BY31" s="841"/>
      <c r="BZ31" s="841"/>
      <c r="CA31" s="841"/>
      <c r="CB31" s="841"/>
      <c r="CC31" s="841"/>
      <c r="CD31" s="841"/>
      <c r="CE31" s="841"/>
      <c r="CF31" s="841"/>
      <c r="CG31" s="841"/>
      <c r="CH31" s="841"/>
      <c r="CI31" s="841"/>
      <c r="CJ31" s="841"/>
      <c r="CK31" s="841"/>
      <c r="CL31" s="841"/>
      <c r="CM31" s="841"/>
      <c r="CN31" s="841"/>
      <c r="CO31" s="841"/>
      <c r="CP31" s="841"/>
      <c r="CQ31" s="841"/>
      <c r="CR31" s="841"/>
      <c r="CS31" s="841"/>
      <c r="CT31" s="841"/>
      <c r="CU31" s="841"/>
      <c r="CV31" s="841"/>
      <c r="CW31" s="841"/>
      <c r="CX31" s="841"/>
      <c r="CY31" s="841"/>
      <c r="CZ31" s="841"/>
      <c r="DA31" s="841"/>
      <c r="DB31" s="841"/>
      <c r="DC31" s="841"/>
      <c r="DD31" s="841"/>
      <c r="DE31" s="841"/>
      <c r="DF31" s="841"/>
      <c r="DG31" s="841"/>
      <c r="DH31" s="841"/>
      <c r="DI31" s="841"/>
      <c r="DJ31" s="841"/>
      <c r="DK31" s="841"/>
      <c r="DL31" s="841"/>
      <c r="DM31" s="841"/>
      <c r="DN31" s="841"/>
      <c r="DO31" s="841"/>
      <c r="DP31" s="841"/>
      <c r="DQ31" s="841"/>
      <c r="DR31" s="841"/>
      <c r="DS31" s="841"/>
      <c r="DT31" s="841"/>
      <c r="DU31" s="841"/>
      <c r="DV31" s="841"/>
      <c r="DW31" s="841"/>
      <c r="DX31" s="841"/>
      <c r="DY31" s="841"/>
      <c r="DZ31" s="841"/>
      <c r="EA31" s="841"/>
      <c r="EB31" s="841"/>
      <c r="EC31" s="841"/>
      <c r="ED31" s="841"/>
      <c r="EE31" s="841"/>
      <c r="EF31" s="841"/>
      <c r="EG31" s="841"/>
      <c r="EH31" s="841"/>
      <c r="EI31" s="841"/>
      <c r="EJ31" s="841"/>
      <c r="EK31" s="841"/>
      <c r="EL31" s="841"/>
      <c r="EM31" s="841"/>
      <c r="EN31" s="841"/>
      <c r="EO31" s="841"/>
      <c r="EP31" s="841"/>
      <c r="EQ31" s="841"/>
      <c r="ER31" s="841"/>
      <c r="ES31" s="841"/>
      <c r="ET31" s="841"/>
      <c r="EU31" s="841"/>
      <c r="EV31" s="841"/>
      <c r="EW31" s="841"/>
      <c r="EX31" s="841"/>
      <c r="EY31" s="841"/>
      <c r="EZ31" s="841"/>
      <c r="FA31" s="841"/>
      <c r="FB31" s="841"/>
      <c r="FC31" s="841"/>
      <c r="FD31" s="841"/>
      <c r="FE31" s="841"/>
      <c r="FF31" s="841"/>
      <c r="FG31" s="841"/>
      <c r="FH31" s="841"/>
      <c r="FI31" s="841"/>
      <c r="FJ31" s="841"/>
      <c r="FK31" s="841"/>
      <c r="FL31" s="841"/>
      <c r="FM31" s="841"/>
      <c r="FN31" s="841"/>
      <c r="FO31" s="841"/>
      <c r="FP31" s="841"/>
      <c r="FQ31" s="841"/>
      <c r="FR31" s="841"/>
      <c r="FS31" s="841"/>
      <c r="FT31" s="841"/>
      <c r="FU31" s="841"/>
      <c r="FV31" s="841"/>
      <c r="FW31" s="841"/>
      <c r="FX31" s="841"/>
      <c r="FY31" s="841"/>
      <c r="FZ31" s="841"/>
      <c r="GA31" s="841"/>
      <c r="GB31" s="841"/>
      <c r="GC31" s="841"/>
      <c r="GD31" s="841"/>
      <c r="GE31" s="841"/>
      <c r="GF31" s="841"/>
      <c r="GG31" s="841"/>
      <c r="GH31" s="841"/>
      <c r="GI31" s="841"/>
      <c r="GJ31" s="841"/>
      <c r="GK31" s="841"/>
      <c r="GL31" s="841"/>
      <c r="GM31" s="841"/>
      <c r="GN31" s="841"/>
      <c r="GO31" s="841"/>
      <c r="GP31" s="841"/>
      <c r="GQ31" s="841"/>
      <c r="GR31" s="841"/>
      <c r="GS31" s="841"/>
    </row>
    <row r="32" spans="1:201" s="840" customFormat="1" ht="21.6" thickBot="1">
      <c r="A32" s="859"/>
      <c r="B32" s="860" t="s">
        <v>24</v>
      </c>
      <c r="C32" s="861"/>
      <c r="D32" s="862"/>
      <c r="E32" s="863"/>
      <c r="F32" s="863"/>
      <c r="G32" s="863"/>
      <c r="H32" s="863"/>
      <c r="I32" s="864">
        <f>SUM(I11:I31)</f>
        <v>49606.66</v>
      </c>
      <c r="J32" s="865"/>
      <c r="L32" s="841"/>
      <c r="M32" s="841"/>
      <c r="N32" s="841"/>
      <c r="O32" s="841"/>
      <c r="P32" s="841"/>
      <c r="Q32" s="841"/>
      <c r="R32" s="841"/>
      <c r="S32" s="841"/>
      <c r="T32" s="841"/>
      <c r="U32" s="841"/>
      <c r="V32" s="841"/>
      <c r="W32" s="841"/>
      <c r="X32" s="841"/>
      <c r="Y32" s="841"/>
      <c r="Z32" s="841"/>
      <c r="AA32" s="841"/>
      <c r="AB32" s="841"/>
      <c r="AC32" s="841"/>
      <c r="AD32" s="841"/>
      <c r="AE32" s="841"/>
      <c r="AF32" s="841"/>
      <c r="AG32" s="841"/>
      <c r="AH32" s="841"/>
      <c r="AI32" s="841"/>
      <c r="AJ32" s="841"/>
      <c r="AK32" s="841"/>
      <c r="AL32" s="841"/>
      <c r="AM32" s="841"/>
      <c r="AN32" s="841"/>
      <c r="AO32" s="841"/>
      <c r="AP32" s="841"/>
      <c r="AQ32" s="841"/>
      <c r="AR32" s="841"/>
      <c r="AS32" s="841"/>
      <c r="AT32" s="841"/>
      <c r="AU32" s="841"/>
      <c r="AV32" s="841"/>
      <c r="AW32" s="841"/>
      <c r="AX32" s="841"/>
      <c r="AY32" s="841"/>
      <c r="AZ32" s="841"/>
      <c r="BA32" s="841"/>
      <c r="BB32" s="841"/>
      <c r="BC32" s="841"/>
      <c r="BD32" s="841"/>
      <c r="BE32" s="841"/>
      <c r="BF32" s="841"/>
      <c r="BG32" s="841"/>
      <c r="BH32" s="841"/>
      <c r="BI32" s="841"/>
      <c r="BJ32" s="841"/>
      <c r="BK32" s="841"/>
      <c r="BL32" s="841"/>
      <c r="BM32" s="841"/>
      <c r="BN32" s="841"/>
      <c r="BO32" s="841"/>
      <c r="BP32" s="841"/>
      <c r="BQ32" s="841"/>
      <c r="BR32" s="841"/>
      <c r="BS32" s="841"/>
      <c r="BT32" s="841"/>
      <c r="BU32" s="841"/>
      <c r="BV32" s="841"/>
      <c r="BW32" s="841"/>
      <c r="BX32" s="841"/>
      <c r="BY32" s="841"/>
      <c r="BZ32" s="841"/>
      <c r="CA32" s="841"/>
      <c r="CB32" s="841"/>
      <c r="CC32" s="841"/>
      <c r="CD32" s="841"/>
      <c r="CE32" s="841"/>
      <c r="CF32" s="841"/>
      <c r="CG32" s="841"/>
      <c r="CH32" s="841"/>
      <c r="CI32" s="841"/>
      <c r="CJ32" s="841"/>
      <c r="CK32" s="841"/>
      <c r="CL32" s="841"/>
      <c r="CM32" s="841"/>
      <c r="CN32" s="841"/>
      <c r="CO32" s="841"/>
      <c r="CP32" s="841"/>
      <c r="CQ32" s="841"/>
      <c r="CR32" s="841"/>
      <c r="CS32" s="841"/>
      <c r="CT32" s="841"/>
      <c r="CU32" s="841"/>
      <c r="CV32" s="841"/>
      <c r="CW32" s="841"/>
      <c r="CX32" s="841"/>
      <c r="CY32" s="841"/>
      <c r="CZ32" s="841"/>
      <c r="DA32" s="841"/>
      <c r="DB32" s="841"/>
      <c r="DC32" s="841"/>
      <c r="DD32" s="841"/>
      <c r="DE32" s="841"/>
      <c r="DF32" s="841"/>
      <c r="DG32" s="841"/>
      <c r="DH32" s="841"/>
      <c r="DI32" s="841"/>
      <c r="DJ32" s="841"/>
      <c r="DK32" s="841"/>
      <c r="DL32" s="841"/>
      <c r="DM32" s="841"/>
      <c r="DN32" s="841"/>
      <c r="DO32" s="841"/>
      <c r="DP32" s="841"/>
      <c r="DQ32" s="841"/>
      <c r="DR32" s="841"/>
      <c r="DS32" s="841"/>
      <c r="DT32" s="841"/>
      <c r="DU32" s="841"/>
      <c r="DV32" s="841"/>
      <c r="DW32" s="841"/>
      <c r="DX32" s="841"/>
      <c r="DY32" s="841"/>
      <c r="DZ32" s="841"/>
      <c r="EA32" s="841"/>
      <c r="EB32" s="841"/>
      <c r="EC32" s="841"/>
      <c r="ED32" s="841"/>
      <c r="EE32" s="841"/>
      <c r="EF32" s="841"/>
      <c r="EG32" s="841"/>
      <c r="EH32" s="841"/>
      <c r="EI32" s="841"/>
      <c r="EJ32" s="841"/>
      <c r="EK32" s="841"/>
      <c r="EL32" s="841"/>
      <c r="EM32" s="841"/>
      <c r="EN32" s="841"/>
      <c r="EO32" s="841"/>
      <c r="EP32" s="841"/>
      <c r="EQ32" s="841"/>
      <c r="ER32" s="841"/>
      <c r="ES32" s="841"/>
      <c r="ET32" s="841"/>
      <c r="EU32" s="841"/>
      <c r="EV32" s="841"/>
      <c r="EW32" s="841"/>
      <c r="EX32" s="841"/>
      <c r="EY32" s="841"/>
      <c r="EZ32" s="841"/>
      <c r="FA32" s="841"/>
      <c r="FB32" s="841"/>
      <c r="FC32" s="841"/>
      <c r="FD32" s="841"/>
      <c r="FE32" s="841"/>
      <c r="FF32" s="841"/>
      <c r="FG32" s="841"/>
      <c r="FH32" s="841"/>
      <c r="FI32" s="841"/>
      <c r="FJ32" s="841"/>
      <c r="FK32" s="841"/>
      <c r="FL32" s="841"/>
      <c r="FM32" s="841"/>
      <c r="FN32" s="841"/>
      <c r="FO32" s="841"/>
      <c r="FP32" s="841"/>
      <c r="FQ32" s="841"/>
      <c r="FR32" s="841"/>
      <c r="FS32" s="841"/>
      <c r="FT32" s="841"/>
      <c r="FU32" s="841"/>
      <c r="FV32" s="841"/>
      <c r="FW32" s="841"/>
      <c r="FX32" s="841"/>
      <c r="FY32" s="841"/>
      <c r="FZ32" s="841"/>
      <c r="GA32" s="841"/>
      <c r="GB32" s="841"/>
      <c r="GC32" s="841"/>
      <c r="GD32" s="841"/>
      <c r="GE32" s="841"/>
      <c r="GF32" s="841"/>
      <c r="GG32" s="841"/>
      <c r="GH32" s="841"/>
      <c r="GI32" s="841"/>
      <c r="GJ32" s="841"/>
      <c r="GK32" s="841"/>
      <c r="GL32" s="841"/>
      <c r="GM32" s="841"/>
      <c r="GN32" s="841"/>
      <c r="GO32" s="841"/>
      <c r="GP32" s="841"/>
      <c r="GQ32" s="841"/>
      <c r="GR32" s="841"/>
      <c r="GS32" s="841"/>
    </row>
    <row r="33" spans="1:201" s="840" customFormat="1" ht="21.6" thickTop="1">
      <c r="A33" s="833" t="s">
        <v>742</v>
      </c>
      <c r="B33" s="866" t="s">
        <v>312</v>
      </c>
      <c r="C33" s="835"/>
      <c r="D33" s="836"/>
      <c r="E33" s="837"/>
      <c r="F33" s="837"/>
      <c r="G33" s="837"/>
      <c r="H33" s="837"/>
      <c r="I33" s="838"/>
      <c r="J33" s="845"/>
      <c r="L33" s="841"/>
      <c r="M33" s="841"/>
      <c r="N33" s="841"/>
      <c r="O33" s="841"/>
      <c r="P33" s="841"/>
      <c r="Q33" s="841"/>
      <c r="R33" s="841"/>
      <c r="S33" s="841"/>
      <c r="T33" s="841"/>
      <c r="U33" s="841"/>
      <c r="V33" s="841"/>
      <c r="W33" s="841"/>
      <c r="X33" s="841"/>
      <c r="Y33" s="841"/>
      <c r="Z33" s="841"/>
      <c r="AA33" s="841"/>
      <c r="AB33" s="841"/>
      <c r="AC33" s="841"/>
      <c r="AD33" s="841"/>
      <c r="AE33" s="841"/>
      <c r="AF33" s="841"/>
      <c r="AG33" s="841"/>
      <c r="AH33" s="841"/>
      <c r="AI33" s="841"/>
      <c r="AJ33" s="841"/>
      <c r="AK33" s="841"/>
      <c r="AL33" s="841"/>
      <c r="AM33" s="841"/>
      <c r="AN33" s="841"/>
      <c r="AO33" s="841"/>
      <c r="AP33" s="841"/>
      <c r="AQ33" s="841"/>
      <c r="AR33" s="841"/>
      <c r="AS33" s="841"/>
      <c r="AT33" s="841"/>
      <c r="AU33" s="841"/>
      <c r="AV33" s="841"/>
      <c r="AW33" s="841"/>
      <c r="AX33" s="841"/>
      <c r="AY33" s="841"/>
      <c r="AZ33" s="841"/>
      <c r="BA33" s="841"/>
      <c r="BB33" s="841"/>
      <c r="BC33" s="841"/>
      <c r="BD33" s="841"/>
      <c r="BE33" s="841"/>
      <c r="BF33" s="841"/>
      <c r="BG33" s="841"/>
      <c r="BH33" s="841"/>
      <c r="BI33" s="841"/>
      <c r="BJ33" s="841"/>
      <c r="BK33" s="841"/>
      <c r="BL33" s="841"/>
      <c r="BM33" s="841"/>
      <c r="BN33" s="841"/>
      <c r="BO33" s="841"/>
      <c r="BP33" s="841"/>
      <c r="BQ33" s="841"/>
      <c r="BR33" s="841"/>
      <c r="BS33" s="841"/>
      <c r="BT33" s="841"/>
      <c r="BU33" s="841"/>
      <c r="BV33" s="841"/>
      <c r="BW33" s="841"/>
      <c r="BX33" s="841"/>
      <c r="BY33" s="841"/>
      <c r="BZ33" s="841"/>
      <c r="CA33" s="841"/>
      <c r="CB33" s="841"/>
      <c r="CC33" s="841"/>
      <c r="CD33" s="841"/>
      <c r="CE33" s="841"/>
      <c r="CF33" s="841"/>
      <c r="CG33" s="841"/>
      <c r="CH33" s="841"/>
      <c r="CI33" s="841"/>
      <c r="CJ33" s="841"/>
      <c r="CK33" s="841"/>
      <c r="CL33" s="841"/>
      <c r="CM33" s="841"/>
      <c r="CN33" s="841"/>
      <c r="CO33" s="841"/>
      <c r="CP33" s="841"/>
      <c r="CQ33" s="841"/>
      <c r="CR33" s="841"/>
      <c r="CS33" s="841"/>
      <c r="CT33" s="841"/>
      <c r="CU33" s="841"/>
      <c r="CV33" s="841"/>
      <c r="CW33" s="841"/>
      <c r="CX33" s="841"/>
      <c r="CY33" s="841"/>
      <c r="CZ33" s="841"/>
      <c r="DA33" s="841"/>
      <c r="DB33" s="841"/>
      <c r="DC33" s="841"/>
      <c r="DD33" s="841"/>
      <c r="DE33" s="841"/>
      <c r="DF33" s="841"/>
      <c r="DG33" s="841"/>
      <c r="DH33" s="841"/>
      <c r="DI33" s="841"/>
      <c r="DJ33" s="841"/>
      <c r="DK33" s="841"/>
      <c r="DL33" s="841"/>
      <c r="DM33" s="841"/>
      <c r="DN33" s="841"/>
      <c r="DO33" s="841"/>
      <c r="DP33" s="841"/>
      <c r="DQ33" s="841"/>
      <c r="DR33" s="841"/>
      <c r="DS33" s="841"/>
      <c r="DT33" s="841"/>
      <c r="DU33" s="841"/>
      <c r="DV33" s="841"/>
      <c r="DW33" s="841"/>
      <c r="DX33" s="841"/>
      <c r="DY33" s="841"/>
      <c r="DZ33" s="841"/>
      <c r="EA33" s="841"/>
      <c r="EB33" s="841"/>
      <c r="EC33" s="841"/>
      <c r="ED33" s="841"/>
      <c r="EE33" s="841"/>
      <c r="EF33" s="841"/>
      <c r="EG33" s="841"/>
      <c r="EH33" s="841"/>
      <c r="EI33" s="841"/>
      <c r="EJ33" s="841"/>
      <c r="EK33" s="841"/>
      <c r="EL33" s="841"/>
      <c r="EM33" s="841"/>
      <c r="EN33" s="841"/>
      <c r="EO33" s="841"/>
      <c r="EP33" s="841"/>
      <c r="EQ33" s="841"/>
      <c r="ER33" s="841"/>
      <c r="ES33" s="841"/>
      <c r="ET33" s="841"/>
      <c r="EU33" s="841"/>
      <c r="EV33" s="841"/>
      <c r="EW33" s="841"/>
      <c r="EX33" s="841"/>
      <c r="EY33" s="841"/>
      <c r="EZ33" s="841"/>
      <c r="FA33" s="841"/>
      <c r="FB33" s="841"/>
      <c r="FC33" s="841"/>
      <c r="FD33" s="841"/>
      <c r="FE33" s="841"/>
      <c r="FF33" s="841"/>
      <c r="FG33" s="841"/>
      <c r="FH33" s="841"/>
      <c r="FI33" s="841"/>
      <c r="FJ33" s="841"/>
      <c r="FK33" s="841"/>
      <c r="FL33" s="841"/>
      <c r="FM33" s="841"/>
      <c r="FN33" s="841"/>
      <c r="FO33" s="841"/>
      <c r="FP33" s="841"/>
      <c r="FQ33" s="841"/>
      <c r="FR33" s="841"/>
      <c r="FS33" s="841"/>
      <c r="FT33" s="841"/>
      <c r="FU33" s="841"/>
      <c r="FV33" s="841"/>
      <c r="FW33" s="841"/>
      <c r="FX33" s="841"/>
      <c r="FY33" s="841"/>
      <c r="FZ33" s="841"/>
      <c r="GA33" s="841"/>
      <c r="GB33" s="841"/>
      <c r="GC33" s="841"/>
      <c r="GD33" s="841"/>
      <c r="GE33" s="841"/>
      <c r="GF33" s="841"/>
      <c r="GG33" s="841"/>
      <c r="GH33" s="841"/>
      <c r="GI33" s="841"/>
      <c r="GJ33" s="841"/>
      <c r="GK33" s="841"/>
      <c r="GL33" s="841"/>
      <c r="GM33" s="841"/>
      <c r="GN33" s="841"/>
      <c r="GO33" s="841"/>
      <c r="GP33" s="841"/>
      <c r="GQ33" s="841"/>
      <c r="GR33" s="841"/>
      <c r="GS33" s="841"/>
    </row>
    <row r="34" spans="1:201" s="840" customFormat="1" ht="21">
      <c r="A34" s="833"/>
      <c r="B34" s="842" t="s">
        <v>309</v>
      </c>
      <c r="C34" s="835"/>
      <c r="D34" s="836"/>
      <c r="E34" s="843"/>
      <c r="F34" s="837"/>
      <c r="G34" s="837"/>
      <c r="H34" s="837"/>
      <c r="I34" s="844"/>
      <c r="J34" s="845"/>
      <c r="L34" s="841"/>
      <c r="M34" s="841"/>
      <c r="N34" s="841"/>
      <c r="O34" s="841"/>
      <c r="P34" s="841"/>
      <c r="Q34" s="841"/>
      <c r="R34" s="841"/>
      <c r="S34" s="841"/>
      <c r="T34" s="841"/>
      <c r="U34" s="841"/>
      <c r="V34" s="841"/>
      <c r="W34" s="841"/>
      <c r="X34" s="841"/>
      <c r="Y34" s="841"/>
      <c r="Z34" s="841"/>
      <c r="AA34" s="841"/>
      <c r="AB34" s="841"/>
      <c r="AC34" s="841"/>
      <c r="AD34" s="841"/>
      <c r="AE34" s="841"/>
      <c r="AF34" s="841"/>
      <c r="AG34" s="841"/>
      <c r="AH34" s="841"/>
      <c r="AI34" s="841"/>
      <c r="AJ34" s="841"/>
      <c r="AK34" s="841"/>
      <c r="AL34" s="841"/>
      <c r="AM34" s="841"/>
      <c r="AN34" s="841"/>
      <c r="AO34" s="841"/>
      <c r="AP34" s="841"/>
      <c r="AQ34" s="841"/>
      <c r="AR34" s="841"/>
      <c r="AS34" s="841"/>
      <c r="AT34" s="841"/>
      <c r="AU34" s="841"/>
      <c r="AV34" s="841"/>
      <c r="AW34" s="841"/>
      <c r="AX34" s="841"/>
      <c r="AY34" s="841"/>
      <c r="AZ34" s="841"/>
      <c r="BA34" s="841"/>
      <c r="BB34" s="841"/>
      <c r="BC34" s="841"/>
      <c r="BD34" s="841"/>
      <c r="BE34" s="841"/>
      <c r="BF34" s="841"/>
      <c r="BG34" s="841"/>
      <c r="BH34" s="841"/>
      <c r="BI34" s="841"/>
      <c r="BJ34" s="841"/>
      <c r="BK34" s="841"/>
      <c r="BL34" s="841"/>
      <c r="BM34" s="841"/>
      <c r="BN34" s="841"/>
      <c r="BO34" s="841"/>
      <c r="BP34" s="841"/>
      <c r="BQ34" s="841"/>
      <c r="BR34" s="841"/>
      <c r="BS34" s="841"/>
      <c r="BT34" s="841"/>
      <c r="BU34" s="841"/>
      <c r="BV34" s="841"/>
      <c r="BW34" s="841"/>
      <c r="BX34" s="841"/>
      <c r="BY34" s="841"/>
      <c r="BZ34" s="841"/>
      <c r="CA34" s="841"/>
      <c r="CB34" s="841"/>
      <c r="CC34" s="841"/>
      <c r="CD34" s="841"/>
      <c r="CE34" s="841"/>
      <c r="CF34" s="841"/>
      <c r="CG34" s="841"/>
      <c r="CH34" s="841"/>
      <c r="CI34" s="841"/>
      <c r="CJ34" s="841"/>
      <c r="CK34" s="841"/>
      <c r="CL34" s="841"/>
      <c r="CM34" s="841"/>
      <c r="CN34" s="841"/>
      <c r="CO34" s="841"/>
      <c r="CP34" s="841"/>
      <c r="CQ34" s="841"/>
      <c r="CR34" s="841"/>
      <c r="CS34" s="841"/>
      <c r="CT34" s="841"/>
      <c r="CU34" s="841"/>
      <c r="CV34" s="841"/>
      <c r="CW34" s="841"/>
      <c r="CX34" s="841"/>
      <c r="CY34" s="841"/>
      <c r="CZ34" s="841"/>
      <c r="DA34" s="841"/>
      <c r="DB34" s="841"/>
      <c r="DC34" s="841"/>
      <c r="DD34" s="841"/>
      <c r="DE34" s="841"/>
      <c r="DF34" s="841"/>
      <c r="DG34" s="841"/>
      <c r="DH34" s="841"/>
      <c r="DI34" s="841"/>
      <c r="DJ34" s="841"/>
      <c r="DK34" s="841"/>
      <c r="DL34" s="841"/>
      <c r="DM34" s="841"/>
      <c r="DN34" s="841"/>
      <c r="DO34" s="841"/>
      <c r="DP34" s="841"/>
      <c r="DQ34" s="841"/>
      <c r="DR34" s="841"/>
      <c r="DS34" s="841"/>
      <c r="DT34" s="841"/>
      <c r="DU34" s="841"/>
      <c r="DV34" s="841"/>
      <c r="DW34" s="841"/>
      <c r="DX34" s="841"/>
      <c r="DY34" s="841"/>
      <c r="DZ34" s="841"/>
      <c r="EA34" s="841"/>
      <c r="EB34" s="841"/>
      <c r="EC34" s="841"/>
      <c r="ED34" s="841"/>
      <c r="EE34" s="841"/>
      <c r="EF34" s="841"/>
      <c r="EG34" s="841"/>
      <c r="EH34" s="841"/>
      <c r="EI34" s="841"/>
      <c r="EJ34" s="841"/>
      <c r="EK34" s="841"/>
      <c r="EL34" s="841"/>
      <c r="EM34" s="841"/>
      <c r="EN34" s="841"/>
      <c r="EO34" s="841"/>
      <c r="EP34" s="841"/>
      <c r="EQ34" s="841"/>
      <c r="ER34" s="841"/>
      <c r="ES34" s="841"/>
      <c r="ET34" s="841"/>
      <c r="EU34" s="841"/>
      <c r="EV34" s="841"/>
      <c r="EW34" s="841"/>
      <c r="EX34" s="841"/>
      <c r="EY34" s="841"/>
      <c r="EZ34" s="841"/>
      <c r="FA34" s="841"/>
      <c r="FB34" s="841"/>
      <c r="FC34" s="841"/>
      <c r="FD34" s="841"/>
      <c r="FE34" s="841"/>
      <c r="FF34" s="841"/>
      <c r="FG34" s="841"/>
      <c r="FH34" s="841"/>
      <c r="FI34" s="841"/>
      <c r="FJ34" s="841"/>
      <c r="FK34" s="841"/>
      <c r="FL34" s="841"/>
      <c r="FM34" s="841"/>
      <c r="FN34" s="841"/>
      <c r="FO34" s="841"/>
      <c r="FP34" s="841"/>
      <c r="FQ34" s="841"/>
      <c r="FR34" s="841"/>
      <c r="FS34" s="841"/>
      <c r="FT34" s="841"/>
      <c r="FU34" s="841"/>
      <c r="FV34" s="841"/>
      <c r="FW34" s="841"/>
      <c r="FX34" s="841"/>
      <c r="FY34" s="841"/>
      <c r="FZ34" s="841"/>
      <c r="GA34" s="841"/>
      <c r="GB34" s="841"/>
      <c r="GC34" s="841"/>
      <c r="GD34" s="841"/>
      <c r="GE34" s="841"/>
      <c r="GF34" s="841"/>
      <c r="GG34" s="841"/>
      <c r="GH34" s="841"/>
      <c r="GI34" s="841"/>
      <c r="GJ34" s="841"/>
      <c r="GK34" s="841"/>
      <c r="GL34" s="841"/>
      <c r="GM34" s="841"/>
      <c r="GN34" s="841"/>
      <c r="GO34" s="841"/>
      <c r="GP34" s="841"/>
      <c r="GQ34" s="841"/>
      <c r="GR34" s="841"/>
      <c r="GS34" s="841"/>
    </row>
    <row r="35" spans="1:201" s="840" customFormat="1" ht="21">
      <c r="A35" s="846"/>
      <c r="B35" s="847" t="s">
        <v>782</v>
      </c>
      <c r="C35" s="848">
        <v>14.38</v>
      </c>
      <c r="D35" s="520" t="s">
        <v>33</v>
      </c>
      <c r="E35" s="848"/>
      <c r="F35" s="848"/>
      <c r="G35" s="848">
        <v>615</v>
      </c>
      <c r="H35" s="848">
        <f t="shared" ref="H35:H41" si="4">G35*C35</f>
        <v>8843.7000000000007</v>
      </c>
      <c r="I35" s="849">
        <f t="shared" ref="I35:I41" si="5">H35+F35</f>
        <v>8843.7000000000007</v>
      </c>
      <c r="J35" s="845"/>
      <c r="L35" s="841"/>
      <c r="M35" s="841"/>
      <c r="N35" s="841"/>
      <c r="O35" s="841"/>
      <c r="P35" s="841"/>
      <c r="Q35" s="841"/>
      <c r="R35" s="841"/>
      <c r="S35" s="841"/>
      <c r="T35" s="841"/>
      <c r="U35" s="841"/>
      <c r="V35" s="841"/>
      <c r="W35" s="841"/>
      <c r="X35" s="841"/>
      <c r="Y35" s="841"/>
      <c r="Z35" s="841"/>
      <c r="AA35" s="841"/>
      <c r="AB35" s="841"/>
      <c r="AC35" s="841"/>
      <c r="AD35" s="841"/>
      <c r="AE35" s="841"/>
      <c r="AF35" s="841"/>
      <c r="AG35" s="841"/>
      <c r="AH35" s="841"/>
      <c r="AI35" s="841"/>
      <c r="AJ35" s="841"/>
      <c r="AK35" s="841"/>
      <c r="AL35" s="841"/>
      <c r="AM35" s="841"/>
      <c r="AN35" s="841"/>
      <c r="AO35" s="841"/>
      <c r="AP35" s="841"/>
      <c r="AQ35" s="841"/>
      <c r="AR35" s="841"/>
      <c r="AS35" s="841"/>
      <c r="AT35" s="841"/>
      <c r="AU35" s="841"/>
      <c r="AV35" s="841"/>
      <c r="AW35" s="841"/>
      <c r="AX35" s="841"/>
      <c r="AY35" s="841"/>
      <c r="AZ35" s="841"/>
      <c r="BA35" s="841"/>
      <c r="BB35" s="841"/>
      <c r="BC35" s="841"/>
      <c r="BD35" s="841"/>
      <c r="BE35" s="841"/>
      <c r="BF35" s="841"/>
      <c r="BG35" s="841"/>
      <c r="BH35" s="841"/>
      <c r="BI35" s="841"/>
      <c r="BJ35" s="841"/>
      <c r="BK35" s="841"/>
      <c r="BL35" s="841"/>
      <c r="BM35" s="841"/>
      <c r="BN35" s="841"/>
      <c r="BO35" s="841"/>
      <c r="BP35" s="841"/>
      <c r="BQ35" s="841"/>
      <c r="BR35" s="841"/>
      <c r="BS35" s="841"/>
      <c r="BT35" s="841"/>
      <c r="BU35" s="841"/>
      <c r="BV35" s="841"/>
      <c r="BW35" s="841"/>
      <c r="BX35" s="841"/>
      <c r="BY35" s="841"/>
      <c r="BZ35" s="841"/>
      <c r="CA35" s="841"/>
      <c r="CB35" s="841"/>
      <c r="CC35" s="841"/>
      <c r="CD35" s="841"/>
      <c r="CE35" s="841"/>
      <c r="CF35" s="841"/>
      <c r="CG35" s="841"/>
      <c r="CH35" s="841"/>
      <c r="CI35" s="841"/>
      <c r="CJ35" s="841"/>
      <c r="CK35" s="841"/>
      <c r="CL35" s="841"/>
      <c r="CM35" s="841"/>
      <c r="CN35" s="841"/>
      <c r="CO35" s="841"/>
      <c r="CP35" s="841"/>
      <c r="CQ35" s="841"/>
      <c r="CR35" s="841"/>
      <c r="CS35" s="841"/>
      <c r="CT35" s="841"/>
      <c r="CU35" s="841"/>
      <c r="CV35" s="841"/>
      <c r="CW35" s="841"/>
      <c r="CX35" s="841"/>
      <c r="CY35" s="841"/>
      <c r="CZ35" s="841"/>
      <c r="DA35" s="841"/>
      <c r="DB35" s="841"/>
      <c r="DC35" s="841"/>
      <c r="DD35" s="841"/>
      <c r="DE35" s="841"/>
      <c r="DF35" s="841"/>
      <c r="DG35" s="841"/>
      <c r="DH35" s="841"/>
      <c r="DI35" s="841"/>
      <c r="DJ35" s="841"/>
      <c r="DK35" s="841"/>
      <c r="DL35" s="841"/>
      <c r="DM35" s="841"/>
      <c r="DN35" s="841"/>
      <c r="DO35" s="841"/>
      <c r="DP35" s="841"/>
      <c r="DQ35" s="841"/>
      <c r="DR35" s="841"/>
      <c r="DS35" s="841"/>
      <c r="DT35" s="841"/>
      <c r="DU35" s="841"/>
      <c r="DV35" s="841"/>
      <c r="DW35" s="841"/>
      <c r="DX35" s="841"/>
      <c r="DY35" s="841"/>
      <c r="DZ35" s="841"/>
      <c r="EA35" s="841"/>
      <c r="EB35" s="841"/>
      <c r="EC35" s="841"/>
      <c r="ED35" s="841"/>
      <c r="EE35" s="841"/>
      <c r="EF35" s="841"/>
      <c r="EG35" s="841"/>
      <c r="EH35" s="841"/>
      <c r="EI35" s="841"/>
      <c r="EJ35" s="841"/>
      <c r="EK35" s="841"/>
      <c r="EL35" s="841"/>
      <c r="EM35" s="841"/>
      <c r="EN35" s="841"/>
      <c r="EO35" s="841"/>
      <c r="EP35" s="841"/>
      <c r="EQ35" s="841"/>
      <c r="ER35" s="841"/>
      <c r="ES35" s="841"/>
      <c r="ET35" s="841"/>
      <c r="EU35" s="841"/>
      <c r="EV35" s="841"/>
      <c r="EW35" s="841"/>
      <c r="EX35" s="841"/>
      <c r="EY35" s="841"/>
      <c r="EZ35" s="841"/>
      <c r="FA35" s="841"/>
      <c r="FB35" s="841"/>
      <c r="FC35" s="841"/>
      <c r="FD35" s="841"/>
      <c r="FE35" s="841"/>
      <c r="FF35" s="841"/>
      <c r="FG35" s="841"/>
      <c r="FH35" s="841"/>
      <c r="FI35" s="841"/>
      <c r="FJ35" s="841"/>
      <c r="FK35" s="841"/>
      <c r="FL35" s="841"/>
      <c r="FM35" s="841"/>
      <c r="FN35" s="841"/>
      <c r="FO35" s="841"/>
      <c r="FP35" s="841"/>
      <c r="FQ35" s="841"/>
      <c r="FR35" s="841"/>
      <c r="FS35" s="841"/>
      <c r="FT35" s="841"/>
      <c r="FU35" s="841"/>
      <c r="FV35" s="841"/>
      <c r="FW35" s="841"/>
      <c r="FX35" s="841"/>
      <c r="FY35" s="841"/>
      <c r="FZ35" s="841"/>
      <c r="GA35" s="841"/>
      <c r="GB35" s="841"/>
      <c r="GC35" s="841"/>
      <c r="GD35" s="841"/>
      <c r="GE35" s="841"/>
      <c r="GF35" s="841"/>
      <c r="GG35" s="841"/>
      <c r="GH35" s="841"/>
      <c r="GI35" s="841"/>
      <c r="GJ35" s="841"/>
      <c r="GK35" s="841"/>
      <c r="GL35" s="841"/>
      <c r="GM35" s="841"/>
      <c r="GN35" s="841"/>
      <c r="GO35" s="841"/>
      <c r="GP35" s="841"/>
      <c r="GQ35" s="841"/>
      <c r="GR35" s="841"/>
      <c r="GS35" s="841"/>
    </row>
    <row r="36" spans="1:201" s="840" customFormat="1" ht="21">
      <c r="A36" s="846"/>
      <c r="B36" s="847" t="s">
        <v>783</v>
      </c>
      <c r="C36" s="848">
        <v>58.3</v>
      </c>
      <c r="D36" s="520" t="s">
        <v>33</v>
      </c>
      <c r="E36" s="848"/>
      <c r="F36" s="848"/>
      <c r="G36" s="848">
        <v>615</v>
      </c>
      <c r="H36" s="848">
        <f t="shared" si="4"/>
        <v>35854.5</v>
      </c>
      <c r="I36" s="849">
        <f t="shared" si="5"/>
        <v>35854.5</v>
      </c>
      <c r="J36" s="845"/>
      <c r="L36" s="841"/>
      <c r="M36" s="841"/>
      <c r="N36" s="850"/>
      <c r="O36" s="841"/>
      <c r="P36" s="841"/>
      <c r="Q36" s="841"/>
      <c r="R36" s="841"/>
      <c r="S36" s="841"/>
      <c r="T36" s="841"/>
      <c r="U36" s="841"/>
      <c r="V36" s="841"/>
      <c r="W36" s="841"/>
      <c r="X36" s="841"/>
      <c r="Y36" s="841"/>
      <c r="Z36" s="841"/>
      <c r="AA36" s="841"/>
      <c r="AB36" s="841"/>
      <c r="AC36" s="841"/>
      <c r="AD36" s="841"/>
      <c r="AE36" s="841"/>
      <c r="AF36" s="841"/>
      <c r="AG36" s="841"/>
      <c r="AH36" s="841"/>
      <c r="AI36" s="841"/>
      <c r="AJ36" s="841"/>
      <c r="AK36" s="841"/>
      <c r="AL36" s="841"/>
      <c r="AM36" s="841"/>
      <c r="AN36" s="841"/>
      <c r="AO36" s="841"/>
      <c r="AP36" s="841"/>
      <c r="AQ36" s="841"/>
      <c r="AR36" s="841"/>
      <c r="AS36" s="841"/>
      <c r="AT36" s="841"/>
      <c r="AU36" s="841"/>
      <c r="AV36" s="841"/>
      <c r="AW36" s="841"/>
      <c r="AX36" s="841"/>
      <c r="AY36" s="841"/>
      <c r="AZ36" s="841"/>
      <c r="BA36" s="841"/>
      <c r="BB36" s="841"/>
      <c r="BC36" s="841"/>
      <c r="BD36" s="841"/>
      <c r="BE36" s="841"/>
      <c r="BF36" s="841"/>
      <c r="BG36" s="841"/>
      <c r="BH36" s="841"/>
      <c r="BI36" s="841"/>
      <c r="BJ36" s="841"/>
      <c r="BK36" s="841"/>
      <c r="BL36" s="841"/>
      <c r="BM36" s="841"/>
      <c r="BN36" s="841"/>
      <c r="BO36" s="841"/>
      <c r="BP36" s="841"/>
      <c r="BQ36" s="841"/>
      <c r="BR36" s="841"/>
      <c r="BS36" s="841"/>
      <c r="BT36" s="841"/>
      <c r="BU36" s="841"/>
      <c r="BV36" s="841"/>
      <c r="BW36" s="841"/>
      <c r="BX36" s="841"/>
      <c r="BY36" s="841"/>
      <c r="BZ36" s="841"/>
      <c r="CA36" s="841"/>
      <c r="CB36" s="841"/>
      <c r="CC36" s="841"/>
      <c r="CD36" s="841"/>
      <c r="CE36" s="841"/>
      <c r="CF36" s="841"/>
      <c r="CG36" s="841"/>
      <c r="CH36" s="841"/>
      <c r="CI36" s="841"/>
      <c r="CJ36" s="841"/>
      <c r="CK36" s="841"/>
      <c r="CL36" s="841"/>
      <c r="CM36" s="841"/>
      <c r="CN36" s="841"/>
      <c r="CO36" s="841"/>
      <c r="CP36" s="841"/>
      <c r="CQ36" s="841"/>
      <c r="CR36" s="841"/>
      <c r="CS36" s="841"/>
      <c r="CT36" s="841"/>
      <c r="CU36" s="841"/>
      <c r="CV36" s="841"/>
      <c r="CW36" s="841"/>
      <c r="CX36" s="841"/>
      <c r="CY36" s="841"/>
      <c r="CZ36" s="841"/>
      <c r="DA36" s="841"/>
      <c r="DB36" s="841"/>
      <c r="DC36" s="841"/>
      <c r="DD36" s="841"/>
      <c r="DE36" s="841"/>
      <c r="DF36" s="841"/>
      <c r="DG36" s="841"/>
      <c r="DH36" s="841"/>
      <c r="DI36" s="841"/>
      <c r="DJ36" s="841"/>
      <c r="DK36" s="841"/>
      <c r="DL36" s="841"/>
      <c r="DM36" s="841"/>
      <c r="DN36" s="841"/>
      <c r="DO36" s="841"/>
      <c r="DP36" s="841"/>
      <c r="DQ36" s="841"/>
      <c r="DR36" s="841"/>
      <c r="DS36" s="841"/>
      <c r="DT36" s="841"/>
      <c r="DU36" s="841"/>
      <c r="DV36" s="841"/>
      <c r="DW36" s="841"/>
      <c r="DX36" s="841"/>
      <c r="DY36" s="841"/>
      <c r="DZ36" s="841"/>
      <c r="EA36" s="841"/>
      <c r="EB36" s="841"/>
      <c r="EC36" s="841"/>
      <c r="ED36" s="841"/>
      <c r="EE36" s="841"/>
      <c r="EF36" s="841"/>
      <c r="EG36" s="841"/>
      <c r="EH36" s="841"/>
      <c r="EI36" s="841"/>
      <c r="EJ36" s="841"/>
      <c r="EK36" s="841"/>
      <c r="EL36" s="841"/>
      <c r="EM36" s="841"/>
      <c r="EN36" s="841"/>
      <c r="EO36" s="841"/>
      <c r="EP36" s="841"/>
      <c r="EQ36" s="841"/>
      <c r="ER36" s="841"/>
      <c r="ES36" s="841"/>
      <c r="ET36" s="841"/>
      <c r="EU36" s="841"/>
      <c r="EV36" s="841"/>
      <c r="EW36" s="841"/>
      <c r="EX36" s="841"/>
      <c r="EY36" s="841"/>
      <c r="EZ36" s="841"/>
      <c r="FA36" s="841"/>
      <c r="FB36" s="841"/>
      <c r="FC36" s="841"/>
      <c r="FD36" s="841"/>
      <c r="FE36" s="841"/>
      <c r="FF36" s="841"/>
      <c r="FG36" s="841"/>
      <c r="FH36" s="841"/>
      <c r="FI36" s="841"/>
      <c r="FJ36" s="841"/>
      <c r="FK36" s="841"/>
      <c r="FL36" s="841"/>
      <c r="FM36" s="841"/>
      <c r="FN36" s="841"/>
      <c r="FO36" s="841"/>
      <c r="FP36" s="841"/>
      <c r="FQ36" s="841"/>
      <c r="FR36" s="841"/>
      <c r="FS36" s="841"/>
      <c r="FT36" s="841"/>
      <c r="FU36" s="841"/>
      <c r="FV36" s="841"/>
      <c r="FW36" s="841"/>
      <c r="FX36" s="841"/>
      <c r="FY36" s="841"/>
      <c r="FZ36" s="841"/>
      <c r="GA36" s="841"/>
      <c r="GB36" s="841"/>
      <c r="GC36" s="841"/>
      <c r="GD36" s="841"/>
      <c r="GE36" s="841"/>
      <c r="GF36" s="841"/>
      <c r="GG36" s="841"/>
      <c r="GH36" s="841"/>
      <c r="GI36" s="841"/>
      <c r="GJ36" s="841"/>
      <c r="GK36" s="841"/>
      <c r="GL36" s="841"/>
      <c r="GM36" s="841"/>
      <c r="GN36" s="841"/>
      <c r="GO36" s="841"/>
      <c r="GP36" s="841"/>
      <c r="GQ36" s="841"/>
      <c r="GR36" s="841"/>
      <c r="GS36" s="841"/>
    </row>
    <row r="37" spans="1:201" s="840" customFormat="1" ht="21">
      <c r="A37" s="846"/>
      <c r="B37" s="847" t="s">
        <v>784</v>
      </c>
      <c r="C37" s="848">
        <v>44.9</v>
      </c>
      <c r="D37" s="520" t="s">
        <v>33</v>
      </c>
      <c r="E37" s="848"/>
      <c r="F37" s="848"/>
      <c r="G37" s="848">
        <v>615</v>
      </c>
      <c r="H37" s="848">
        <f t="shared" si="4"/>
        <v>27613.5</v>
      </c>
      <c r="I37" s="849">
        <f t="shared" si="5"/>
        <v>27613.5</v>
      </c>
      <c r="J37" s="845"/>
      <c r="K37" s="851"/>
      <c r="L37" s="841"/>
      <c r="M37" s="841"/>
      <c r="N37" s="850"/>
      <c r="O37" s="841"/>
      <c r="P37" s="841"/>
      <c r="Q37" s="841"/>
      <c r="R37" s="841"/>
      <c r="S37" s="841"/>
      <c r="T37" s="841"/>
      <c r="U37" s="841"/>
      <c r="V37" s="841"/>
      <c r="W37" s="841"/>
      <c r="X37" s="841"/>
      <c r="Y37" s="841"/>
      <c r="Z37" s="841"/>
      <c r="AA37" s="841"/>
      <c r="AB37" s="841"/>
      <c r="AC37" s="841"/>
      <c r="AD37" s="841"/>
      <c r="AE37" s="841"/>
      <c r="AF37" s="841"/>
      <c r="AG37" s="841"/>
      <c r="AH37" s="841"/>
      <c r="AI37" s="841"/>
      <c r="AJ37" s="841"/>
      <c r="AK37" s="841"/>
      <c r="AL37" s="841"/>
      <c r="AM37" s="841"/>
      <c r="AN37" s="841"/>
      <c r="AO37" s="841"/>
      <c r="AP37" s="841"/>
      <c r="AQ37" s="841"/>
      <c r="AR37" s="841"/>
      <c r="AS37" s="841"/>
      <c r="AT37" s="841"/>
      <c r="AU37" s="841"/>
      <c r="AV37" s="841"/>
      <c r="AW37" s="841"/>
      <c r="AX37" s="841"/>
      <c r="AY37" s="841"/>
      <c r="AZ37" s="841"/>
      <c r="BA37" s="841"/>
      <c r="BB37" s="841"/>
      <c r="BC37" s="841"/>
      <c r="BD37" s="841"/>
      <c r="BE37" s="841"/>
      <c r="BF37" s="841"/>
      <c r="BG37" s="841"/>
      <c r="BH37" s="841"/>
      <c r="BI37" s="841"/>
      <c r="BJ37" s="841"/>
      <c r="BK37" s="841"/>
      <c r="BL37" s="841"/>
      <c r="BM37" s="841"/>
      <c r="BN37" s="841"/>
      <c r="BO37" s="841"/>
      <c r="BP37" s="841"/>
      <c r="BQ37" s="841"/>
      <c r="BR37" s="841"/>
      <c r="BS37" s="841"/>
      <c r="BT37" s="841"/>
      <c r="BU37" s="841"/>
      <c r="BV37" s="841"/>
      <c r="BW37" s="841"/>
      <c r="BX37" s="841"/>
      <c r="BY37" s="841"/>
      <c r="BZ37" s="841"/>
      <c r="CA37" s="841"/>
      <c r="CB37" s="841"/>
      <c r="CC37" s="841"/>
      <c r="CD37" s="841"/>
      <c r="CE37" s="841"/>
      <c r="CF37" s="841"/>
      <c r="CG37" s="841"/>
      <c r="CH37" s="841"/>
      <c r="CI37" s="841"/>
      <c r="CJ37" s="841"/>
      <c r="CK37" s="841"/>
      <c r="CL37" s="841"/>
      <c r="CM37" s="841"/>
      <c r="CN37" s="841"/>
      <c r="CO37" s="841"/>
      <c r="CP37" s="841"/>
      <c r="CQ37" s="841"/>
      <c r="CR37" s="841"/>
      <c r="CS37" s="841"/>
      <c r="CT37" s="841"/>
      <c r="CU37" s="841"/>
      <c r="CV37" s="841"/>
      <c r="CW37" s="841"/>
      <c r="CX37" s="841"/>
      <c r="CY37" s="841"/>
      <c r="CZ37" s="841"/>
      <c r="DA37" s="841"/>
      <c r="DB37" s="841"/>
      <c r="DC37" s="841"/>
      <c r="DD37" s="841"/>
      <c r="DE37" s="841"/>
      <c r="DF37" s="841"/>
      <c r="DG37" s="841"/>
      <c r="DH37" s="841"/>
      <c r="DI37" s="841"/>
      <c r="DJ37" s="841"/>
      <c r="DK37" s="841"/>
      <c r="DL37" s="841"/>
      <c r="DM37" s="841"/>
      <c r="DN37" s="841"/>
      <c r="DO37" s="841"/>
      <c r="DP37" s="841"/>
      <c r="DQ37" s="841"/>
      <c r="DR37" s="841"/>
      <c r="DS37" s="841"/>
      <c r="DT37" s="841"/>
      <c r="DU37" s="841"/>
      <c r="DV37" s="841"/>
      <c r="DW37" s="841"/>
      <c r="DX37" s="841"/>
      <c r="DY37" s="841"/>
      <c r="DZ37" s="841"/>
      <c r="EA37" s="841"/>
      <c r="EB37" s="841"/>
      <c r="EC37" s="841"/>
      <c r="ED37" s="841"/>
      <c r="EE37" s="841"/>
      <c r="EF37" s="841"/>
      <c r="EG37" s="841"/>
      <c r="EH37" s="841"/>
      <c r="EI37" s="841"/>
      <c r="EJ37" s="841"/>
      <c r="EK37" s="841"/>
      <c r="EL37" s="841"/>
      <c r="EM37" s="841"/>
      <c r="EN37" s="841"/>
      <c r="EO37" s="841"/>
      <c r="EP37" s="841"/>
      <c r="EQ37" s="841"/>
      <c r="ER37" s="841"/>
      <c r="ES37" s="841"/>
      <c r="ET37" s="841"/>
      <c r="EU37" s="841"/>
      <c r="EV37" s="841"/>
      <c r="EW37" s="841"/>
      <c r="EX37" s="841"/>
      <c r="EY37" s="841"/>
      <c r="EZ37" s="841"/>
      <c r="FA37" s="841"/>
      <c r="FB37" s="841"/>
      <c r="FC37" s="841"/>
      <c r="FD37" s="841"/>
      <c r="FE37" s="841"/>
      <c r="FF37" s="841"/>
      <c r="FG37" s="841"/>
      <c r="FH37" s="841"/>
      <c r="FI37" s="841"/>
      <c r="FJ37" s="841"/>
      <c r="FK37" s="841"/>
      <c r="FL37" s="841"/>
      <c r="FM37" s="841"/>
      <c r="FN37" s="841"/>
      <c r="FO37" s="841"/>
      <c r="FP37" s="841"/>
      <c r="FQ37" s="841"/>
      <c r="FR37" s="841"/>
      <c r="FS37" s="841"/>
      <c r="FT37" s="841"/>
      <c r="FU37" s="841"/>
      <c r="FV37" s="841"/>
      <c r="FW37" s="841"/>
      <c r="FX37" s="841"/>
      <c r="FY37" s="841"/>
      <c r="FZ37" s="841"/>
      <c r="GA37" s="841"/>
      <c r="GB37" s="841"/>
      <c r="GC37" s="841"/>
      <c r="GD37" s="841"/>
      <c r="GE37" s="841"/>
      <c r="GF37" s="841"/>
      <c r="GG37" s="841"/>
      <c r="GH37" s="841"/>
      <c r="GI37" s="841"/>
      <c r="GJ37" s="841"/>
      <c r="GK37" s="841"/>
      <c r="GL37" s="841"/>
      <c r="GM37" s="841"/>
      <c r="GN37" s="841"/>
      <c r="GO37" s="841"/>
      <c r="GP37" s="841"/>
      <c r="GQ37" s="841"/>
      <c r="GR37" s="841"/>
      <c r="GS37" s="841"/>
    </row>
    <row r="38" spans="1:201" s="840" customFormat="1" ht="21">
      <c r="A38" s="846"/>
      <c r="B38" s="847" t="s">
        <v>310</v>
      </c>
      <c r="C38" s="848">
        <v>267.5</v>
      </c>
      <c r="D38" s="520" t="s">
        <v>34</v>
      </c>
      <c r="E38" s="848"/>
      <c r="F38" s="848"/>
      <c r="G38" s="848">
        <v>41</v>
      </c>
      <c r="H38" s="848">
        <f t="shared" si="4"/>
        <v>10967.5</v>
      </c>
      <c r="I38" s="849">
        <f t="shared" si="5"/>
        <v>10967.5</v>
      </c>
      <c r="J38" s="845"/>
      <c r="K38" s="851"/>
      <c r="L38" s="841"/>
      <c r="M38" s="841"/>
      <c r="N38" s="850"/>
      <c r="O38" s="850"/>
      <c r="P38" s="841"/>
      <c r="Q38" s="841"/>
      <c r="R38" s="841"/>
      <c r="S38" s="841"/>
      <c r="T38" s="841"/>
      <c r="U38" s="841"/>
      <c r="V38" s="841"/>
      <c r="W38" s="841"/>
      <c r="X38" s="841"/>
      <c r="Y38" s="841"/>
      <c r="Z38" s="841"/>
      <c r="AA38" s="841"/>
      <c r="AB38" s="841"/>
      <c r="AC38" s="841"/>
      <c r="AD38" s="841"/>
      <c r="AE38" s="841"/>
      <c r="AF38" s="841"/>
      <c r="AG38" s="841"/>
      <c r="AH38" s="841"/>
      <c r="AI38" s="841"/>
      <c r="AJ38" s="841"/>
      <c r="AK38" s="841"/>
      <c r="AL38" s="841"/>
      <c r="AM38" s="841"/>
      <c r="AN38" s="841"/>
      <c r="AO38" s="841"/>
      <c r="AP38" s="841"/>
      <c r="AQ38" s="841"/>
      <c r="AR38" s="841"/>
      <c r="AS38" s="841"/>
      <c r="AT38" s="841"/>
      <c r="AU38" s="841"/>
      <c r="AV38" s="841"/>
      <c r="AW38" s="841"/>
      <c r="AX38" s="841"/>
      <c r="AY38" s="841"/>
      <c r="AZ38" s="841"/>
      <c r="BA38" s="841"/>
      <c r="BB38" s="841"/>
      <c r="BC38" s="841"/>
      <c r="BD38" s="841"/>
      <c r="BE38" s="841"/>
      <c r="BF38" s="841"/>
      <c r="BG38" s="841"/>
      <c r="BH38" s="841"/>
      <c r="BI38" s="841"/>
      <c r="BJ38" s="841"/>
      <c r="BK38" s="841"/>
      <c r="BL38" s="841"/>
      <c r="BM38" s="841"/>
      <c r="BN38" s="841"/>
      <c r="BO38" s="841"/>
      <c r="BP38" s="841"/>
      <c r="BQ38" s="841"/>
      <c r="BR38" s="841"/>
      <c r="BS38" s="841"/>
      <c r="BT38" s="841"/>
      <c r="BU38" s="841"/>
      <c r="BV38" s="841"/>
      <c r="BW38" s="841"/>
      <c r="BX38" s="841"/>
      <c r="BY38" s="841"/>
      <c r="BZ38" s="841"/>
      <c r="CA38" s="841"/>
      <c r="CB38" s="841"/>
      <c r="CC38" s="841"/>
      <c r="CD38" s="841"/>
      <c r="CE38" s="841"/>
      <c r="CF38" s="841"/>
      <c r="CG38" s="841"/>
      <c r="CH38" s="841"/>
      <c r="CI38" s="841"/>
      <c r="CJ38" s="841"/>
      <c r="CK38" s="841"/>
      <c r="CL38" s="841"/>
      <c r="CM38" s="841"/>
      <c r="CN38" s="841"/>
      <c r="CO38" s="841"/>
      <c r="CP38" s="841"/>
      <c r="CQ38" s="841"/>
      <c r="CR38" s="841"/>
      <c r="CS38" s="841"/>
      <c r="CT38" s="841"/>
      <c r="CU38" s="841"/>
      <c r="CV38" s="841"/>
      <c r="CW38" s="841"/>
      <c r="CX38" s="841"/>
      <c r="CY38" s="841"/>
      <c r="CZ38" s="841"/>
      <c r="DA38" s="841"/>
      <c r="DB38" s="841"/>
      <c r="DC38" s="841"/>
      <c r="DD38" s="841"/>
      <c r="DE38" s="841"/>
      <c r="DF38" s="841"/>
      <c r="DG38" s="841"/>
      <c r="DH38" s="841"/>
      <c r="DI38" s="841"/>
      <c r="DJ38" s="841"/>
      <c r="DK38" s="841"/>
      <c r="DL38" s="841"/>
      <c r="DM38" s="841"/>
      <c r="DN38" s="841"/>
      <c r="DO38" s="841"/>
      <c r="DP38" s="841"/>
      <c r="DQ38" s="841"/>
      <c r="DR38" s="841"/>
      <c r="DS38" s="841"/>
      <c r="DT38" s="841"/>
      <c r="DU38" s="841"/>
      <c r="DV38" s="841"/>
      <c r="DW38" s="841"/>
      <c r="DX38" s="841"/>
      <c r="DY38" s="841"/>
      <c r="DZ38" s="841"/>
      <c r="EA38" s="841"/>
      <c r="EB38" s="841"/>
      <c r="EC38" s="841"/>
      <c r="ED38" s="841"/>
      <c r="EE38" s="841"/>
      <c r="EF38" s="841"/>
      <c r="EG38" s="841"/>
      <c r="EH38" s="841"/>
      <c r="EI38" s="841"/>
      <c r="EJ38" s="841"/>
      <c r="EK38" s="841"/>
      <c r="EL38" s="841"/>
      <c r="EM38" s="841"/>
      <c r="EN38" s="841"/>
      <c r="EO38" s="841"/>
      <c r="EP38" s="841"/>
      <c r="EQ38" s="841"/>
      <c r="ER38" s="841"/>
      <c r="ES38" s="841"/>
      <c r="ET38" s="841"/>
      <c r="EU38" s="841"/>
      <c r="EV38" s="841"/>
      <c r="EW38" s="841"/>
      <c r="EX38" s="841"/>
      <c r="EY38" s="841"/>
      <c r="EZ38" s="841"/>
      <c r="FA38" s="841"/>
      <c r="FB38" s="841"/>
      <c r="FC38" s="841"/>
      <c r="FD38" s="841"/>
      <c r="FE38" s="841"/>
      <c r="FF38" s="841"/>
      <c r="FG38" s="841"/>
      <c r="FH38" s="841"/>
      <c r="FI38" s="841"/>
      <c r="FJ38" s="841"/>
      <c r="FK38" s="841"/>
      <c r="FL38" s="841"/>
      <c r="FM38" s="841"/>
      <c r="FN38" s="841"/>
      <c r="FO38" s="841"/>
      <c r="FP38" s="841"/>
      <c r="FQ38" s="841"/>
      <c r="FR38" s="841"/>
      <c r="FS38" s="841"/>
      <c r="FT38" s="841"/>
      <c r="FU38" s="841"/>
      <c r="FV38" s="841"/>
      <c r="FW38" s="841"/>
      <c r="FX38" s="841"/>
      <c r="FY38" s="841"/>
      <c r="FZ38" s="841"/>
      <c r="GA38" s="841"/>
      <c r="GB38" s="841"/>
      <c r="GC38" s="841"/>
      <c r="GD38" s="841"/>
      <c r="GE38" s="841"/>
      <c r="GF38" s="841"/>
      <c r="GG38" s="841"/>
      <c r="GH38" s="841"/>
      <c r="GI38" s="841"/>
      <c r="GJ38" s="841"/>
      <c r="GK38" s="841"/>
      <c r="GL38" s="841"/>
      <c r="GM38" s="841"/>
      <c r="GN38" s="841"/>
      <c r="GO38" s="841"/>
      <c r="GP38" s="841"/>
      <c r="GQ38" s="841"/>
      <c r="GR38" s="841"/>
      <c r="GS38" s="841"/>
    </row>
    <row r="39" spans="1:201" s="840" customFormat="1" ht="21">
      <c r="A39" s="846"/>
      <c r="B39" s="847" t="s">
        <v>769</v>
      </c>
      <c r="C39" s="848">
        <f>123+17.5+133+10.5</f>
        <v>284</v>
      </c>
      <c r="D39" s="520" t="s">
        <v>34</v>
      </c>
      <c r="E39" s="848"/>
      <c r="F39" s="848"/>
      <c r="G39" s="848">
        <v>51</v>
      </c>
      <c r="H39" s="848">
        <f t="shared" si="4"/>
        <v>14484</v>
      </c>
      <c r="I39" s="849">
        <f t="shared" si="5"/>
        <v>14484</v>
      </c>
      <c r="J39" s="845"/>
      <c r="K39" s="851"/>
      <c r="L39" s="841"/>
      <c r="M39" s="841"/>
      <c r="N39" s="850"/>
      <c r="O39" s="850"/>
      <c r="P39" s="841"/>
      <c r="Q39" s="841"/>
      <c r="R39" s="841"/>
      <c r="S39" s="841"/>
      <c r="T39" s="841"/>
      <c r="U39" s="841"/>
      <c r="V39" s="841"/>
      <c r="W39" s="841"/>
      <c r="X39" s="841"/>
      <c r="Y39" s="841"/>
      <c r="Z39" s="841"/>
      <c r="AA39" s="841"/>
      <c r="AB39" s="841"/>
      <c r="AC39" s="841"/>
      <c r="AD39" s="841"/>
      <c r="AE39" s="841"/>
      <c r="AF39" s="841"/>
      <c r="AG39" s="841"/>
      <c r="AH39" s="841"/>
      <c r="AI39" s="841"/>
      <c r="AJ39" s="841"/>
      <c r="AK39" s="841"/>
      <c r="AL39" s="841"/>
      <c r="AM39" s="841"/>
      <c r="AN39" s="841"/>
      <c r="AO39" s="841"/>
      <c r="AP39" s="841"/>
      <c r="AQ39" s="841"/>
      <c r="AR39" s="841"/>
      <c r="AS39" s="841"/>
      <c r="AT39" s="841"/>
      <c r="AU39" s="841"/>
      <c r="AV39" s="841"/>
      <c r="AW39" s="841"/>
      <c r="AX39" s="841"/>
      <c r="AY39" s="841"/>
      <c r="AZ39" s="841"/>
      <c r="BA39" s="841"/>
      <c r="BB39" s="841"/>
      <c r="BC39" s="841"/>
      <c r="BD39" s="841"/>
      <c r="BE39" s="841"/>
      <c r="BF39" s="841"/>
      <c r="BG39" s="841"/>
      <c r="BH39" s="841"/>
      <c r="BI39" s="841"/>
      <c r="BJ39" s="841"/>
      <c r="BK39" s="841"/>
      <c r="BL39" s="841"/>
      <c r="BM39" s="841"/>
      <c r="BN39" s="841"/>
      <c r="BO39" s="841"/>
      <c r="BP39" s="841"/>
      <c r="BQ39" s="841"/>
      <c r="BR39" s="841"/>
      <c r="BS39" s="841"/>
      <c r="BT39" s="841"/>
      <c r="BU39" s="841"/>
      <c r="BV39" s="841"/>
      <c r="BW39" s="841"/>
      <c r="BX39" s="841"/>
      <c r="BY39" s="841"/>
      <c r="BZ39" s="841"/>
      <c r="CA39" s="841"/>
      <c r="CB39" s="841"/>
      <c r="CC39" s="841"/>
      <c r="CD39" s="841"/>
      <c r="CE39" s="841"/>
      <c r="CF39" s="841"/>
      <c r="CG39" s="841"/>
      <c r="CH39" s="841"/>
      <c r="CI39" s="841"/>
      <c r="CJ39" s="841"/>
      <c r="CK39" s="841"/>
      <c r="CL39" s="841"/>
      <c r="CM39" s="841"/>
      <c r="CN39" s="841"/>
      <c r="CO39" s="841"/>
      <c r="CP39" s="841"/>
      <c r="CQ39" s="841"/>
      <c r="CR39" s="841"/>
      <c r="CS39" s="841"/>
      <c r="CT39" s="841"/>
      <c r="CU39" s="841"/>
      <c r="CV39" s="841"/>
      <c r="CW39" s="841"/>
      <c r="CX39" s="841"/>
      <c r="CY39" s="841"/>
      <c r="CZ39" s="841"/>
      <c r="DA39" s="841"/>
      <c r="DB39" s="841"/>
      <c r="DC39" s="841"/>
      <c r="DD39" s="841"/>
      <c r="DE39" s="841"/>
      <c r="DF39" s="841"/>
      <c r="DG39" s="841"/>
      <c r="DH39" s="841"/>
      <c r="DI39" s="841"/>
      <c r="DJ39" s="841"/>
      <c r="DK39" s="841"/>
      <c r="DL39" s="841"/>
      <c r="DM39" s="841"/>
      <c r="DN39" s="841"/>
      <c r="DO39" s="841"/>
      <c r="DP39" s="841"/>
      <c r="DQ39" s="841"/>
      <c r="DR39" s="841"/>
      <c r="DS39" s="841"/>
      <c r="DT39" s="841"/>
      <c r="DU39" s="841"/>
      <c r="DV39" s="841"/>
      <c r="DW39" s="841"/>
      <c r="DX39" s="841"/>
      <c r="DY39" s="841"/>
      <c r="DZ39" s="841"/>
      <c r="EA39" s="841"/>
      <c r="EB39" s="841"/>
      <c r="EC39" s="841"/>
      <c r="ED39" s="841"/>
      <c r="EE39" s="841"/>
      <c r="EF39" s="841"/>
      <c r="EG39" s="841"/>
      <c r="EH39" s="841"/>
      <c r="EI39" s="841"/>
      <c r="EJ39" s="841"/>
      <c r="EK39" s="841"/>
      <c r="EL39" s="841"/>
      <c r="EM39" s="841"/>
      <c r="EN39" s="841"/>
      <c r="EO39" s="841"/>
      <c r="EP39" s="841"/>
      <c r="EQ39" s="841"/>
      <c r="ER39" s="841"/>
      <c r="ES39" s="841"/>
      <c r="ET39" s="841"/>
      <c r="EU39" s="841"/>
      <c r="EV39" s="841"/>
      <c r="EW39" s="841"/>
      <c r="EX39" s="841"/>
      <c r="EY39" s="841"/>
      <c r="EZ39" s="841"/>
      <c r="FA39" s="841"/>
      <c r="FB39" s="841"/>
      <c r="FC39" s="841"/>
      <c r="FD39" s="841"/>
      <c r="FE39" s="841"/>
      <c r="FF39" s="841"/>
      <c r="FG39" s="841"/>
      <c r="FH39" s="841"/>
      <c r="FI39" s="841"/>
      <c r="FJ39" s="841"/>
      <c r="FK39" s="841"/>
      <c r="FL39" s="841"/>
      <c r="FM39" s="841"/>
      <c r="FN39" s="841"/>
      <c r="FO39" s="841"/>
      <c r="FP39" s="841"/>
      <c r="FQ39" s="841"/>
      <c r="FR39" s="841"/>
      <c r="FS39" s="841"/>
      <c r="FT39" s="841"/>
      <c r="FU39" s="841"/>
      <c r="FV39" s="841"/>
      <c r="FW39" s="841"/>
      <c r="FX39" s="841"/>
      <c r="FY39" s="841"/>
      <c r="FZ39" s="841"/>
      <c r="GA39" s="841"/>
      <c r="GB39" s="841"/>
      <c r="GC39" s="841"/>
      <c r="GD39" s="841"/>
      <c r="GE39" s="841"/>
      <c r="GF39" s="841"/>
      <c r="GG39" s="841"/>
      <c r="GH39" s="841"/>
      <c r="GI39" s="841"/>
      <c r="GJ39" s="841"/>
      <c r="GK39" s="841"/>
      <c r="GL39" s="841"/>
      <c r="GM39" s="841"/>
      <c r="GN39" s="841"/>
      <c r="GO39" s="841"/>
      <c r="GP39" s="841"/>
      <c r="GQ39" s="841"/>
      <c r="GR39" s="841"/>
      <c r="GS39" s="841"/>
    </row>
    <row r="40" spans="1:201" s="840" customFormat="1" ht="21">
      <c r="A40" s="846"/>
      <c r="B40" s="847" t="s">
        <v>767</v>
      </c>
      <c r="C40" s="848">
        <v>134.4</v>
      </c>
      <c r="D40" s="520" t="s">
        <v>34</v>
      </c>
      <c r="E40" s="848"/>
      <c r="F40" s="848"/>
      <c r="G40" s="848">
        <v>26</v>
      </c>
      <c r="H40" s="848">
        <f t="shared" si="4"/>
        <v>3494.4</v>
      </c>
      <c r="I40" s="849">
        <f t="shared" si="5"/>
        <v>3494.4</v>
      </c>
      <c r="J40" s="845"/>
      <c r="K40" s="851"/>
      <c r="L40" s="841"/>
      <c r="M40" s="841"/>
      <c r="N40" s="850"/>
      <c r="O40" s="850"/>
      <c r="P40" s="841"/>
      <c r="Q40" s="841"/>
      <c r="R40" s="841"/>
      <c r="S40" s="841"/>
      <c r="T40" s="841"/>
      <c r="U40" s="841"/>
      <c r="V40" s="841"/>
      <c r="W40" s="841"/>
      <c r="X40" s="841"/>
      <c r="Y40" s="841"/>
      <c r="Z40" s="841"/>
      <c r="AA40" s="841"/>
      <c r="AB40" s="841"/>
      <c r="AC40" s="841"/>
      <c r="AD40" s="841"/>
      <c r="AE40" s="841"/>
      <c r="AF40" s="841"/>
      <c r="AG40" s="841"/>
      <c r="AH40" s="841"/>
      <c r="AI40" s="841"/>
      <c r="AJ40" s="841"/>
      <c r="AK40" s="841"/>
      <c r="AL40" s="841"/>
      <c r="AM40" s="841"/>
      <c r="AN40" s="841"/>
      <c r="AO40" s="841"/>
      <c r="AP40" s="841"/>
      <c r="AQ40" s="841"/>
      <c r="AR40" s="841"/>
      <c r="AS40" s="841"/>
      <c r="AT40" s="841"/>
      <c r="AU40" s="841"/>
      <c r="AV40" s="841"/>
      <c r="AW40" s="841"/>
      <c r="AX40" s="841"/>
      <c r="AY40" s="841"/>
      <c r="AZ40" s="841"/>
      <c r="BA40" s="841"/>
      <c r="BB40" s="841"/>
      <c r="BC40" s="841"/>
      <c r="BD40" s="841"/>
      <c r="BE40" s="841"/>
      <c r="BF40" s="841"/>
      <c r="BG40" s="841"/>
      <c r="BH40" s="841"/>
      <c r="BI40" s="841"/>
      <c r="BJ40" s="841"/>
      <c r="BK40" s="841"/>
      <c r="BL40" s="841"/>
      <c r="BM40" s="841"/>
      <c r="BN40" s="841"/>
      <c r="BO40" s="841"/>
      <c r="BP40" s="841"/>
      <c r="BQ40" s="841"/>
      <c r="BR40" s="841"/>
      <c r="BS40" s="841"/>
      <c r="BT40" s="841"/>
      <c r="BU40" s="841"/>
      <c r="BV40" s="841"/>
      <c r="BW40" s="841"/>
      <c r="BX40" s="841"/>
      <c r="BY40" s="841"/>
      <c r="BZ40" s="841"/>
      <c r="CA40" s="841"/>
      <c r="CB40" s="841"/>
      <c r="CC40" s="841"/>
      <c r="CD40" s="841"/>
      <c r="CE40" s="841"/>
      <c r="CF40" s="841"/>
      <c r="CG40" s="841"/>
      <c r="CH40" s="841"/>
      <c r="CI40" s="841"/>
      <c r="CJ40" s="841"/>
      <c r="CK40" s="841"/>
      <c r="CL40" s="841"/>
      <c r="CM40" s="841"/>
      <c r="CN40" s="841"/>
      <c r="CO40" s="841"/>
      <c r="CP40" s="841"/>
      <c r="CQ40" s="841"/>
      <c r="CR40" s="841"/>
      <c r="CS40" s="841"/>
      <c r="CT40" s="841"/>
      <c r="CU40" s="841"/>
      <c r="CV40" s="841"/>
      <c r="CW40" s="841"/>
      <c r="CX40" s="841"/>
      <c r="CY40" s="841"/>
      <c r="CZ40" s="841"/>
      <c r="DA40" s="841"/>
      <c r="DB40" s="841"/>
      <c r="DC40" s="841"/>
      <c r="DD40" s="841"/>
      <c r="DE40" s="841"/>
      <c r="DF40" s="841"/>
      <c r="DG40" s="841"/>
      <c r="DH40" s="841"/>
      <c r="DI40" s="841"/>
      <c r="DJ40" s="841"/>
      <c r="DK40" s="841"/>
      <c r="DL40" s="841"/>
      <c r="DM40" s="841"/>
      <c r="DN40" s="841"/>
      <c r="DO40" s="841"/>
      <c r="DP40" s="841"/>
      <c r="DQ40" s="841"/>
      <c r="DR40" s="841"/>
      <c r="DS40" s="841"/>
      <c r="DT40" s="841"/>
      <c r="DU40" s="841"/>
      <c r="DV40" s="841"/>
      <c r="DW40" s="841"/>
      <c r="DX40" s="841"/>
      <c r="DY40" s="841"/>
      <c r="DZ40" s="841"/>
      <c r="EA40" s="841"/>
      <c r="EB40" s="841"/>
      <c r="EC40" s="841"/>
      <c r="ED40" s="841"/>
      <c r="EE40" s="841"/>
      <c r="EF40" s="841"/>
      <c r="EG40" s="841"/>
      <c r="EH40" s="841"/>
      <c r="EI40" s="841"/>
      <c r="EJ40" s="841"/>
      <c r="EK40" s="841"/>
      <c r="EL40" s="841"/>
      <c r="EM40" s="841"/>
      <c r="EN40" s="841"/>
      <c r="EO40" s="841"/>
      <c r="EP40" s="841"/>
      <c r="EQ40" s="841"/>
      <c r="ER40" s="841"/>
      <c r="ES40" s="841"/>
      <c r="ET40" s="841"/>
      <c r="EU40" s="841"/>
      <c r="EV40" s="841"/>
      <c r="EW40" s="841"/>
      <c r="EX40" s="841"/>
      <c r="EY40" s="841"/>
      <c r="EZ40" s="841"/>
      <c r="FA40" s="841"/>
      <c r="FB40" s="841"/>
      <c r="FC40" s="841"/>
      <c r="FD40" s="841"/>
      <c r="FE40" s="841"/>
      <c r="FF40" s="841"/>
      <c r="FG40" s="841"/>
      <c r="FH40" s="841"/>
      <c r="FI40" s="841"/>
      <c r="FJ40" s="841"/>
      <c r="FK40" s="841"/>
      <c r="FL40" s="841"/>
      <c r="FM40" s="841"/>
      <c r="FN40" s="841"/>
      <c r="FO40" s="841"/>
      <c r="FP40" s="841"/>
      <c r="FQ40" s="841"/>
      <c r="FR40" s="841"/>
      <c r="FS40" s="841"/>
      <c r="FT40" s="841"/>
      <c r="FU40" s="841"/>
      <c r="FV40" s="841"/>
      <c r="FW40" s="841"/>
      <c r="FX40" s="841"/>
      <c r="FY40" s="841"/>
      <c r="FZ40" s="841"/>
      <c r="GA40" s="841"/>
      <c r="GB40" s="841"/>
      <c r="GC40" s="841"/>
      <c r="GD40" s="841"/>
      <c r="GE40" s="841"/>
      <c r="GF40" s="841"/>
      <c r="GG40" s="841"/>
      <c r="GH40" s="841"/>
      <c r="GI40" s="841"/>
      <c r="GJ40" s="841"/>
      <c r="GK40" s="841"/>
      <c r="GL40" s="841"/>
      <c r="GM40" s="841"/>
      <c r="GN40" s="841"/>
      <c r="GO40" s="841"/>
      <c r="GP40" s="841"/>
      <c r="GQ40" s="841"/>
      <c r="GR40" s="841"/>
      <c r="GS40" s="841"/>
    </row>
    <row r="41" spans="1:201" s="840" customFormat="1" ht="21">
      <c r="A41" s="846"/>
      <c r="B41" s="847" t="s">
        <v>768</v>
      </c>
      <c r="C41" s="848">
        <f>123+133</f>
        <v>256</v>
      </c>
      <c r="D41" s="520" t="s">
        <v>34</v>
      </c>
      <c r="E41" s="848"/>
      <c r="F41" s="848"/>
      <c r="G41" s="848">
        <v>26</v>
      </c>
      <c r="H41" s="848">
        <f t="shared" si="4"/>
        <v>6656</v>
      </c>
      <c r="I41" s="849">
        <f t="shared" si="5"/>
        <v>6656</v>
      </c>
      <c r="J41" s="845"/>
      <c r="K41" s="851"/>
      <c r="L41" s="841"/>
      <c r="M41" s="841"/>
      <c r="N41" s="850"/>
      <c r="O41" s="850"/>
      <c r="P41" s="841"/>
      <c r="Q41" s="841"/>
      <c r="R41" s="841"/>
      <c r="S41" s="841"/>
      <c r="T41" s="841"/>
      <c r="U41" s="841"/>
      <c r="V41" s="841"/>
      <c r="W41" s="841"/>
      <c r="X41" s="841"/>
      <c r="Y41" s="841"/>
      <c r="Z41" s="841"/>
      <c r="AA41" s="841"/>
      <c r="AB41" s="841"/>
      <c r="AC41" s="841"/>
      <c r="AD41" s="841"/>
      <c r="AE41" s="841"/>
      <c r="AF41" s="841"/>
      <c r="AG41" s="841"/>
      <c r="AH41" s="841"/>
      <c r="AI41" s="841"/>
      <c r="AJ41" s="841"/>
      <c r="AK41" s="841"/>
      <c r="AL41" s="841"/>
      <c r="AM41" s="841"/>
      <c r="AN41" s="841"/>
      <c r="AO41" s="841"/>
      <c r="AP41" s="841"/>
      <c r="AQ41" s="841"/>
      <c r="AR41" s="841"/>
      <c r="AS41" s="841"/>
      <c r="AT41" s="841"/>
      <c r="AU41" s="841"/>
      <c r="AV41" s="841"/>
      <c r="AW41" s="841"/>
      <c r="AX41" s="841"/>
      <c r="AY41" s="841"/>
      <c r="AZ41" s="841"/>
      <c r="BA41" s="841"/>
      <c r="BB41" s="841"/>
      <c r="BC41" s="841"/>
      <c r="BD41" s="841"/>
      <c r="BE41" s="841"/>
      <c r="BF41" s="841"/>
      <c r="BG41" s="841"/>
      <c r="BH41" s="841"/>
      <c r="BI41" s="841"/>
      <c r="BJ41" s="841"/>
      <c r="BK41" s="841"/>
      <c r="BL41" s="841"/>
      <c r="BM41" s="841"/>
      <c r="BN41" s="841"/>
      <c r="BO41" s="841"/>
      <c r="BP41" s="841"/>
      <c r="BQ41" s="841"/>
      <c r="BR41" s="841"/>
      <c r="BS41" s="841"/>
      <c r="BT41" s="841"/>
      <c r="BU41" s="841"/>
      <c r="BV41" s="841"/>
      <c r="BW41" s="841"/>
      <c r="BX41" s="841"/>
      <c r="BY41" s="841"/>
      <c r="BZ41" s="841"/>
      <c r="CA41" s="841"/>
      <c r="CB41" s="841"/>
      <c r="CC41" s="841"/>
      <c r="CD41" s="841"/>
      <c r="CE41" s="841"/>
      <c r="CF41" s="841"/>
      <c r="CG41" s="841"/>
      <c r="CH41" s="841"/>
      <c r="CI41" s="841"/>
      <c r="CJ41" s="841"/>
      <c r="CK41" s="841"/>
      <c r="CL41" s="841"/>
      <c r="CM41" s="841"/>
      <c r="CN41" s="841"/>
      <c r="CO41" s="841"/>
      <c r="CP41" s="841"/>
      <c r="CQ41" s="841"/>
      <c r="CR41" s="841"/>
      <c r="CS41" s="841"/>
      <c r="CT41" s="841"/>
      <c r="CU41" s="841"/>
      <c r="CV41" s="841"/>
      <c r="CW41" s="841"/>
      <c r="CX41" s="841"/>
      <c r="CY41" s="841"/>
      <c r="CZ41" s="841"/>
      <c r="DA41" s="841"/>
      <c r="DB41" s="841"/>
      <c r="DC41" s="841"/>
      <c r="DD41" s="841"/>
      <c r="DE41" s="841"/>
      <c r="DF41" s="841"/>
      <c r="DG41" s="841"/>
      <c r="DH41" s="841"/>
      <c r="DI41" s="841"/>
      <c r="DJ41" s="841"/>
      <c r="DK41" s="841"/>
      <c r="DL41" s="841"/>
      <c r="DM41" s="841"/>
      <c r="DN41" s="841"/>
      <c r="DO41" s="841"/>
      <c r="DP41" s="841"/>
      <c r="DQ41" s="841"/>
      <c r="DR41" s="841"/>
      <c r="DS41" s="841"/>
      <c r="DT41" s="841"/>
      <c r="DU41" s="841"/>
      <c r="DV41" s="841"/>
      <c r="DW41" s="841"/>
      <c r="DX41" s="841"/>
      <c r="DY41" s="841"/>
      <c r="DZ41" s="841"/>
      <c r="EA41" s="841"/>
      <c r="EB41" s="841"/>
      <c r="EC41" s="841"/>
      <c r="ED41" s="841"/>
      <c r="EE41" s="841"/>
      <c r="EF41" s="841"/>
      <c r="EG41" s="841"/>
      <c r="EH41" s="841"/>
      <c r="EI41" s="841"/>
      <c r="EJ41" s="841"/>
      <c r="EK41" s="841"/>
      <c r="EL41" s="841"/>
      <c r="EM41" s="841"/>
      <c r="EN41" s="841"/>
      <c r="EO41" s="841"/>
      <c r="EP41" s="841"/>
      <c r="EQ41" s="841"/>
      <c r="ER41" s="841"/>
      <c r="ES41" s="841"/>
      <c r="ET41" s="841"/>
      <c r="EU41" s="841"/>
      <c r="EV41" s="841"/>
      <c r="EW41" s="841"/>
      <c r="EX41" s="841"/>
      <c r="EY41" s="841"/>
      <c r="EZ41" s="841"/>
      <c r="FA41" s="841"/>
      <c r="FB41" s="841"/>
      <c r="FC41" s="841"/>
      <c r="FD41" s="841"/>
      <c r="FE41" s="841"/>
      <c r="FF41" s="841"/>
      <c r="FG41" s="841"/>
      <c r="FH41" s="841"/>
      <c r="FI41" s="841"/>
      <c r="FJ41" s="841"/>
      <c r="FK41" s="841"/>
      <c r="FL41" s="841"/>
      <c r="FM41" s="841"/>
      <c r="FN41" s="841"/>
      <c r="FO41" s="841"/>
      <c r="FP41" s="841"/>
      <c r="FQ41" s="841"/>
      <c r="FR41" s="841"/>
      <c r="FS41" s="841"/>
      <c r="FT41" s="841"/>
      <c r="FU41" s="841"/>
      <c r="FV41" s="841"/>
      <c r="FW41" s="841"/>
      <c r="FX41" s="841"/>
      <c r="FY41" s="841"/>
      <c r="FZ41" s="841"/>
      <c r="GA41" s="841"/>
      <c r="GB41" s="841"/>
      <c r="GC41" s="841"/>
      <c r="GD41" s="841"/>
      <c r="GE41" s="841"/>
      <c r="GF41" s="841"/>
      <c r="GG41" s="841"/>
      <c r="GH41" s="841"/>
      <c r="GI41" s="841"/>
      <c r="GJ41" s="841"/>
      <c r="GK41" s="841"/>
      <c r="GL41" s="841"/>
      <c r="GM41" s="841"/>
      <c r="GN41" s="841"/>
      <c r="GO41" s="841"/>
      <c r="GP41" s="841"/>
      <c r="GQ41" s="841"/>
      <c r="GR41" s="841"/>
      <c r="GS41" s="841"/>
    </row>
    <row r="42" spans="1:201" s="840" customFormat="1" ht="21">
      <c r="A42" s="846"/>
      <c r="B42" s="852" t="s">
        <v>311</v>
      </c>
      <c r="C42" s="848"/>
      <c r="D42" s="520"/>
      <c r="E42" s="848"/>
      <c r="F42" s="848"/>
      <c r="G42" s="848"/>
      <c r="H42" s="848"/>
      <c r="I42" s="849"/>
      <c r="J42" s="845"/>
      <c r="L42" s="841"/>
      <c r="M42" s="841"/>
      <c r="N42" s="841"/>
      <c r="O42" s="841"/>
      <c r="P42" s="841"/>
      <c r="Q42" s="841"/>
      <c r="R42" s="841"/>
      <c r="S42" s="841"/>
      <c r="T42" s="841"/>
      <c r="U42" s="841"/>
      <c r="V42" s="841"/>
      <c r="W42" s="841"/>
      <c r="X42" s="841"/>
      <c r="Y42" s="841"/>
      <c r="Z42" s="841"/>
      <c r="AA42" s="841"/>
      <c r="AB42" s="841"/>
      <c r="AC42" s="841"/>
      <c r="AD42" s="841"/>
      <c r="AE42" s="841"/>
      <c r="AF42" s="841"/>
      <c r="AG42" s="841"/>
      <c r="AH42" s="841"/>
      <c r="AI42" s="841"/>
      <c r="AJ42" s="841"/>
      <c r="AK42" s="841"/>
      <c r="AL42" s="841"/>
      <c r="AM42" s="841"/>
      <c r="AN42" s="841"/>
      <c r="AO42" s="841"/>
      <c r="AP42" s="841"/>
      <c r="AQ42" s="841"/>
      <c r="AR42" s="841"/>
      <c r="AS42" s="841"/>
      <c r="AT42" s="841"/>
      <c r="AU42" s="841"/>
      <c r="AV42" s="841"/>
      <c r="AW42" s="841"/>
      <c r="AX42" s="841"/>
      <c r="AY42" s="841"/>
      <c r="AZ42" s="841"/>
      <c r="BA42" s="841"/>
      <c r="BB42" s="841"/>
      <c r="BC42" s="841"/>
      <c r="BD42" s="841"/>
      <c r="BE42" s="841"/>
      <c r="BF42" s="841"/>
      <c r="BG42" s="841"/>
      <c r="BH42" s="841"/>
      <c r="BI42" s="841"/>
      <c r="BJ42" s="841"/>
      <c r="BK42" s="841"/>
      <c r="BL42" s="841"/>
      <c r="BM42" s="841"/>
      <c r="BN42" s="841"/>
      <c r="BO42" s="841"/>
      <c r="BP42" s="841"/>
      <c r="BQ42" s="841"/>
      <c r="BR42" s="841"/>
      <c r="BS42" s="841"/>
      <c r="BT42" s="841"/>
      <c r="BU42" s="841"/>
      <c r="BV42" s="841"/>
      <c r="BW42" s="841"/>
      <c r="BX42" s="841"/>
      <c r="BY42" s="841"/>
      <c r="BZ42" s="841"/>
      <c r="CA42" s="841"/>
      <c r="CB42" s="841"/>
      <c r="CC42" s="841"/>
      <c r="CD42" s="841"/>
      <c r="CE42" s="841"/>
      <c r="CF42" s="841"/>
      <c r="CG42" s="841"/>
      <c r="CH42" s="841"/>
      <c r="CI42" s="841"/>
      <c r="CJ42" s="841"/>
      <c r="CK42" s="841"/>
      <c r="CL42" s="841"/>
      <c r="CM42" s="841"/>
      <c r="CN42" s="841"/>
      <c r="CO42" s="841"/>
      <c r="CP42" s="841"/>
      <c r="CQ42" s="841"/>
      <c r="CR42" s="841"/>
      <c r="CS42" s="841"/>
      <c r="CT42" s="841"/>
      <c r="CU42" s="841"/>
      <c r="CV42" s="841"/>
      <c r="CW42" s="841"/>
      <c r="CX42" s="841"/>
      <c r="CY42" s="841"/>
      <c r="CZ42" s="841"/>
      <c r="DA42" s="841"/>
      <c r="DB42" s="841"/>
      <c r="DC42" s="841"/>
      <c r="DD42" s="841"/>
      <c r="DE42" s="841"/>
      <c r="DF42" s="841"/>
      <c r="DG42" s="841"/>
      <c r="DH42" s="841"/>
      <c r="DI42" s="841"/>
      <c r="DJ42" s="841"/>
      <c r="DK42" s="841"/>
      <c r="DL42" s="841"/>
      <c r="DM42" s="841"/>
      <c r="DN42" s="841"/>
      <c r="DO42" s="841"/>
      <c r="DP42" s="841"/>
      <c r="DQ42" s="841"/>
      <c r="DR42" s="841"/>
      <c r="DS42" s="841"/>
      <c r="DT42" s="841"/>
      <c r="DU42" s="841"/>
      <c r="DV42" s="841"/>
      <c r="DW42" s="841"/>
      <c r="DX42" s="841"/>
      <c r="DY42" s="841"/>
      <c r="DZ42" s="841"/>
      <c r="EA42" s="841"/>
      <c r="EB42" s="841"/>
      <c r="EC42" s="841"/>
      <c r="ED42" s="841"/>
      <c r="EE42" s="841"/>
      <c r="EF42" s="841"/>
      <c r="EG42" s="841"/>
      <c r="EH42" s="841"/>
      <c r="EI42" s="841"/>
      <c r="EJ42" s="841"/>
      <c r="EK42" s="841"/>
      <c r="EL42" s="841"/>
      <c r="EM42" s="841"/>
      <c r="EN42" s="841"/>
      <c r="EO42" s="841"/>
      <c r="EP42" s="841"/>
      <c r="EQ42" s="841"/>
      <c r="ER42" s="841"/>
      <c r="ES42" s="841"/>
      <c r="ET42" s="841"/>
      <c r="EU42" s="841"/>
      <c r="EV42" s="841"/>
      <c r="EW42" s="841"/>
      <c r="EX42" s="841"/>
      <c r="EY42" s="841"/>
      <c r="EZ42" s="841"/>
      <c r="FA42" s="841"/>
      <c r="FB42" s="841"/>
      <c r="FC42" s="841"/>
      <c r="FD42" s="841"/>
      <c r="FE42" s="841"/>
      <c r="FF42" s="841"/>
      <c r="FG42" s="841"/>
      <c r="FH42" s="841"/>
      <c r="FI42" s="841"/>
      <c r="FJ42" s="841"/>
      <c r="FK42" s="841"/>
      <c r="FL42" s="841"/>
      <c r="FM42" s="841"/>
      <c r="FN42" s="841"/>
      <c r="FO42" s="841"/>
      <c r="FP42" s="841"/>
      <c r="FQ42" s="841"/>
      <c r="FR42" s="841"/>
      <c r="FS42" s="841"/>
      <c r="FT42" s="841"/>
      <c r="FU42" s="841"/>
      <c r="FV42" s="841"/>
      <c r="FW42" s="841"/>
      <c r="FX42" s="841"/>
      <c r="FY42" s="841"/>
      <c r="FZ42" s="841"/>
      <c r="GA42" s="841"/>
      <c r="GB42" s="841"/>
      <c r="GC42" s="841"/>
      <c r="GD42" s="841"/>
      <c r="GE42" s="841"/>
      <c r="GF42" s="841"/>
      <c r="GG42" s="841"/>
      <c r="GH42" s="841"/>
      <c r="GI42" s="841"/>
      <c r="GJ42" s="841"/>
      <c r="GK42" s="841"/>
      <c r="GL42" s="841"/>
      <c r="GM42" s="841"/>
      <c r="GN42" s="841"/>
      <c r="GO42" s="841"/>
      <c r="GP42" s="841"/>
      <c r="GQ42" s="841"/>
      <c r="GR42" s="841"/>
      <c r="GS42" s="841"/>
    </row>
    <row r="43" spans="1:201" s="840" customFormat="1" ht="21">
      <c r="A43" s="846"/>
      <c r="B43" s="847" t="s">
        <v>766</v>
      </c>
      <c r="C43" s="848">
        <v>134.4</v>
      </c>
      <c r="D43" s="520" t="s">
        <v>34</v>
      </c>
      <c r="E43" s="848"/>
      <c r="F43" s="848"/>
      <c r="G43" s="848">
        <v>51</v>
      </c>
      <c r="H43" s="848">
        <f t="shared" ref="H43:H48" si="6">G43*C43</f>
        <v>6854.4000000000005</v>
      </c>
      <c r="I43" s="849">
        <f t="shared" ref="I43:I48" si="7">H43+F43</f>
        <v>6854.4000000000005</v>
      </c>
      <c r="J43" s="845"/>
      <c r="K43" s="851"/>
      <c r="L43" s="841"/>
      <c r="M43" s="841"/>
      <c r="N43" s="850"/>
      <c r="O43" s="850"/>
      <c r="P43" s="841"/>
      <c r="Q43" s="841"/>
      <c r="R43" s="841"/>
      <c r="S43" s="841"/>
      <c r="T43" s="841"/>
      <c r="U43" s="841"/>
      <c r="V43" s="841"/>
      <c r="W43" s="841"/>
      <c r="X43" s="841"/>
      <c r="Y43" s="841"/>
      <c r="Z43" s="841"/>
      <c r="AA43" s="841"/>
      <c r="AB43" s="841"/>
      <c r="AC43" s="841"/>
      <c r="AD43" s="841"/>
      <c r="AE43" s="841"/>
      <c r="AF43" s="841"/>
      <c r="AG43" s="841"/>
      <c r="AH43" s="841"/>
      <c r="AI43" s="841"/>
      <c r="AJ43" s="841"/>
      <c r="AK43" s="841"/>
      <c r="AL43" s="841"/>
      <c r="AM43" s="841"/>
      <c r="AN43" s="841"/>
      <c r="AO43" s="841"/>
      <c r="AP43" s="841"/>
      <c r="AQ43" s="841"/>
      <c r="AR43" s="841"/>
      <c r="AS43" s="841"/>
      <c r="AT43" s="841"/>
      <c r="AU43" s="841"/>
      <c r="AV43" s="841"/>
      <c r="AW43" s="841"/>
      <c r="AX43" s="841"/>
      <c r="AY43" s="841"/>
      <c r="AZ43" s="841"/>
      <c r="BA43" s="841"/>
      <c r="BB43" s="841"/>
      <c r="BC43" s="841"/>
      <c r="BD43" s="841"/>
      <c r="BE43" s="841"/>
      <c r="BF43" s="841"/>
      <c r="BG43" s="841"/>
      <c r="BH43" s="841"/>
      <c r="BI43" s="841"/>
      <c r="BJ43" s="841"/>
      <c r="BK43" s="841"/>
      <c r="BL43" s="841"/>
      <c r="BM43" s="841"/>
      <c r="BN43" s="841"/>
      <c r="BO43" s="841"/>
      <c r="BP43" s="841"/>
      <c r="BQ43" s="841"/>
      <c r="BR43" s="841"/>
      <c r="BS43" s="841"/>
      <c r="BT43" s="841"/>
      <c r="BU43" s="841"/>
      <c r="BV43" s="841"/>
      <c r="BW43" s="841"/>
      <c r="BX43" s="841"/>
      <c r="BY43" s="841"/>
      <c r="BZ43" s="841"/>
      <c r="CA43" s="841"/>
      <c r="CB43" s="841"/>
      <c r="CC43" s="841"/>
      <c r="CD43" s="841"/>
      <c r="CE43" s="841"/>
      <c r="CF43" s="841"/>
      <c r="CG43" s="841"/>
      <c r="CH43" s="841"/>
      <c r="CI43" s="841"/>
      <c r="CJ43" s="841"/>
      <c r="CK43" s="841"/>
      <c r="CL43" s="841"/>
      <c r="CM43" s="841"/>
      <c r="CN43" s="841"/>
      <c r="CO43" s="841"/>
      <c r="CP43" s="841"/>
      <c r="CQ43" s="841"/>
      <c r="CR43" s="841"/>
      <c r="CS43" s="841"/>
      <c r="CT43" s="841"/>
      <c r="CU43" s="841"/>
      <c r="CV43" s="841"/>
      <c r="CW43" s="841"/>
      <c r="CX43" s="841"/>
      <c r="CY43" s="841"/>
      <c r="CZ43" s="841"/>
      <c r="DA43" s="841"/>
      <c r="DB43" s="841"/>
      <c r="DC43" s="841"/>
      <c r="DD43" s="841"/>
      <c r="DE43" s="841"/>
      <c r="DF43" s="841"/>
      <c r="DG43" s="841"/>
      <c r="DH43" s="841"/>
      <c r="DI43" s="841"/>
      <c r="DJ43" s="841"/>
      <c r="DK43" s="841"/>
      <c r="DL43" s="841"/>
      <c r="DM43" s="841"/>
      <c r="DN43" s="841"/>
      <c r="DO43" s="841"/>
      <c r="DP43" s="841"/>
      <c r="DQ43" s="841"/>
      <c r="DR43" s="841"/>
      <c r="DS43" s="841"/>
      <c r="DT43" s="841"/>
      <c r="DU43" s="841"/>
      <c r="DV43" s="841"/>
      <c r="DW43" s="841"/>
      <c r="DX43" s="841"/>
      <c r="DY43" s="841"/>
      <c r="DZ43" s="841"/>
      <c r="EA43" s="841"/>
      <c r="EB43" s="841"/>
      <c r="EC43" s="841"/>
      <c r="ED43" s="841"/>
      <c r="EE43" s="841"/>
      <c r="EF43" s="841"/>
      <c r="EG43" s="841"/>
      <c r="EH43" s="841"/>
      <c r="EI43" s="841"/>
      <c r="EJ43" s="841"/>
      <c r="EK43" s="841"/>
      <c r="EL43" s="841"/>
      <c r="EM43" s="841"/>
      <c r="EN43" s="841"/>
      <c r="EO43" s="841"/>
      <c r="EP43" s="841"/>
      <c r="EQ43" s="841"/>
      <c r="ER43" s="841"/>
      <c r="ES43" s="841"/>
      <c r="ET43" s="841"/>
      <c r="EU43" s="841"/>
      <c r="EV43" s="841"/>
      <c r="EW43" s="841"/>
      <c r="EX43" s="841"/>
      <c r="EY43" s="841"/>
      <c r="EZ43" s="841"/>
      <c r="FA43" s="841"/>
      <c r="FB43" s="841"/>
      <c r="FC43" s="841"/>
      <c r="FD43" s="841"/>
      <c r="FE43" s="841"/>
      <c r="FF43" s="841"/>
      <c r="FG43" s="841"/>
      <c r="FH43" s="841"/>
      <c r="FI43" s="841"/>
      <c r="FJ43" s="841"/>
      <c r="FK43" s="841"/>
      <c r="FL43" s="841"/>
      <c r="FM43" s="841"/>
      <c r="FN43" s="841"/>
      <c r="FO43" s="841"/>
      <c r="FP43" s="841"/>
      <c r="FQ43" s="841"/>
      <c r="FR43" s="841"/>
      <c r="FS43" s="841"/>
      <c r="FT43" s="841"/>
      <c r="FU43" s="841"/>
      <c r="FV43" s="841"/>
      <c r="FW43" s="841"/>
      <c r="FX43" s="841"/>
      <c r="FY43" s="841"/>
      <c r="FZ43" s="841"/>
      <c r="GA43" s="841"/>
      <c r="GB43" s="841"/>
      <c r="GC43" s="841"/>
      <c r="GD43" s="841"/>
      <c r="GE43" s="841"/>
      <c r="GF43" s="841"/>
      <c r="GG43" s="841"/>
      <c r="GH43" s="841"/>
      <c r="GI43" s="841"/>
      <c r="GJ43" s="841"/>
      <c r="GK43" s="841"/>
      <c r="GL43" s="841"/>
      <c r="GM43" s="841"/>
      <c r="GN43" s="841"/>
      <c r="GO43" s="841"/>
      <c r="GP43" s="841"/>
      <c r="GQ43" s="841"/>
      <c r="GR43" s="841"/>
      <c r="GS43" s="841"/>
    </row>
    <row r="44" spans="1:201" s="840" customFormat="1" ht="21">
      <c r="A44" s="846"/>
      <c r="B44" s="847" t="s">
        <v>795</v>
      </c>
      <c r="C44" s="906">
        <v>8</v>
      </c>
      <c r="D44" s="853" t="s">
        <v>25</v>
      </c>
      <c r="E44" s="854"/>
      <c r="F44" s="848"/>
      <c r="G44" s="848">
        <v>70</v>
      </c>
      <c r="H44" s="848">
        <f t="shared" si="6"/>
        <v>560</v>
      </c>
      <c r="I44" s="849">
        <f t="shared" si="7"/>
        <v>560</v>
      </c>
      <c r="J44" s="845"/>
      <c r="K44" s="855"/>
      <c r="L44" s="841"/>
      <c r="M44" s="841"/>
      <c r="N44" s="841"/>
      <c r="O44" s="841"/>
      <c r="P44" s="841"/>
      <c r="Q44" s="841"/>
      <c r="R44" s="841"/>
      <c r="S44" s="841"/>
      <c r="T44" s="841"/>
      <c r="U44" s="841"/>
      <c r="V44" s="841"/>
      <c r="W44" s="841"/>
      <c r="X44" s="841"/>
      <c r="Y44" s="841"/>
      <c r="Z44" s="841"/>
      <c r="AA44" s="841"/>
      <c r="AB44" s="841"/>
      <c r="AC44" s="841"/>
      <c r="AD44" s="841"/>
      <c r="AE44" s="841"/>
      <c r="AF44" s="841"/>
      <c r="AG44" s="841"/>
      <c r="AH44" s="841"/>
      <c r="AI44" s="841"/>
      <c r="AJ44" s="841"/>
      <c r="AK44" s="841"/>
      <c r="AL44" s="841"/>
      <c r="AM44" s="841"/>
      <c r="AN44" s="841"/>
      <c r="AO44" s="841"/>
      <c r="AP44" s="841"/>
      <c r="AQ44" s="841"/>
      <c r="AR44" s="841"/>
      <c r="AS44" s="841"/>
      <c r="AT44" s="841"/>
      <c r="AU44" s="841"/>
      <c r="AV44" s="841"/>
      <c r="AW44" s="841"/>
      <c r="AX44" s="841"/>
      <c r="AY44" s="841"/>
      <c r="AZ44" s="841"/>
      <c r="BA44" s="841"/>
      <c r="BB44" s="841"/>
      <c r="BC44" s="841"/>
      <c r="BD44" s="841"/>
      <c r="BE44" s="841"/>
      <c r="BF44" s="841"/>
      <c r="BG44" s="841"/>
      <c r="BH44" s="841"/>
      <c r="BI44" s="841"/>
      <c r="BJ44" s="841"/>
      <c r="BK44" s="841"/>
      <c r="BL44" s="841"/>
      <c r="BM44" s="841"/>
      <c r="BN44" s="841"/>
      <c r="BO44" s="841"/>
      <c r="BP44" s="841"/>
      <c r="BQ44" s="841"/>
      <c r="BR44" s="841"/>
      <c r="BS44" s="841"/>
      <c r="BT44" s="841"/>
      <c r="BU44" s="841"/>
      <c r="BV44" s="841"/>
      <c r="BW44" s="841"/>
      <c r="BX44" s="841"/>
      <c r="BY44" s="841"/>
      <c r="BZ44" s="841"/>
      <c r="CA44" s="841"/>
      <c r="CB44" s="841"/>
      <c r="CC44" s="841"/>
      <c r="CD44" s="841"/>
      <c r="CE44" s="841"/>
      <c r="CF44" s="841"/>
      <c r="CG44" s="841"/>
      <c r="CH44" s="841"/>
      <c r="CI44" s="841"/>
      <c r="CJ44" s="841"/>
      <c r="CK44" s="841"/>
      <c r="CL44" s="841"/>
      <c r="CM44" s="841"/>
      <c r="CN44" s="841"/>
      <c r="CO44" s="841"/>
      <c r="CP44" s="841"/>
      <c r="CQ44" s="841"/>
      <c r="CR44" s="841"/>
      <c r="CS44" s="841"/>
      <c r="CT44" s="841"/>
      <c r="CU44" s="841"/>
      <c r="CV44" s="841"/>
      <c r="CW44" s="841"/>
      <c r="CX44" s="841"/>
      <c r="CY44" s="841"/>
      <c r="CZ44" s="841"/>
      <c r="DA44" s="841"/>
      <c r="DB44" s="841"/>
      <c r="DC44" s="841"/>
      <c r="DD44" s="841"/>
      <c r="DE44" s="841"/>
      <c r="DF44" s="841"/>
      <c r="DG44" s="841"/>
      <c r="DH44" s="841"/>
      <c r="DI44" s="841"/>
      <c r="DJ44" s="841"/>
      <c r="DK44" s="841"/>
      <c r="DL44" s="841"/>
      <c r="DM44" s="841"/>
      <c r="DN44" s="841"/>
      <c r="DO44" s="841"/>
      <c r="DP44" s="841"/>
      <c r="DQ44" s="841"/>
      <c r="DR44" s="841"/>
      <c r="DS44" s="841"/>
      <c r="DT44" s="841"/>
      <c r="DU44" s="841"/>
      <c r="DV44" s="841"/>
      <c r="DW44" s="841"/>
      <c r="DX44" s="841"/>
      <c r="DY44" s="841"/>
      <c r="DZ44" s="841"/>
      <c r="EA44" s="841"/>
      <c r="EB44" s="841"/>
      <c r="EC44" s="841"/>
      <c r="ED44" s="841"/>
      <c r="EE44" s="841"/>
      <c r="EF44" s="841"/>
      <c r="EG44" s="841"/>
      <c r="EH44" s="841"/>
      <c r="EI44" s="841"/>
      <c r="EJ44" s="841"/>
      <c r="EK44" s="841"/>
      <c r="EL44" s="841"/>
      <c r="EM44" s="841"/>
      <c r="EN44" s="841"/>
      <c r="EO44" s="841"/>
      <c r="EP44" s="841"/>
      <c r="EQ44" s="841"/>
      <c r="ER44" s="841"/>
      <c r="ES44" s="841"/>
      <c r="ET44" s="841"/>
      <c r="EU44" s="841"/>
      <c r="EV44" s="841"/>
      <c r="EW44" s="841"/>
      <c r="EX44" s="841"/>
      <c r="EY44" s="841"/>
      <c r="EZ44" s="841"/>
      <c r="FA44" s="841"/>
      <c r="FB44" s="841"/>
      <c r="FC44" s="841"/>
      <c r="FD44" s="841"/>
      <c r="FE44" s="841"/>
      <c r="FF44" s="841"/>
      <c r="FG44" s="841"/>
      <c r="FH44" s="841"/>
      <c r="FI44" s="841"/>
      <c r="FJ44" s="841"/>
      <c r="FK44" s="841"/>
      <c r="FL44" s="841"/>
      <c r="FM44" s="841"/>
      <c r="FN44" s="841"/>
      <c r="FO44" s="841"/>
      <c r="FP44" s="841"/>
      <c r="FQ44" s="841"/>
      <c r="FR44" s="841"/>
      <c r="FS44" s="841"/>
      <c r="FT44" s="841"/>
      <c r="FU44" s="841"/>
      <c r="FV44" s="841"/>
      <c r="FW44" s="841"/>
      <c r="FX44" s="841"/>
      <c r="FY44" s="841"/>
      <c r="FZ44" s="841"/>
      <c r="GA44" s="841"/>
      <c r="GB44" s="841"/>
      <c r="GC44" s="841"/>
      <c r="GD44" s="841"/>
      <c r="GE44" s="841"/>
      <c r="GF44" s="841"/>
      <c r="GG44" s="841"/>
      <c r="GH44" s="841"/>
      <c r="GI44" s="841"/>
      <c r="GJ44" s="841"/>
      <c r="GK44" s="841"/>
      <c r="GL44" s="841"/>
      <c r="GM44" s="841"/>
      <c r="GN44" s="841"/>
      <c r="GO44" s="841"/>
      <c r="GP44" s="841"/>
      <c r="GQ44" s="841"/>
      <c r="GR44" s="841"/>
      <c r="GS44" s="841"/>
    </row>
    <row r="45" spans="1:201" s="840" customFormat="1" ht="21">
      <c r="A45" s="846"/>
      <c r="B45" s="847" t="s">
        <v>794</v>
      </c>
      <c r="C45" s="906">
        <v>2</v>
      </c>
      <c r="D45" s="853" t="s">
        <v>25</v>
      </c>
      <c r="E45" s="856"/>
      <c r="F45" s="848"/>
      <c r="G45" s="848">
        <v>120</v>
      </c>
      <c r="H45" s="848">
        <f t="shared" si="6"/>
        <v>240</v>
      </c>
      <c r="I45" s="849">
        <f t="shared" si="7"/>
        <v>240</v>
      </c>
      <c r="J45" s="845"/>
      <c r="K45" s="855"/>
      <c r="L45" s="841"/>
      <c r="M45" s="841"/>
      <c r="N45" s="841"/>
      <c r="O45" s="841"/>
      <c r="P45" s="841"/>
      <c r="Q45" s="841"/>
      <c r="R45" s="841"/>
      <c r="S45" s="841"/>
      <c r="T45" s="841"/>
      <c r="U45" s="841"/>
      <c r="V45" s="841"/>
      <c r="W45" s="841"/>
      <c r="X45" s="841"/>
      <c r="Y45" s="841"/>
      <c r="Z45" s="841"/>
      <c r="AA45" s="841"/>
      <c r="AB45" s="841"/>
      <c r="AC45" s="841"/>
      <c r="AD45" s="841"/>
      <c r="AE45" s="841"/>
      <c r="AF45" s="841"/>
      <c r="AG45" s="841"/>
      <c r="AH45" s="841"/>
      <c r="AI45" s="841"/>
      <c r="AJ45" s="841"/>
      <c r="AK45" s="841"/>
      <c r="AL45" s="841"/>
      <c r="AM45" s="841"/>
      <c r="AN45" s="841"/>
      <c r="AO45" s="841"/>
      <c r="AP45" s="841"/>
      <c r="AQ45" s="841"/>
      <c r="AR45" s="841"/>
      <c r="AS45" s="841"/>
      <c r="AT45" s="841"/>
      <c r="AU45" s="841"/>
      <c r="AV45" s="841"/>
      <c r="AW45" s="841"/>
      <c r="AX45" s="841"/>
      <c r="AY45" s="841"/>
      <c r="AZ45" s="841"/>
      <c r="BA45" s="841"/>
      <c r="BB45" s="841"/>
      <c r="BC45" s="841"/>
      <c r="BD45" s="841"/>
      <c r="BE45" s="841"/>
      <c r="BF45" s="841"/>
      <c r="BG45" s="841"/>
      <c r="BH45" s="841"/>
      <c r="BI45" s="841"/>
      <c r="BJ45" s="841"/>
      <c r="BK45" s="841"/>
      <c r="BL45" s="841"/>
      <c r="BM45" s="841"/>
      <c r="BN45" s="841"/>
      <c r="BO45" s="841"/>
      <c r="BP45" s="841"/>
      <c r="BQ45" s="841"/>
      <c r="BR45" s="841"/>
      <c r="BS45" s="841"/>
      <c r="BT45" s="841"/>
      <c r="BU45" s="841"/>
      <c r="BV45" s="841"/>
      <c r="BW45" s="841"/>
      <c r="BX45" s="841"/>
      <c r="BY45" s="841"/>
      <c r="BZ45" s="841"/>
      <c r="CA45" s="841"/>
      <c r="CB45" s="841"/>
      <c r="CC45" s="841"/>
      <c r="CD45" s="841"/>
      <c r="CE45" s="841"/>
      <c r="CF45" s="841"/>
      <c r="CG45" s="841"/>
      <c r="CH45" s="841"/>
      <c r="CI45" s="841"/>
      <c r="CJ45" s="841"/>
      <c r="CK45" s="841"/>
      <c r="CL45" s="841"/>
      <c r="CM45" s="841"/>
      <c r="CN45" s="841"/>
      <c r="CO45" s="841"/>
      <c r="CP45" s="841"/>
      <c r="CQ45" s="841"/>
      <c r="CR45" s="841"/>
      <c r="CS45" s="841"/>
      <c r="CT45" s="841"/>
      <c r="CU45" s="841"/>
      <c r="CV45" s="841"/>
      <c r="CW45" s="841"/>
      <c r="CX45" s="841"/>
      <c r="CY45" s="841"/>
      <c r="CZ45" s="841"/>
      <c r="DA45" s="841"/>
      <c r="DB45" s="841"/>
      <c r="DC45" s="841"/>
      <c r="DD45" s="841"/>
      <c r="DE45" s="841"/>
      <c r="DF45" s="841"/>
      <c r="DG45" s="841"/>
      <c r="DH45" s="841"/>
      <c r="DI45" s="841"/>
      <c r="DJ45" s="841"/>
      <c r="DK45" s="841"/>
      <c r="DL45" s="841"/>
      <c r="DM45" s="841"/>
      <c r="DN45" s="841"/>
      <c r="DO45" s="841"/>
      <c r="DP45" s="841"/>
      <c r="DQ45" s="841"/>
      <c r="DR45" s="841"/>
      <c r="DS45" s="841"/>
      <c r="DT45" s="841"/>
      <c r="DU45" s="841"/>
      <c r="DV45" s="841"/>
      <c r="DW45" s="841"/>
      <c r="DX45" s="841"/>
      <c r="DY45" s="841"/>
      <c r="DZ45" s="841"/>
      <c r="EA45" s="841"/>
      <c r="EB45" s="841"/>
      <c r="EC45" s="841"/>
      <c r="ED45" s="841"/>
      <c r="EE45" s="841"/>
      <c r="EF45" s="841"/>
      <c r="EG45" s="841"/>
      <c r="EH45" s="841"/>
      <c r="EI45" s="841"/>
      <c r="EJ45" s="841"/>
      <c r="EK45" s="841"/>
      <c r="EL45" s="841"/>
      <c r="EM45" s="841"/>
      <c r="EN45" s="841"/>
      <c r="EO45" s="841"/>
      <c r="EP45" s="841"/>
      <c r="EQ45" s="841"/>
      <c r="ER45" s="841"/>
      <c r="ES45" s="841"/>
      <c r="ET45" s="841"/>
      <c r="EU45" s="841"/>
      <c r="EV45" s="841"/>
      <c r="EW45" s="841"/>
      <c r="EX45" s="841"/>
      <c r="EY45" s="841"/>
      <c r="EZ45" s="841"/>
      <c r="FA45" s="841"/>
      <c r="FB45" s="841"/>
      <c r="FC45" s="841"/>
      <c r="FD45" s="841"/>
      <c r="FE45" s="841"/>
      <c r="FF45" s="841"/>
      <c r="FG45" s="841"/>
      <c r="FH45" s="841"/>
      <c r="FI45" s="841"/>
      <c r="FJ45" s="841"/>
      <c r="FK45" s="841"/>
      <c r="FL45" s="841"/>
      <c r="FM45" s="841"/>
      <c r="FN45" s="841"/>
      <c r="FO45" s="841"/>
      <c r="FP45" s="841"/>
      <c r="FQ45" s="841"/>
      <c r="FR45" s="841"/>
      <c r="FS45" s="841"/>
      <c r="FT45" s="841"/>
      <c r="FU45" s="841"/>
      <c r="FV45" s="841"/>
      <c r="FW45" s="841"/>
      <c r="FX45" s="841"/>
      <c r="FY45" s="841"/>
      <c r="FZ45" s="841"/>
      <c r="GA45" s="841"/>
      <c r="GB45" s="841"/>
      <c r="GC45" s="841"/>
      <c r="GD45" s="841"/>
      <c r="GE45" s="841"/>
      <c r="GF45" s="841"/>
      <c r="GG45" s="841"/>
      <c r="GH45" s="841"/>
      <c r="GI45" s="841"/>
      <c r="GJ45" s="841"/>
      <c r="GK45" s="841"/>
      <c r="GL45" s="841"/>
      <c r="GM45" s="841"/>
      <c r="GN45" s="841"/>
      <c r="GO45" s="841"/>
      <c r="GP45" s="841"/>
      <c r="GQ45" s="841"/>
      <c r="GR45" s="841"/>
      <c r="GS45" s="841"/>
    </row>
    <row r="46" spans="1:201" s="840" customFormat="1" ht="21">
      <c r="A46" s="846"/>
      <c r="B46" s="847" t="s">
        <v>770</v>
      </c>
      <c r="C46" s="907">
        <v>35.53</v>
      </c>
      <c r="D46" s="891" t="s">
        <v>34</v>
      </c>
      <c r="E46" s="895"/>
      <c r="F46" s="892"/>
      <c r="G46" s="892">
        <v>103</v>
      </c>
      <c r="H46" s="892">
        <f t="shared" si="6"/>
        <v>3659.59</v>
      </c>
      <c r="I46" s="894">
        <f t="shared" si="7"/>
        <v>3659.59</v>
      </c>
      <c r="J46" s="893"/>
      <c r="K46" s="855"/>
      <c r="L46" s="841"/>
      <c r="M46" s="841"/>
      <c r="N46" s="841"/>
      <c r="O46" s="841"/>
      <c r="P46" s="841"/>
      <c r="Q46" s="841"/>
      <c r="R46" s="841"/>
      <c r="S46" s="841"/>
      <c r="T46" s="841"/>
      <c r="U46" s="841"/>
      <c r="V46" s="841"/>
      <c r="W46" s="841"/>
      <c r="X46" s="841"/>
      <c r="Y46" s="841"/>
      <c r="Z46" s="841"/>
      <c r="AA46" s="841"/>
      <c r="AB46" s="841"/>
      <c r="AC46" s="841"/>
      <c r="AD46" s="841"/>
      <c r="AE46" s="841"/>
      <c r="AF46" s="841"/>
      <c r="AG46" s="841"/>
      <c r="AH46" s="841"/>
      <c r="AI46" s="841"/>
      <c r="AJ46" s="841"/>
      <c r="AK46" s="841"/>
      <c r="AL46" s="841"/>
      <c r="AM46" s="841"/>
      <c r="AN46" s="841"/>
      <c r="AO46" s="841"/>
      <c r="AP46" s="841"/>
      <c r="AQ46" s="841"/>
      <c r="AR46" s="841"/>
      <c r="AS46" s="841"/>
      <c r="AT46" s="841"/>
      <c r="AU46" s="841"/>
      <c r="AV46" s="841"/>
      <c r="AW46" s="841"/>
      <c r="AX46" s="841"/>
      <c r="AY46" s="841"/>
      <c r="AZ46" s="841"/>
      <c r="BA46" s="841"/>
      <c r="BB46" s="841"/>
      <c r="BC46" s="841"/>
      <c r="BD46" s="841"/>
      <c r="BE46" s="841"/>
      <c r="BF46" s="841"/>
      <c r="BG46" s="841"/>
      <c r="BH46" s="841"/>
      <c r="BI46" s="841"/>
      <c r="BJ46" s="841"/>
      <c r="BK46" s="841"/>
      <c r="BL46" s="841"/>
      <c r="BM46" s="841"/>
      <c r="BN46" s="841"/>
      <c r="BO46" s="841"/>
      <c r="BP46" s="841"/>
      <c r="BQ46" s="841"/>
      <c r="BR46" s="841"/>
      <c r="BS46" s="841"/>
      <c r="BT46" s="841"/>
      <c r="BU46" s="841"/>
      <c r="BV46" s="841"/>
      <c r="BW46" s="841"/>
      <c r="BX46" s="841"/>
      <c r="BY46" s="841"/>
      <c r="BZ46" s="841"/>
      <c r="CA46" s="841"/>
      <c r="CB46" s="841"/>
      <c r="CC46" s="841"/>
      <c r="CD46" s="841"/>
      <c r="CE46" s="841"/>
      <c r="CF46" s="841"/>
      <c r="CG46" s="841"/>
      <c r="CH46" s="841"/>
      <c r="CI46" s="841"/>
      <c r="CJ46" s="841"/>
      <c r="CK46" s="841"/>
      <c r="CL46" s="841"/>
      <c r="CM46" s="841"/>
      <c r="CN46" s="841"/>
      <c r="CO46" s="841"/>
      <c r="CP46" s="841"/>
      <c r="CQ46" s="841"/>
      <c r="CR46" s="841"/>
      <c r="CS46" s="841"/>
      <c r="CT46" s="841"/>
      <c r="CU46" s="841"/>
      <c r="CV46" s="841"/>
      <c r="CW46" s="841"/>
      <c r="CX46" s="841"/>
      <c r="CY46" s="841"/>
      <c r="CZ46" s="841"/>
      <c r="DA46" s="841"/>
      <c r="DB46" s="841"/>
      <c r="DC46" s="841"/>
      <c r="DD46" s="841"/>
      <c r="DE46" s="841"/>
      <c r="DF46" s="841"/>
      <c r="DG46" s="841"/>
      <c r="DH46" s="841"/>
      <c r="DI46" s="841"/>
      <c r="DJ46" s="841"/>
      <c r="DK46" s="841"/>
      <c r="DL46" s="841"/>
      <c r="DM46" s="841"/>
      <c r="DN46" s="841"/>
      <c r="DO46" s="841"/>
      <c r="DP46" s="841"/>
      <c r="DQ46" s="841"/>
      <c r="DR46" s="841"/>
      <c r="DS46" s="841"/>
      <c r="DT46" s="841"/>
      <c r="DU46" s="841"/>
      <c r="DV46" s="841"/>
      <c r="DW46" s="841"/>
      <c r="DX46" s="841"/>
      <c r="DY46" s="841"/>
      <c r="DZ46" s="841"/>
      <c r="EA46" s="841"/>
      <c r="EB46" s="841"/>
      <c r="EC46" s="841"/>
      <c r="ED46" s="841"/>
      <c r="EE46" s="841"/>
      <c r="EF46" s="841"/>
      <c r="EG46" s="841"/>
      <c r="EH46" s="841"/>
      <c r="EI46" s="841"/>
      <c r="EJ46" s="841"/>
      <c r="EK46" s="841"/>
      <c r="EL46" s="841"/>
      <c r="EM46" s="841"/>
      <c r="EN46" s="841"/>
      <c r="EO46" s="841"/>
      <c r="EP46" s="841"/>
      <c r="EQ46" s="841"/>
      <c r="ER46" s="841"/>
      <c r="ES46" s="841"/>
      <c r="ET46" s="841"/>
      <c r="EU46" s="841"/>
      <c r="EV46" s="841"/>
      <c r="EW46" s="841"/>
      <c r="EX46" s="841"/>
      <c r="EY46" s="841"/>
      <c r="EZ46" s="841"/>
      <c r="FA46" s="841"/>
      <c r="FB46" s="841"/>
      <c r="FC46" s="841"/>
      <c r="FD46" s="841"/>
      <c r="FE46" s="841"/>
      <c r="FF46" s="841"/>
      <c r="FG46" s="841"/>
      <c r="FH46" s="841"/>
      <c r="FI46" s="841"/>
      <c r="FJ46" s="841"/>
      <c r="FK46" s="841"/>
      <c r="FL46" s="841"/>
      <c r="FM46" s="841"/>
      <c r="FN46" s="841"/>
      <c r="FO46" s="841"/>
      <c r="FP46" s="841"/>
      <c r="FQ46" s="841"/>
      <c r="FR46" s="841"/>
      <c r="FS46" s="841"/>
      <c r="FT46" s="841"/>
      <c r="FU46" s="841"/>
      <c r="FV46" s="841"/>
      <c r="FW46" s="841"/>
      <c r="FX46" s="841"/>
      <c r="FY46" s="841"/>
      <c r="FZ46" s="841"/>
      <c r="GA46" s="841"/>
      <c r="GB46" s="841"/>
      <c r="GC46" s="841"/>
      <c r="GD46" s="841"/>
      <c r="GE46" s="841"/>
      <c r="GF46" s="841"/>
      <c r="GG46" s="841"/>
      <c r="GH46" s="841"/>
      <c r="GI46" s="841"/>
      <c r="GJ46" s="841"/>
      <c r="GK46" s="841"/>
      <c r="GL46" s="841"/>
      <c r="GM46" s="841"/>
      <c r="GN46" s="841"/>
      <c r="GO46" s="841"/>
      <c r="GP46" s="841"/>
      <c r="GQ46" s="841"/>
      <c r="GR46" s="841"/>
      <c r="GS46" s="841"/>
    </row>
    <row r="47" spans="1:201" s="840" customFormat="1" ht="21">
      <c r="A47" s="846"/>
      <c r="B47" s="847" t="s">
        <v>771</v>
      </c>
      <c r="C47" s="907">
        <v>83.41</v>
      </c>
      <c r="D47" s="891" t="s">
        <v>34</v>
      </c>
      <c r="E47" s="895"/>
      <c r="F47" s="892"/>
      <c r="G47" s="892">
        <v>103</v>
      </c>
      <c r="H47" s="892">
        <f t="shared" si="6"/>
        <v>8591.23</v>
      </c>
      <c r="I47" s="894">
        <f t="shared" si="7"/>
        <v>8591.23</v>
      </c>
      <c r="J47" s="893"/>
      <c r="K47" s="855"/>
      <c r="L47" s="841"/>
      <c r="M47" s="841"/>
      <c r="N47" s="841"/>
      <c r="O47" s="841"/>
      <c r="P47" s="841"/>
      <c r="Q47" s="841"/>
      <c r="R47" s="841"/>
      <c r="S47" s="841"/>
      <c r="T47" s="841"/>
      <c r="U47" s="841"/>
      <c r="V47" s="841"/>
      <c r="W47" s="841"/>
      <c r="X47" s="841"/>
      <c r="Y47" s="841"/>
      <c r="Z47" s="841"/>
      <c r="AA47" s="841"/>
      <c r="AB47" s="841"/>
      <c r="AC47" s="841"/>
      <c r="AD47" s="841"/>
      <c r="AE47" s="841"/>
      <c r="AF47" s="841"/>
      <c r="AG47" s="841"/>
      <c r="AH47" s="841"/>
      <c r="AI47" s="841"/>
      <c r="AJ47" s="841"/>
      <c r="AK47" s="841"/>
      <c r="AL47" s="841"/>
      <c r="AM47" s="841"/>
      <c r="AN47" s="841"/>
      <c r="AO47" s="841"/>
      <c r="AP47" s="841"/>
      <c r="AQ47" s="841"/>
      <c r="AR47" s="841"/>
      <c r="AS47" s="841"/>
      <c r="AT47" s="841"/>
      <c r="AU47" s="841"/>
      <c r="AV47" s="841"/>
      <c r="AW47" s="841"/>
      <c r="AX47" s="841"/>
      <c r="AY47" s="841"/>
      <c r="AZ47" s="841"/>
      <c r="BA47" s="841"/>
      <c r="BB47" s="841"/>
      <c r="BC47" s="841"/>
      <c r="BD47" s="841"/>
      <c r="BE47" s="841"/>
      <c r="BF47" s="841"/>
      <c r="BG47" s="841"/>
      <c r="BH47" s="841"/>
      <c r="BI47" s="841"/>
      <c r="BJ47" s="841"/>
      <c r="BK47" s="841"/>
      <c r="BL47" s="841"/>
      <c r="BM47" s="841"/>
      <c r="BN47" s="841"/>
      <c r="BO47" s="841"/>
      <c r="BP47" s="841"/>
      <c r="BQ47" s="841"/>
      <c r="BR47" s="841"/>
      <c r="BS47" s="841"/>
      <c r="BT47" s="841"/>
      <c r="BU47" s="841"/>
      <c r="BV47" s="841"/>
      <c r="BW47" s="841"/>
      <c r="BX47" s="841"/>
      <c r="BY47" s="841"/>
      <c r="BZ47" s="841"/>
      <c r="CA47" s="841"/>
      <c r="CB47" s="841"/>
      <c r="CC47" s="841"/>
      <c r="CD47" s="841"/>
      <c r="CE47" s="841"/>
      <c r="CF47" s="841"/>
      <c r="CG47" s="841"/>
      <c r="CH47" s="841"/>
      <c r="CI47" s="841"/>
      <c r="CJ47" s="841"/>
      <c r="CK47" s="841"/>
      <c r="CL47" s="841"/>
      <c r="CM47" s="841"/>
      <c r="CN47" s="841"/>
      <c r="CO47" s="841"/>
      <c r="CP47" s="841"/>
      <c r="CQ47" s="841"/>
      <c r="CR47" s="841"/>
      <c r="CS47" s="841"/>
      <c r="CT47" s="841"/>
      <c r="CU47" s="841"/>
      <c r="CV47" s="841"/>
      <c r="CW47" s="841"/>
      <c r="CX47" s="841"/>
      <c r="CY47" s="841"/>
      <c r="CZ47" s="841"/>
      <c r="DA47" s="841"/>
      <c r="DB47" s="841"/>
      <c r="DC47" s="841"/>
      <c r="DD47" s="841"/>
      <c r="DE47" s="841"/>
      <c r="DF47" s="841"/>
      <c r="DG47" s="841"/>
      <c r="DH47" s="841"/>
      <c r="DI47" s="841"/>
      <c r="DJ47" s="841"/>
      <c r="DK47" s="841"/>
      <c r="DL47" s="841"/>
      <c r="DM47" s="841"/>
      <c r="DN47" s="841"/>
      <c r="DO47" s="841"/>
      <c r="DP47" s="841"/>
      <c r="DQ47" s="841"/>
      <c r="DR47" s="841"/>
      <c r="DS47" s="841"/>
      <c r="DT47" s="841"/>
      <c r="DU47" s="841"/>
      <c r="DV47" s="841"/>
      <c r="DW47" s="841"/>
      <c r="DX47" s="841"/>
      <c r="DY47" s="841"/>
      <c r="DZ47" s="841"/>
      <c r="EA47" s="841"/>
      <c r="EB47" s="841"/>
      <c r="EC47" s="841"/>
      <c r="ED47" s="841"/>
      <c r="EE47" s="841"/>
      <c r="EF47" s="841"/>
      <c r="EG47" s="841"/>
      <c r="EH47" s="841"/>
      <c r="EI47" s="841"/>
      <c r="EJ47" s="841"/>
      <c r="EK47" s="841"/>
      <c r="EL47" s="841"/>
      <c r="EM47" s="841"/>
      <c r="EN47" s="841"/>
      <c r="EO47" s="841"/>
      <c r="EP47" s="841"/>
      <c r="EQ47" s="841"/>
      <c r="ER47" s="841"/>
      <c r="ES47" s="841"/>
      <c r="ET47" s="841"/>
      <c r="EU47" s="841"/>
      <c r="EV47" s="841"/>
      <c r="EW47" s="841"/>
      <c r="EX47" s="841"/>
      <c r="EY47" s="841"/>
      <c r="EZ47" s="841"/>
      <c r="FA47" s="841"/>
      <c r="FB47" s="841"/>
      <c r="FC47" s="841"/>
      <c r="FD47" s="841"/>
      <c r="FE47" s="841"/>
      <c r="FF47" s="841"/>
      <c r="FG47" s="841"/>
      <c r="FH47" s="841"/>
      <c r="FI47" s="841"/>
      <c r="FJ47" s="841"/>
      <c r="FK47" s="841"/>
      <c r="FL47" s="841"/>
      <c r="FM47" s="841"/>
      <c r="FN47" s="841"/>
      <c r="FO47" s="841"/>
      <c r="FP47" s="841"/>
      <c r="FQ47" s="841"/>
      <c r="FR47" s="841"/>
      <c r="FS47" s="841"/>
      <c r="FT47" s="841"/>
      <c r="FU47" s="841"/>
      <c r="FV47" s="841"/>
      <c r="FW47" s="841"/>
      <c r="FX47" s="841"/>
      <c r="FY47" s="841"/>
      <c r="FZ47" s="841"/>
      <c r="GA47" s="841"/>
      <c r="GB47" s="841"/>
      <c r="GC47" s="841"/>
      <c r="GD47" s="841"/>
      <c r="GE47" s="841"/>
      <c r="GF47" s="841"/>
      <c r="GG47" s="841"/>
      <c r="GH47" s="841"/>
      <c r="GI47" s="841"/>
      <c r="GJ47" s="841"/>
      <c r="GK47" s="841"/>
      <c r="GL47" s="841"/>
      <c r="GM47" s="841"/>
      <c r="GN47" s="841"/>
      <c r="GO47" s="841"/>
      <c r="GP47" s="841"/>
      <c r="GQ47" s="841"/>
      <c r="GR47" s="841"/>
      <c r="GS47" s="841"/>
    </row>
    <row r="48" spans="1:201" s="840" customFormat="1" ht="21">
      <c r="A48" s="846"/>
      <c r="B48" s="847" t="s">
        <v>772</v>
      </c>
      <c r="C48" s="906">
        <v>10</v>
      </c>
      <c r="D48" s="520" t="s">
        <v>25</v>
      </c>
      <c r="E48" s="856"/>
      <c r="F48" s="848"/>
      <c r="G48" s="848">
        <v>140</v>
      </c>
      <c r="H48" s="848">
        <f t="shared" si="6"/>
        <v>1400</v>
      </c>
      <c r="I48" s="849">
        <f t="shared" si="7"/>
        <v>1400</v>
      </c>
      <c r="J48" s="845"/>
      <c r="K48" s="855"/>
      <c r="L48" s="841"/>
      <c r="M48" s="841"/>
      <c r="N48" s="841"/>
      <c r="O48" s="841"/>
      <c r="P48" s="841"/>
      <c r="Q48" s="841"/>
      <c r="R48" s="841"/>
      <c r="S48" s="841"/>
      <c r="T48" s="841"/>
      <c r="U48" s="841"/>
      <c r="V48" s="841"/>
      <c r="W48" s="841"/>
      <c r="X48" s="841"/>
      <c r="Y48" s="841"/>
      <c r="Z48" s="841"/>
      <c r="AA48" s="841"/>
      <c r="AB48" s="841"/>
      <c r="AC48" s="841"/>
      <c r="AD48" s="841"/>
      <c r="AE48" s="841"/>
      <c r="AF48" s="841"/>
      <c r="AG48" s="841"/>
      <c r="AH48" s="841"/>
      <c r="AI48" s="841"/>
      <c r="AJ48" s="841"/>
      <c r="AK48" s="841"/>
      <c r="AL48" s="841"/>
      <c r="AM48" s="841"/>
      <c r="AN48" s="841"/>
      <c r="AO48" s="841"/>
      <c r="AP48" s="841"/>
      <c r="AQ48" s="841"/>
      <c r="AR48" s="841"/>
      <c r="AS48" s="841"/>
      <c r="AT48" s="841"/>
      <c r="AU48" s="841"/>
      <c r="AV48" s="841"/>
      <c r="AW48" s="841"/>
      <c r="AX48" s="841"/>
      <c r="AY48" s="841"/>
      <c r="AZ48" s="841"/>
      <c r="BA48" s="841"/>
      <c r="BB48" s="841"/>
      <c r="BC48" s="841"/>
      <c r="BD48" s="841"/>
      <c r="BE48" s="841"/>
      <c r="BF48" s="841"/>
      <c r="BG48" s="841"/>
      <c r="BH48" s="841"/>
      <c r="BI48" s="841"/>
      <c r="BJ48" s="841"/>
      <c r="BK48" s="841"/>
      <c r="BL48" s="841"/>
      <c r="BM48" s="841"/>
      <c r="BN48" s="841"/>
      <c r="BO48" s="841"/>
      <c r="BP48" s="841"/>
      <c r="BQ48" s="841"/>
      <c r="BR48" s="841"/>
      <c r="BS48" s="841"/>
      <c r="BT48" s="841"/>
      <c r="BU48" s="841"/>
      <c r="BV48" s="841"/>
      <c r="BW48" s="841"/>
      <c r="BX48" s="841"/>
      <c r="BY48" s="841"/>
      <c r="BZ48" s="841"/>
      <c r="CA48" s="841"/>
      <c r="CB48" s="841"/>
      <c r="CC48" s="841"/>
      <c r="CD48" s="841"/>
      <c r="CE48" s="841"/>
      <c r="CF48" s="841"/>
      <c r="CG48" s="841"/>
      <c r="CH48" s="841"/>
      <c r="CI48" s="841"/>
      <c r="CJ48" s="841"/>
      <c r="CK48" s="841"/>
      <c r="CL48" s="841"/>
      <c r="CM48" s="841"/>
      <c r="CN48" s="841"/>
      <c r="CO48" s="841"/>
      <c r="CP48" s="841"/>
      <c r="CQ48" s="841"/>
      <c r="CR48" s="841"/>
      <c r="CS48" s="841"/>
      <c r="CT48" s="841"/>
      <c r="CU48" s="841"/>
      <c r="CV48" s="841"/>
      <c r="CW48" s="841"/>
      <c r="CX48" s="841"/>
      <c r="CY48" s="841"/>
      <c r="CZ48" s="841"/>
      <c r="DA48" s="841"/>
      <c r="DB48" s="841"/>
      <c r="DC48" s="841"/>
      <c r="DD48" s="841"/>
      <c r="DE48" s="841"/>
      <c r="DF48" s="841"/>
      <c r="DG48" s="841"/>
      <c r="DH48" s="841"/>
      <c r="DI48" s="841"/>
      <c r="DJ48" s="841"/>
      <c r="DK48" s="841"/>
      <c r="DL48" s="841"/>
      <c r="DM48" s="841"/>
      <c r="DN48" s="841"/>
      <c r="DO48" s="841"/>
      <c r="DP48" s="841"/>
      <c r="DQ48" s="841"/>
      <c r="DR48" s="841"/>
      <c r="DS48" s="841"/>
      <c r="DT48" s="841"/>
      <c r="DU48" s="841"/>
      <c r="DV48" s="841"/>
      <c r="DW48" s="841"/>
      <c r="DX48" s="841"/>
      <c r="DY48" s="841"/>
      <c r="DZ48" s="841"/>
      <c r="EA48" s="841"/>
      <c r="EB48" s="841"/>
      <c r="EC48" s="841"/>
      <c r="ED48" s="841"/>
      <c r="EE48" s="841"/>
      <c r="EF48" s="841"/>
      <c r="EG48" s="841"/>
      <c r="EH48" s="841"/>
      <c r="EI48" s="841"/>
      <c r="EJ48" s="841"/>
      <c r="EK48" s="841"/>
      <c r="EL48" s="841"/>
      <c r="EM48" s="841"/>
      <c r="EN48" s="841"/>
      <c r="EO48" s="841"/>
      <c r="EP48" s="841"/>
      <c r="EQ48" s="841"/>
      <c r="ER48" s="841"/>
      <c r="ES48" s="841"/>
      <c r="ET48" s="841"/>
      <c r="EU48" s="841"/>
      <c r="EV48" s="841"/>
      <c r="EW48" s="841"/>
      <c r="EX48" s="841"/>
      <c r="EY48" s="841"/>
      <c r="EZ48" s="841"/>
      <c r="FA48" s="841"/>
      <c r="FB48" s="841"/>
      <c r="FC48" s="841"/>
      <c r="FD48" s="841"/>
      <c r="FE48" s="841"/>
      <c r="FF48" s="841"/>
      <c r="FG48" s="841"/>
      <c r="FH48" s="841"/>
      <c r="FI48" s="841"/>
      <c r="FJ48" s="841"/>
      <c r="FK48" s="841"/>
      <c r="FL48" s="841"/>
      <c r="FM48" s="841"/>
      <c r="FN48" s="841"/>
      <c r="FO48" s="841"/>
      <c r="FP48" s="841"/>
      <c r="FQ48" s="841"/>
      <c r="FR48" s="841"/>
      <c r="FS48" s="841"/>
      <c r="FT48" s="841"/>
      <c r="FU48" s="841"/>
      <c r="FV48" s="841"/>
      <c r="FW48" s="841"/>
      <c r="FX48" s="841"/>
      <c r="FY48" s="841"/>
      <c r="FZ48" s="841"/>
      <c r="GA48" s="841"/>
      <c r="GB48" s="841"/>
      <c r="GC48" s="841"/>
      <c r="GD48" s="841"/>
      <c r="GE48" s="841"/>
      <c r="GF48" s="841"/>
      <c r="GG48" s="841"/>
      <c r="GH48" s="841"/>
      <c r="GI48" s="841"/>
      <c r="GJ48" s="841"/>
      <c r="GK48" s="841"/>
      <c r="GL48" s="841"/>
      <c r="GM48" s="841"/>
      <c r="GN48" s="841"/>
      <c r="GO48" s="841"/>
      <c r="GP48" s="841"/>
      <c r="GQ48" s="841"/>
      <c r="GR48" s="841"/>
      <c r="GS48" s="841"/>
    </row>
    <row r="49" spans="1:201" s="840" customFormat="1" ht="21">
      <c r="A49" s="846"/>
      <c r="B49" s="852" t="s">
        <v>777</v>
      </c>
      <c r="C49" s="906"/>
      <c r="D49" s="853"/>
      <c r="E49" s="856"/>
      <c r="F49" s="848"/>
      <c r="G49" s="848"/>
      <c r="H49" s="848"/>
      <c r="I49" s="849"/>
      <c r="J49" s="845"/>
      <c r="L49" s="841"/>
      <c r="M49" s="841"/>
      <c r="N49" s="841"/>
      <c r="O49" s="841"/>
      <c r="P49" s="841"/>
      <c r="Q49" s="841"/>
      <c r="R49" s="841"/>
      <c r="S49" s="841"/>
      <c r="T49" s="841"/>
      <c r="U49" s="841"/>
      <c r="V49" s="841"/>
      <c r="W49" s="841"/>
      <c r="X49" s="841"/>
      <c r="Y49" s="841"/>
      <c r="Z49" s="841"/>
      <c r="AA49" s="841"/>
      <c r="AB49" s="841"/>
      <c r="AC49" s="841"/>
      <c r="AD49" s="841"/>
      <c r="AE49" s="841"/>
      <c r="AF49" s="841"/>
      <c r="AG49" s="841"/>
      <c r="AH49" s="841"/>
      <c r="AI49" s="841"/>
      <c r="AJ49" s="841"/>
      <c r="AK49" s="841"/>
      <c r="AL49" s="841"/>
      <c r="AM49" s="841"/>
      <c r="AN49" s="841"/>
      <c r="AO49" s="841"/>
      <c r="AP49" s="841"/>
      <c r="AQ49" s="841"/>
      <c r="AR49" s="841"/>
      <c r="AS49" s="841"/>
      <c r="AT49" s="841"/>
      <c r="AU49" s="841"/>
      <c r="AV49" s="841"/>
      <c r="AW49" s="841"/>
      <c r="AX49" s="841"/>
      <c r="AY49" s="841"/>
      <c r="AZ49" s="841"/>
      <c r="BA49" s="841"/>
      <c r="BB49" s="841"/>
      <c r="BC49" s="841"/>
      <c r="BD49" s="841"/>
      <c r="BE49" s="841"/>
      <c r="BF49" s="841"/>
      <c r="BG49" s="841"/>
      <c r="BH49" s="841"/>
      <c r="BI49" s="841"/>
      <c r="BJ49" s="841"/>
      <c r="BK49" s="841"/>
      <c r="BL49" s="841"/>
      <c r="BM49" s="841"/>
      <c r="BN49" s="841"/>
      <c r="BO49" s="841"/>
      <c r="BP49" s="841"/>
      <c r="BQ49" s="841"/>
      <c r="BR49" s="841"/>
      <c r="BS49" s="841"/>
      <c r="BT49" s="841"/>
      <c r="BU49" s="841"/>
      <c r="BV49" s="841"/>
      <c r="BW49" s="841"/>
      <c r="BX49" s="841"/>
      <c r="BY49" s="841"/>
      <c r="BZ49" s="841"/>
      <c r="CA49" s="841"/>
      <c r="CB49" s="841"/>
      <c r="CC49" s="841"/>
      <c r="CD49" s="841"/>
      <c r="CE49" s="841"/>
      <c r="CF49" s="841"/>
      <c r="CG49" s="841"/>
      <c r="CH49" s="841"/>
      <c r="CI49" s="841"/>
      <c r="CJ49" s="841"/>
      <c r="CK49" s="841"/>
      <c r="CL49" s="841"/>
      <c r="CM49" s="841"/>
      <c r="CN49" s="841"/>
      <c r="CO49" s="841"/>
      <c r="CP49" s="841"/>
      <c r="CQ49" s="841"/>
      <c r="CR49" s="841"/>
      <c r="CS49" s="841"/>
      <c r="CT49" s="841"/>
      <c r="CU49" s="841"/>
      <c r="CV49" s="841"/>
      <c r="CW49" s="841"/>
      <c r="CX49" s="841"/>
      <c r="CY49" s="841"/>
      <c r="CZ49" s="841"/>
      <c r="DA49" s="841"/>
      <c r="DB49" s="841"/>
      <c r="DC49" s="841"/>
      <c r="DD49" s="841"/>
      <c r="DE49" s="841"/>
      <c r="DF49" s="841"/>
      <c r="DG49" s="841"/>
      <c r="DH49" s="841"/>
      <c r="DI49" s="841"/>
      <c r="DJ49" s="841"/>
      <c r="DK49" s="841"/>
      <c r="DL49" s="841"/>
      <c r="DM49" s="841"/>
      <c r="DN49" s="841"/>
      <c r="DO49" s="841"/>
      <c r="DP49" s="841"/>
      <c r="DQ49" s="841"/>
      <c r="DR49" s="841"/>
      <c r="DS49" s="841"/>
      <c r="DT49" s="841"/>
      <c r="DU49" s="841"/>
      <c r="DV49" s="841"/>
      <c r="DW49" s="841"/>
      <c r="DX49" s="841"/>
      <c r="DY49" s="841"/>
      <c r="DZ49" s="841"/>
      <c r="EA49" s="841"/>
      <c r="EB49" s="841"/>
      <c r="EC49" s="841"/>
      <c r="ED49" s="841"/>
      <c r="EE49" s="841"/>
      <c r="EF49" s="841"/>
      <c r="EG49" s="841"/>
      <c r="EH49" s="841"/>
      <c r="EI49" s="841"/>
      <c r="EJ49" s="841"/>
      <c r="EK49" s="841"/>
      <c r="EL49" s="841"/>
      <c r="EM49" s="841"/>
      <c r="EN49" s="841"/>
      <c r="EO49" s="841"/>
      <c r="EP49" s="841"/>
      <c r="EQ49" s="841"/>
      <c r="ER49" s="841"/>
      <c r="ES49" s="841"/>
      <c r="ET49" s="841"/>
      <c r="EU49" s="841"/>
      <c r="EV49" s="841"/>
      <c r="EW49" s="841"/>
      <c r="EX49" s="841"/>
      <c r="EY49" s="841"/>
      <c r="EZ49" s="841"/>
      <c r="FA49" s="841"/>
      <c r="FB49" s="841"/>
      <c r="FC49" s="841"/>
      <c r="FD49" s="841"/>
      <c r="FE49" s="841"/>
      <c r="FF49" s="841"/>
      <c r="FG49" s="841"/>
      <c r="FH49" s="841"/>
      <c r="FI49" s="841"/>
      <c r="FJ49" s="841"/>
      <c r="FK49" s="841"/>
      <c r="FL49" s="841"/>
      <c r="FM49" s="841"/>
      <c r="FN49" s="841"/>
      <c r="FO49" s="841"/>
      <c r="FP49" s="841"/>
      <c r="FQ49" s="841"/>
      <c r="FR49" s="841"/>
      <c r="FS49" s="841"/>
      <c r="FT49" s="841"/>
      <c r="FU49" s="841"/>
      <c r="FV49" s="841"/>
      <c r="FW49" s="841"/>
      <c r="FX49" s="841"/>
      <c r="FY49" s="841"/>
      <c r="FZ49" s="841"/>
      <c r="GA49" s="841"/>
      <c r="GB49" s="841"/>
      <c r="GC49" s="841"/>
      <c r="GD49" s="841"/>
      <c r="GE49" s="841"/>
      <c r="GF49" s="841"/>
      <c r="GG49" s="841"/>
      <c r="GH49" s="841"/>
      <c r="GI49" s="841"/>
      <c r="GJ49" s="841"/>
      <c r="GK49" s="841"/>
      <c r="GL49" s="841"/>
      <c r="GM49" s="841"/>
      <c r="GN49" s="841"/>
      <c r="GO49" s="841"/>
      <c r="GP49" s="841"/>
      <c r="GQ49" s="841"/>
      <c r="GR49" s="841"/>
      <c r="GS49" s="841"/>
    </row>
    <row r="50" spans="1:201" s="840" customFormat="1" ht="21">
      <c r="A50" s="846"/>
      <c r="B50" s="847" t="s">
        <v>773</v>
      </c>
      <c r="C50" s="906">
        <v>2</v>
      </c>
      <c r="D50" s="853" t="s">
        <v>25</v>
      </c>
      <c r="E50" s="856"/>
      <c r="F50" s="848"/>
      <c r="G50" s="848">
        <v>100</v>
      </c>
      <c r="H50" s="848">
        <f>G50*C50</f>
        <v>200</v>
      </c>
      <c r="I50" s="849">
        <f>H50+F50</f>
        <v>200</v>
      </c>
      <c r="J50" s="845"/>
      <c r="L50" s="841"/>
      <c r="M50" s="841"/>
      <c r="N50" s="841"/>
      <c r="O50" s="841"/>
      <c r="P50" s="841"/>
      <c r="Q50" s="841"/>
      <c r="R50" s="841"/>
      <c r="S50" s="841"/>
      <c r="T50" s="841"/>
      <c r="U50" s="841"/>
      <c r="V50" s="841"/>
      <c r="W50" s="841"/>
      <c r="X50" s="841"/>
      <c r="Y50" s="841"/>
      <c r="Z50" s="841"/>
      <c r="AA50" s="841"/>
      <c r="AB50" s="841"/>
      <c r="AC50" s="841"/>
      <c r="AD50" s="841"/>
      <c r="AE50" s="841"/>
      <c r="AF50" s="841"/>
      <c r="AG50" s="841"/>
      <c r="AH50" s="841"/>
      <c r="AI50" s="841"/>
      <c r="AJ50" s="841"/>
      <c r="AK50" s="841"/>
      <c r="AL50" s="841"/>
      <c r="AM50" s="841"/>
      <c r="AN50" s="841"/>
      <c r="AO50" s="841"/>
      <c r="AP50" s="841"/>
      <c r="AQ50" s="841"/>
      <c r="AR50" s="841"/>
      <c r="AS50" s="841"/>
      <c r="AT50" s="841"/>
      <c r="AU50" s="841"/>
      <c r="AV50" s="841"/>
      <c r="AW50" s="841"/>
      <c r="AX50" s="841"/>
      <c r="AY50" s="841"/>
      <c r="AZ50" s="841"/>
      <c r="BA50" s="841"/>
      <c r="BB50" s="841"/>
      <c r="BC50" s="841"/>
      <c r="BD50" s="841"/>
      <c r="BE50" s="841"/>
      <c r="BF50" s="841"/>
      <c r="BG50" s="841"/>
      <c r="BH50" s="841"/>
      <c r="BI50" s="841"/>
      <c r="BJ50" s="841"/>
      <c r="BK50" s="841"/>
      <c r="BL50" s="841"/>
      <c r="BM50" s="841"/>
      <c r="BN50" s="841"/>
      <c r="BO50" s="841"/>
      <c r="BP50" s="841"/>
      <c r="BQ50" s="841"/>
      <c r="BR50" s="841"/>
      <c r="BS50" s="841"/>
      <c r="BT50" s="841"/>
      <c r="BU50" s="841"/>
      <c r="BV50" s="841"/>
      <c r="BW50" s="841"/>
      <c r="BX50" s="841"/>
      <c r="BY50" s="841"/>
      <c r="BZ50" s="841"/>
      <c r="CA50" s="841"/>
      <c r="CB50" s="841"/>
      <c r="CC50" s="841"/>
      <c r="CD50" s="841"/>
      <c r="CE50" s="841"/>
      <c r="CF50" s="841"/>
      <c r="CG50" s="841"/>
      <c r="CH50" s="841"/>
      <c r="CI50" s="841"/>
      <c r="CJ50" s="841"/>
      <c r="CK50" s="841"/>
      <c r="CL50" s="841"/>
      <c r="CM50" s="841"/>
      <c r="CN50" s="841"/>
      <c r="CO50" s="841"/>
      <c r="CP50" s="841"/>
      <c r="CQ50" s="841"/>
      <c r="CR50" s="841"/>
      <c r="CS50" s="841"/>
      <c r="CT50" s="841"/>
      <c r="CU50" s="841"/>
      <c r="CV50" s="841"/>
      <c r="CW50" s="841"/>
      <c r="CX50" s="841"/>
      <c r="CY50" s="841"/>
      <c r="CZ50" s="841"/>
      <c r="DA50" s="841"/>
      <c r="DB50" s="841"/>
      <c r="DC50" s="841"/>
      <c r="DD50" s="841"/>
      <c r="DE50" s="841"/>
      <c r="DF50" s="841"/>
      <c r="DG50" s="841"/>
      <c r="DH50" s="841"/>
      <c r="DI50" s="841"/>
      <c r="DJ50" s="841"/>
      <c r="DK50" s="841"/>
      <c r="DL50" s="841"/>
      <c r="DM50" s="841"/>
      <c r="DN50" s="841"/>
      <c r="DO50" s="841"/>
      <c r="DP50" s="841"/>
      <c r="DQ50" s="841"/>
      <c r="DR50" s="841"/>
      <c r="DS50" s="841"/>
      <c r="DT50" s="841"/>
      <c r="DU50" s="841"/>
      <c r="DV50" s="841"/>
      <c r="DW50" s="841"/>
      <c r="DX50" s="841"/>
      <c r="DY50" s="841"/>
      <c r="DZ50" s="841"/>
      <c r="EA50" s="841"/>
      <c r="EB50" s="841"/>
      <c r="EC50" s="841"/>
      <c r="ED50" s="841"/>
      <c r="EE50" s="841"/>
      <c r="EF50" s="841"/>
      <c r="EG50" s="841"/>
      <c r="EH50" s="841"/>
      <c r="EI50" s="841"/>
      <c r="EJ50" s="841"/>
      <c r="EK50" s="841"/>
      <c r="EL50" s="841"/>
      <c r="EM50" s="841"/>
      <c r="EN50" s="841"/>
      <c r="EO50" s="841"/>
      <c r="EP50" s="841"/>
      <c r="EQ50" s="841"/>
      <c r="ER50" s="841"/>
      <c r="ES50" s="841"/>
      <c r="ET50" s="841"/>
      <c r="EU50" s="841"/>
      <c r="EV50" s="841"/>
      <c r="EW50" s="841"/>
      <c r="EX50" s="841"/>
      <c r="EY50" s="841"/>
      <c r="EZ50" s="841"/>
      <c r="FA50" s="841"/>
      <c r="FB50" s="841"/>
      <c r="FC50" s="841"/>
      <c r="FD50" s="841"/>
      <c r="FE50" s="841"/>
      <c r="FF50" s="841"/>
      <c r="FG50" s="841"/>
      <c r="FH50" s="841"/>
      <c r="FI50" s="841"/>
      <c r="FJ50" s="841"/>
      <c r="FK50" s="841"/>
      <c r="FL50" s="841"/>
      <c r="FM50" s="841"/>
      <c r="FN50" s="841"/>
      <c r="FO50" s="841"/>
      <c r="FP50" s="841"/>
      <c r="FQ50" s="841"/>
      <c r="FR50" s="841"/>
      <c r="FS50" s="841"/>
      <c r="FT50" s="841"/>
      <c r="FU50" s="841"/>
      <c r="FV50" s="841"/>
      <c r="FW50" s="841"/>
      <c r="FX50" s="841"/>
      <c r="FY50" s="841"/>
      <c r="FZ50" s="841"/>
      <c r="GA50" s="841"/>
      <c r="GB50" s="841"/>
      <c r="GC50" s="841"/>
      <c r="GD50" s="841"/>
      <c r="GE50" s="841"/>
      <c r="GF50" s="841"/>
      <c r="GG50" s="841"/>
      <c r="GH50" s="841"/>
      <c r="GI50" s="841"/>
      <c r="GJ50" s="841"/>
      <c r="GK50" s="841"/>
      <c r="GL50" s="841"/>
      <c r="GM50" s="841"/>
      <c r="GN50" s="841"/>
      <c r="GO50" s="841"/>
      <c r="GP50" s="841"/>
      <c r="GQ50" s="841"/>
      <c r="GR50" s="841"/>
      <c r="GS50" s="841"/>
    </row>
    <row r="51" spans="1:201" s="116" customFormat="1">
      <c r="A51" s="509"/>
      <c r="B51" s="787" t="s">
        <v>393</v>
      </c>
      <c r="C51" s="473">
        <v>20</v>
      </c>
      <c r="D51" s="853" t="s">
        <v>25</v>
      </c>
      <c r="E51" s="503"/>
      <c r="F51" s="475"/>
      <c r="G51" s="503">
        <v>31</v>
      </c>
      <c r="H51" s="475">
        <f t="shared" ref="H51" si="8">ROUND($C51*G51,2)</f>
        <v>620</v>
      </c>
      <c r="I51" s="503">
        <f>F51+H51</f>
        <v>620</v>
      </c>
      <c r="J51" s="505"/>
    </row>
    <row r="52" spans="1:201" s="840" customFormat="1" ht="21">
      <c r="A52" s="846"/>
      <c r="B52" s="847" t="s">
        <v>776</v>
      </c>
      <c r="C52" s="906">
        <v>14</v>
      </c>
      <c r="D52" s="853" t="s">
        <v>25</v>
      </c>
      <c r="E52" s="856"/>
      <c r="F52" s="848"/>
      <c r="G52" s="848">
        <v>31</v>
      </c>
      <c r="H52" s="848">
        <f>G52*C52</f>
        <v>434</v>
      </c>
      <c r="I52" s="849">
        <f>H52+F52</f>
        <v>434</v>
      </c>
      <c r="J52" s="845"/>
      <c r="L52" s="841"/>
      <c r="M52" s="841"/>
      <c r="N52" s="841"/>
      <c r="O52" s="841"/>
      <c r="P52" s="841"/>
      <c r="Q52" s="841"/>
      <c r="R52" s="841"/>
      <c r="S52" s="841"/>
      <c r="T52" s="841"/>
      <c r="U52" s="841"/>
      <c r="V52" s="841"/>
      <c r="W52" s="841"/>
      <c r="X52" s="841"/>
      <c r="Y52" s="841"/>
      <c r="Z52" s="841"/>
      <c r="AA52" s="841"/>
      <c r="AB52" s="841"/>
      <c r="AC52" s="841"/>
      <c r="AD52" s="841"/>
      <c r="AE52" s="841"/>
      <c r="AF52" s="841"/>
      <c r="AG52" s="841"/>
      <c r="AH52" s="841"/>
      <c r="AI52" s="841"/>
      <c r="AJ52" s="841"/>
      <c r="AK52" s="841"/>
      <c r="AL52" s="841"/>
      <c r="AM52" s="841"/>
      <c r="AN52" s="841"/>
      <c r="AO52" s="841"/>
      <c r="AP52" s="841"/>
      <c r="AQ52" s="841"/>
      <c r="AR52" s="841"/>
      <c r="AS52" s="841"/>
      <c r="AT52" s="841"/>
      <c r="AU52" s="841"/>
      <c r="AV52" s="841"/>
      <c r="AW52" s="841"/>
      <c r="AX52" s="841"/>
      <c r="AY52" s="841"/>
      <c r="AZ52" s="841"/>
      <c r="BA52" s="841"/>
      <c r="BB52" s="841"/>
      <c r="BC52" s="841"/>
      <c r="BD52" s="841"/>
      <c r="BE52" s="841"/>
      <c r="BF52" s="841"/>
      <c r="BG52" s="841"/>
      <c r="BH52" s="841"/>
      <c r="BI52" s="841"/>
      <c r="BJ52" s="841"/>
      <c r="BK52" s="841"/>
      <c r="BL52" s="841"/>
      <c r="BM52" s="841"/>
      <c r="BN52" s="841"/>
      <c r="BO52" s="841"/>
      <c r="BP52" s="841"/>
      <c r="BQ52" s="841"/>
      <c r="BR52" s="841"/>
      <c r="BS52" s="841"/>
      <c r="BT52" s="841"/>
      <c r="BU52" s="841"/>
      <c r="BV52" s="841"/>
      <c r="BW52" s="841"/>
      <c r="BX52" s="841"/>
      <c r="BY52" s="841"/>
      <c r="BZ52" s="841"/>
      <c r="CA52" s="841"/>
      <c r="CB52" s="841"/>
      <c r="CC52" s="841"/>
      <c r="CD52" s="841"/>
      <c r="CE52" s="841"/>
      <c r="CF52" s="841"/>
      <c r="CG52" s="841"/>
      <c r="CH52" s="841"/>
      <c r="CI52" s="841"/>
      <c r="CJ52" s="841"/>
      <c r="CK52" s="841"/>
      <c r="CL52" s="841"/>
      <c r="CM52" s="841"/>
      <c r="CN52" s="841"/>
      <c r="CO52" s="841"/>
      <c r="CP52" s="841"/>
      <c r="CQ52" s="841"/>
      <c r="CR52" s="841"/>
      <c r="CS52" s="841"/>
      <c r="CT52" s="841"/>
      <c r="CU52" s="841"/>
      <c r="CV52" s="841"/>
      <c r="CW52" s="841"/>
      <c r="CX52" s="841"/>
      <c r="CY52" s="841"/>
      <c r="CZ52" s="841"/>
      <c r="DA52" s="841"/>
      <c r="DB52" s="841"/>
      <c r="DC52" s="841"/>
      <c r="DD52" s="841"/>
      <c r="DE52" s="841"/>
      <c r="DF52" s="841"/>
      <c r="DG52" s="841"/>
      <c r="DH52" s="841"/>
      <c r="DI52" s="841"/>
      <c r="DJ52" s="841"/>
      <c r="DK52" s="841"/>
      <c r="DL52" s="841"/>
      <c r="DM52" s="841"/>
      <c r="DN52" s="841"/>
      <c r="DO52" s="841"/>
      <c r="DP52" s="841"/>
      <c r="DQ52" s="841"/>
      <c r="DR52" s="841"/>
      <c r="DS52" s="841"/>
      <c r="DT52" s="841"/>
      <c r="DU52" s="841"/>
      <c r="DV52" s="841"/>
      <c r="DW52" s="841"/>
      <c r="DX52" s="841"/>
      <c r="DY52" s="841"/>
      <c r="DZ52" s="841"/>
      <c r="EA52" s="841"/>
      <c r="EB52" s="841"/>
      <c r="EC52" s="841"/>
      <c r="ED52" s="841"/>
      <c r="EE52" s="841"/>
      <c r="EF52" s="841"/>
      <c r="EG52" s="841"/>
      <c r="EH52" s="841"/>
      <c r="EI52" s="841"/>
      <c r="EJ52" s="841"/>
      <c r="EK52" s="841"/>
      <c r="EL52" s="841"/>
      <c r="EM52" s="841"/>
      <c r="EN52" s="841"/>
      <c r="EO52" s="841"/>
      <c r="EP52" s="841"/>
      <c r="EQ52" s="841"/>
      <c r="ER52" s="841"/>
      <c r="ES52" s="841"/>
      <c r="ET52" s="841"/>
      <c r="EU52" s="841"/>
      <c r="EV52" s="841"/>
      <c r="EW52" s="841"/>
      <c r="EX52" s="841"/>
      <c r="EY52" s="841"/>
      <c r="EZ52" s="841"/>
      <c r="FA52" s="841"/>
      <c r="FB52" s="841"/>
      <c r="FC52" s="841"/>
      <c r="FD52" s="841"/>
      <c r="FE52" s="841"/>
      <c r="FF52" s="841"/>
      <c r="FG52" s="841"/>
      <c r="FH52" s="841"/>
      <c r="FI52" s="841"/>
      <c r="FJ52" s="841"/>
      <c r="FK52" s="841"/>
      <c r="FL52" s="841"/>
      <c r="FM52" s="841"/>
      <c r="FN52" s="841"/>
      <c r="FO52" s="841"/>
      <c r="FP52" s="841"/>
      <c r="FQ52" s="841"/>
      <c r="FR52" s="841"/>
      <c r="FS52" s="841"/>
      <c r="FT52" s="841"/>
      <c r="FU52" s="841"/>
      <c r="FV52" s="841"/>
      <c r="FW52" s="841"/>
      <c r="FX52" s="841"/>
      <c r="FY52" s="841"/>
      <c r="FZ52" s="841"/>
      <c r="GA52" s="841"/>
      <c r="GB52" s="841"/>
      <c r="GC52" s="841"/>
      <c r="GD52" s="841"/>
      <c r="GE52" s="841"/>
      <c r="GF52" s="841"/>
      <c r="GG52" s="841"/>
      <c r="GH52" s="841"/>
      <c r="GI52" s="841"/>
      <c r="GJ52" s="841"/>
      <c r="GK52" s="841"/>
      <c r="GL52" s="841"/>
      <c r="GM52" s="841"/>
      <c r="GN52" s="841"/>
      <c r="GO52" s="841"/>
      <c r="GP52" s="841"/>
      <c r="GQ52" s="841"/>
      <c r="GR52" s="841"/>
      <c r="GS52" s="841"/>
    </row>
    <row r="53" spans="1:201" s="840" customFormat="1" ht="21">
      <c r="A53" s="857"/>
      <c r="B53" s="847" t="s">
        <v>774</v>
      </c>
      <c r="C53" s="906">
        <v>46</v>
      </c>
      <c r="D53" s="853" t="s">
        <v>25</v>
      </c>
      <c r="E53" s="858"/>
      <c r="F53" s="848"/>
      <c r="G53" s="848">
        <v>26</v>
      </c>
      <c r="H53" s="848">
        <f>G53*C53</f>
        <v>1196</v>
      </c>
      <c r="I53" s="848">
        <f>H53+F53</f>
        <v>1196</v>
      </c>
      <c r="J53" s="845"/>
      <c r="L53" s="841"/>
      <c r="M53" s="841"/>
      <c r="N53" s="841"/>
      <c r="O53" s="841"/>
      <c r="P53" s="841"/>
      <c r="Q53" s="841"/>
      <c r="R53" s="841"/>
      <c r="S53" s="841"/>
      <c r="T53" s="841"/>
      <c r="U53" s="841"/>
      <c r="V53" s="841"/>
      <c r="W53" s="841"/>
      <c r="X53" s="841"/>
      <c r="Y53" s="841"/>
      <c r="Z53" s="841"/>
      <c r="AA53" s="841"/>
      <c r="AB53" s="841"/>
      <c r="AC53" s="841"/>
      <c r="AD53" s="841"/>
      <c r="AE53" s="841"/>
      <c r="AF53" s="841"/>
      <c r="AG53" s="841"/>
      <c r="AH53" s="841"/>
      <c r="AI53" s="841"/>
      <c r="AJ53" s="841"/>
      <c r="AK53" s="841"/>
      <c r="AL53" s="841"/>
      <c r="AM53" s="841"/>
      <c r="AN53" s="841"/>
      <c r="AO53" s="841"/>
      <c r="AP53" s="841"/>
      <c r="AQ53" s="841"/>
      <c r="AR53" s="841"/>
      <c r="AS53" s="841"/>
      <c r="AT53" s="841"/>
      <c r="AU53" s="841"/>
      <c r="AV53" s="841"/>
      <c r="AW53" s="841"/>
      <c r="AX53" s="841"/>
      <c r="AY53" s="841"/>
      <c r="AZ53" s="841"/>
      <c r="BA53" s="841"/>
      <c r="BB53" s="841"/>
      <c r="BC53" s="841"/>
      <c r="BD53" s="841"/>
      <c r="BE53" s="841"/>
      <c r="BF53" s="841"/>
      <c r="BG53" s="841"/>
      <c r="BH53" s="841"/>
      <c r="BI53" s="841"/>
      <c r="BJ53" s="841"/>
      <c r="BK53" s="841"/>
      <c r="BL53" s="841"/>
      <c r="BM53" s="841"/>
      <c r="BN53" s="841"/>
      <c r="BO53" s="841"/>
      <c r="BP53" s="841"/>
      <c r="BQ53" s="841"/>
      <c r="BR53" s="841"/>
      <c r="BS53" s="841"/>
      <c r="BT53" s="841"/>
      <c r="BU53" s="841"/>
      <c r="BV53" s="841"/>
      <c r="BW53" s="841"/>
      <c r="BX53" s="841"/>
      <c r="BY53" s="841"/>
      <c r="BZ53" s="841"/>
      <c r="CA53" s="841"/>
      <c r="CB53" s="841"/>
      <c r="CC53" s="841"/>
      <c r="CD53" s="841"/>
      <c r="CE53" s="841"/>
      <c r="CF53" s="841"/>
      <c r="CG53" s="841"/>
      <c r="CH53" s="841"/>
      <c r="CI53" s="841"/>
      <c r="CJ53" s="841"/>
      <c r="CK53" s="841"/>
      <c r="CL53" s="841"/>
      <c r="CM53" s="841"/>
      <c r="CN53" s="841"/>
      <c r="CO53" s="841"/>
      <c r="CP53" s="841"/>
      <c r="CQ53" s="841"/>
      <c r="CR53" s="841"/>
      <c r="CS53" s="841"/>
      <c r="CT53" s="841"/>
      <c r="CU53" s="841"/>
      <c r="CV53" s="841"/>
      <c r="CW53" s="841"/>
      <c r="CX53" s="841"/>
      <c r="CY53" s="841"/>
      <c r="CZ53" s="841"/>
      <c r="DA53" s="841"/>
      <c r="DB53" s="841"/>
      <c r="DC53" s="841"/>
      <c r="DD53" s="841"/>
      <c r="DE53" s="841"/>
      <c r="DF53" s="841"/>
      <c r="DG53" s="841"/>
      <c r="DH53" s="841"/>
      <c r="DI53" s="841"/>
      <c r="DJ53" s="841"/>
      <c r="DK53" s="841"/>
      <c r="DL53" s="841"/>
      <c r="DM53" s="841"/>
      <c r="DN53" s="841"/>
      <c r="DO53" s="841"/>
      <c r="DP53" s="841"/>
      <c r="DQ53" s="841"/>
      <c r="DR53" s="841"/>
      <c r="DS53" s="841"/>
      <c r="DT53" s="841"/>
      <c r="DU53" s="841"/>
      <c r="DV53" s="841"/>
      <c r="DW53" s="841"/>
      <c r="DX53" s="841"/>
      <c r="DY53" s="841"/>
      <c r="DZ53" s="841"/>
      <c r="EA53" s="841"/>
      <c r="EB53" s="841"/>
      <c r="EC53" s="841"/>
      <c r="ED53" s="841"/>
      <c r="EE53" s="841"/>
      <c r="EF53" s="841"/>
      <c r="EG53" s="841"/>
      <c r="EH53" s="841"/>
      <c r="EI53" s="841"/>
      <c r="EJ53" s="841"/>
      <c r="EK53" s="841"/>
      <c r="EL53" s="841"/>
      <c r="EM53" s="841"/>
      <c r="EN53" s="841"/>
      <c r="EO53" s="841"/>
      <c r="EP53" s="841"/>
      <c r="EQ53" s="841"/>
      <c r="ER53" s="841"/>
      <c r="ES53" s="841"/>
      <c r="ET53" s="841"/>
      <c r="EU53" s="841"/>
      <c r="EV53" s="841"/>
      <c r="EW53" s="841"/>
      <c r="EX53" s="841"/>
      <c r="EY53" s="841"/>
      <c r="EZ53" s="841"/>
      <c r="FA53" s="841"/>
      <c r="FB53" s="841"/>
      <c r="FC53" s="841"/>
      <c r="FD53" s="841"/>
      <c r="FE53" s="841"/>
      <c r="FF53" s="841"/>
      <c r="FG53" s="841"/>
      <c r="FH53" s="841"/>
      <c r="FI53" s="841"/>
      <c r="FJ53" s="841"/>
      <c r="FK53" s="841"/>
      <c r="FL53" s="841"/>
      <c r="FM53" s="841"/>
      <c r="FN53" s="841"/>
      <c r="FO53" s="841"/>
      <c r="FP53" s="841"/>
      <c r="FQ53" s="841"/>
      <c r="FR53" s="841"/>
      <c r="FS53" s="841"/>
      <c r="FT53" s="841"/>
      <c r="FU53" s="841"/>
      <c r="FV53" s="841"/>
      <c r="FW53" s="841"/>
      <c r="FX53" s="841"/>
      <c r="FY53" s="841"/>
      <c r="FZ53" s="841"/>
      <c r="GA53" s="841"/>
      <c r="GB53" s="841"/>
      <c r="GC53" s="841"/>
      <c r="GD53" s="841"/>
      <c r="GE53" s="841"/>
      <c r="GF53" s="841"/>
      <c r="GG53" s="841"/>
      <c r="GH53" s="841"/>
      <c r="GI53" s="841"/>
      <c r="GJ53" s="841"/>
      <c r="GK53" s="841"/>
      <c r="GL53" s="841"/>
      <c r="GM53" s="841"/>
      <c r="GN53" s="841"/>
      <c r="GO53" s="841"/>
      <c r="GP53" s="841"/>
      <c r="GQ53" s="841"/>
      <c r="GR53" s="841"/>
      <c r="GS53" s="841"/>
    </row>
    <row r="54" spans="1:201" s="840" customFormat="1" ht="21">
      <c r="A54" s="846"/>
      <c r="B54" s="847" t="s">
        <v>793</v>
      </c>
      <c r="C54" s="906">
        <v>10</v>
      </c>
      <c r="D54" s="853" t="s">
        <v>25</v>
      </c>
      <c r="E54" s="856"/>
      <c r="F54" s="848"/>
      <c r="G54" s="848">
        <v>31</v>
      </c>
      <c r="H54" s="848">
        <f>G54*C54</f>
        <v>310</v>
      </c>
      <c r="I54" s="849">
        <f>H54+F54</f>
        <v>310</v>
      </c>
      <c r="J54" s="845"/>
      <c r="L54" s="841"/>
      <c r="M54" s="841"/>
      <c r="N54" s="841"/>
      <c r="O54" s="841"/>
      <c r="P54" s="841"/>
      <c r="Q54" s="841"/>
      <c r="R54" s="841"/>
      <c r="S54" s="841"/>
      <c r="T54" s="841"/>
      <c r="U54" s="841"/>
      <c r="V54" s="841"/>
      <c r="W54" s="841"/>
      <c r="X54" s="841"/>
      <c r="Y54" s="841"/>
      <c r="Z54" s="841"/>
      <c r="AA54" s="841"/>
      <c r="AB54" s="841"/>
      <c r="AC54" s="841"/>
      <c r="AD54" s="841"/>
      <c r="AE54" s="841"/>
      <c r="AF54" s="841"/>
      <c r="AG54" s="841"/>
      <c r="AH54" s="841"/>
      <c r="AI54" s="841"/>
      <c r="AJ54" s="841"/>
      <c r="AK54" s="841"/>
      <c r="AL54" s="841"/>
      <c r="AM54" s="841"/>
      <c r="AN54" s="841"/>
      <c r="AO54" s="841"/>
      <c r="AP54" s="841"/>
      <c r="AQ54" s="841"/>
      <c r="AR54" s="841"/>
      <c r="AS54" s="841"/>
      <c r="AT54" s="841"/>
      <c r="AU54" s="841"/>
      <c r="AV54" s="841"/>
      <c r="AW54" s="841"/>
      <c r="AX54" s="841"/>
      <c r="AY54" s="841"/>
      <c r="AZ54" s="841"/>
      <c r="BA54" s="841"/>
      <c r="BB54" s="841"/>
      <c r="BC54" s="841"/>
      <c r="BD54" s="841"/>
      <c r="BE54" s="841"/>
      <c r="BF54" s="841"/>
      <c r="BG54" s="841"/>
      <c r="BH54" s="841"/>
      <c r="BI54" s="841"/>
      <c r="BJ54" s="841"/>
      <c r="BK54" s="841"/>
      <c r="BL54" s="841"/>
      <c r="BM54" s="841"/>
      <c r="BN54" s="841"/>
      <c r="BO54" s="841"/>
      <c r="BP54" s="841"/>
      <c r="BQ54" s="841"/>
      <c r="BR54" s="841"/>
      <c r="BS54" s="841"/>
      <c r="BT54" s="841"/>
      <c r="BU54" s="841"/>
      <c r="BV54" s="841"/>
      <c r="BW54" s="841"/>
      <c r="BX54" s="841"/>
      <c r="BY54" s="841"/>
      <c r="BZ54" s="841"/>
      <c r="CA54" s="841"/>
      <c r="CB54" s="841"/>
      <c r="CC54" s="841"/>
      <c r="CD54" s="841"/>
      <c r="CE54" s="841"/>
      <c r="CF54" s="841"/>
      <c r="CG54" s="841"/>
      <c r="CH54" s="841"/>
      <c r="CI54" s="841"/>
      <c r="CJ54" s="841"/>
      <c r="CK54" s="841"/>
      <c r="CL54" s="841"/>
      <c r="CM54" s="841"/>
      <c r="CN54" s="841"/>
      <c r="CO54" s="841"/>
      <c r="CP54" s="841"/>
      <c r="CQ54" s="841"/>
      <c r="CR54" s="841"/>
      <c r="CS54" s="841"/>
      <c r="CT54" s="841"/>
      <c r="CU54" s="841"/>
      <c r="CV54" s="841"/>
      <c r="CW54" s="841"/>
      <c r="CX54" s="841"/>
      <c r="CY54" s="841"/>
      <c r="CZ54" s="841"/>
      <c r="DA54" s="841"/>
      <c r="DB54" s="841"/>
      <c r="DC54" s="841"/>
      <c r="DD54" s="841"/>
      <c r="DE54" s="841"/>
      <c r="DF54" s="841"/>
      <c r="DG54" s="841"/>
      <c r="DH54" s="841"/>
      <c r="DI54" s="841"/>
      <c r="DJ54" s="841"/>
      <c r="DK54" s="841"/>
      <c r="DL54" s="841"/>
      <c r="DM54" s="841"/>
      <c r="DN54" s="841"/>
      <c r="DO54" s="841"/>
      <c r="DP54" s="841"/>
      <c r="DQ54" s="841"/>
      <c r="DR54" s="841"/>
      <c r="DS54" s="841"/>
      <c r="DT54" s="841"/>
      <c r="DU54" s="841"/>
      <c r="DV54" s="841"/>
      <c r="DW54" s="841"/>
      <c r="DX54" s="841"/>
      <c r="DY54" s="841"/>
      <c r="DZ54" s="841"/>
      <c r="EA54" s="841"/>
      <c r="EB54" s="841"/>
      <c r="EC54" s="841"/>
      <c r="ED54" s="841"/>
      <c r="EE54" s="841"/>
      <c r="EF54" s="841"/>
      <c r="EG54" s="841"/>
      <c r="EH54" s="841"/>
      <c r="EI54" s="841"/>
      <c r="EJ54" s="841"/>
      <c r="EK54" s="841"/>
      <c r="EL54" s="841"/>
      <c r="EM54" s="841"/>
      <c r="EN54" s="841"/>
      <c r="EO54" s="841"/>
      <c r="EP54" s="841"/>
      <c r="EQ54" s="841"/>
      <c r="ER54" s="841"/>
      <c r="ES54" s="841"/>
      <c r="ET54" s="841"/>
      <c r="EU54" s="841"/>
      <c r="EV54" s="841"/>
      <c r="EW54" s="841"/>
      <c r="EX54" s="841"/>
      <c r="EY54" s="841"/>
      <c r="EZ54" s="841"/>
      <c r="FA54" s="841"/>
      <c r="FB54" s="841"/>
      <c r="FC54" s="841"/>
      <c r="FD54" s="841"/>
      <c r="FE54" s="841"/>
      <c r="FF54" s="841"/>
      <c r="FG54" s="841"/>
      <c r="FH54" s="841"/>
      <c r="FI54" s="841"/>
      <c r="FJ54" s="841"/>
      <c r="FK54" s="841"/>
      <c r="FL54" s="841"/>
      <c r="FM54" s="841"/>
      <c r="FN54" s="841"/>
      <c r="FO54" s="841"/>
      <c r="FP54" s="841"/>
      <c r="FQ54" s="841"/>
      <c r="FR54" s="841"/>
      <c r="FS54" s="841"/>
      <c r="FT54" s="841"/>
      <c r="FU54" s="841"/>
      <c r="FV54" s="841"/>
      <c r="FW54" s="841"/>
      <c r="FX54" s="841"/>
      <c r="FY54" s="841"/>
      <c r="FZ54" s="841"/>
      <c r="GA54" s="841"/>
      <c r="GB54" s="841"/>
      <c r="GC54" s="841"/>
      <c r="GD54" s="841"/>
      <c r="GE54" s="841"/>
      <c r="GF54" s="841"/>
      <c r="GG54" s="841"/>
      <c r="GH54" s="841"/>
      <c r="GI54" s="841"/>
      <c r="GJ54" s="841"/>
      <c r="GK54" s="841"/>
      <c r="GL54" s="841"/>
      <c r="GM54" s="841"/>
      <c r="GN54" s="841"/>
      <c r="GO54" s="841"/>
      <c r="GP54" s="841"/>
      <c r="GQ54" s="841"/>
      <c r="GR54" s="841"/>
      <c r="GS54" s="841"/>
    </row>
    <row r="55" spans="1:201" s="840" customFormat="1" ht="21">
      <c r="A55" s="846"/>
      <c r="B55" s="847"/>
      <c r="C55" s="520"/>
      <c r="D55" s="853"/>
      <c r="E55" s="856"/>
      <c r="F55" s="848"/>
      <c r="G55" s="848"/>
      <c r="H55" s="848"/>
      <c r="I55" s="849"/>
      <c r="J55" s="845"/>
      <c r="L55" s="841"/>
      <c r="M55" s="841"/>
      <c r="N55" s="841"/>
      <c r="O55" s="841"/>
      <c r="P55" s="841"/>
      <c r="Q55" s="841"/>
      <c r="R55" s="841"/>
      <c r="S55" s="841"/>
      <c r="T55" s="841"/>
      <c r="U55" s="841"/>
      <c r="V55" s="841"/>
      <c r="W55" s="841"/>
      <c r="X55" s="841"/>
      <c r="Y55" s="841"/>
      <c r="Z55" s="841"/>
      <c r="AA55" s="841"/>
      <c r="AB55" s="841"/>
      <c r="AC55" s="841"/>
      <c r="AD55" s="841"/>
      <c r="AE55" s="841"/>
      <c r="AF55" s="841"/>
      <c r="AG55" s="841"/>
      <c r="AH55" s="841"/>
      <c r="AI55" s="841"/>
      <c r="AJ55" s="841"/>
      <c r="AK55" s="841"/>
      <c r="AL55" s="841"/>
      <c r="AM55" s="841"/>
      <c r="AN55" s="841"/>
      <c r="AO55" s="841"/>
      <c r="AP55" s="841"/>
      <c r="AQ55" s="841"/>
      <c r="AR55" s="841"/>
      <c r="AS55" s="841"/>
      <c r="AT55" s="841"/>
      <c r="AU55" s="841"/>
      <c r="AV55" s="841"/>
      <c r="AW55" s="841"/>
      <c r="AX55" s="841"/>
      <c r="AY55" s="841"/>
      <c r="AZ55" s="841"/>
      <c r="BA55" s="841"/>
      <c r="BB55" s="841"/>
      <c r="BC55" s="841"/>
      <c r="BD55" s="841"/>
      <c r="BE55" s="841"/>
      <c r="BF55" s="841"/>
      <c r="BG55" s="841"/>
      <c r="BH55" s="841"/>
      <c r="BI55" s="841"/>
      <c r="BJ55" s="841"/>
      <c r="BK55" s="841"/>
      <c r="BL55" s="841"/>
      <c r="BM55" s="841"/>
      <c r="BN55" s="841"/>
      <c r="BO55" s="841"/>
      <c r="BP55" s="841"/>
      <c r="BQ55" s="841"/>
      <c r="BR55" s="841"/>
      <c r="BS55" s="841"/>
      <c r="BT55" s="841"/>
      <c r="BU55" s="841"/>
      <c r="BV55" s="841"/>
      <c r="BW55" s="841"/>
      <c r="BX55" s="841"/>
      <c r="BY55" s="841"/>
      <c r="BZ55" s="841"/>
      <c r="CA55" s="841"/>
      <c r="CB55" s="841"/>
      <c r="CC55" s="841"/>
      <c r="CD55" s="841"/>
      <c r="CE55" s="841"/>
      <c r="CF55" s="841"/>
      <c r="CG55" s="841"/>
      <c r="CH55" s="841"/>
      <c r="CI55" s="841"/>
      <c r="CJ55" s="841"/>
      <c r="CK55" s="841"/>
      <c r="CL55" s="841"/>
      <c r="CM55" s="841"/>
      <c r="CN55" s="841"/>
      <c r="CO55" s="841"/>
      <c r="CP55" s="841"/>
      <c r="CQ55" s="841"/>
      <c r="CR55" s="841"/>
      <c r="CS55" s="841"/>
      <c r="CT55" s="841"/>
      <c r="CU55" s="841"/>
      <c r="CV55" s="841"/>
      <c r="CW55" s="841"/>
      <c r="CX55" s="841"/>
      <c r="CY55" s="841"/>
      <c r="CZ55" s="841"/>
      <c r="DA55" s="841"/>
      <c r="DB55" s="841"/>
      <c r="DC55" s="841"/>
      <c r="DD55" s="841"/>
      <c r="DE55" s="841"/>
      <c r="DF55" s="841"/>
      <c r="DG55" s="841"/>
      <c r="DH55" s="841"/>
      <c r="DI55" s="841"/>
      <c r="DJ55" s="841"/>
      <c r="DK55" s="841"/>
      <c r="DL55" s="841"/>
      <c r="DM55" s="841"/>
      <c r="DN55" s="841"/>
      <c r="DO55" s="841"/>
      <c r="DP55" s="841"/>
      <c r="DQ55" s="841"/>
      <c r="DR55" s="841"/>
      <c r="DS55" s="841"/>
      <c r="DT55" s="841"/>
      <c r="DU55" s="841"/>
      <c r="DV55" s="841"/>
      <c r="DW55" s="841"/>
      <c r="DX55" s="841"/>
      <c r="DY55" s="841"/>
      <c r="DZ55" s="841"/>
      <c r="EA55" s="841"/>
      <c r="EB55" s="841"/>
      <c r="EC55" s="841"/>
      <c r="ED55" s="841"/>
      <c r="EE55" s="841"/>
      <c r="EF55" s="841"/>
      <c r="EG55" s="841"/>
      <c r="EH55" s="841"/>
      <c r="EI55" s="841"/>
      <c r="EJ55" s="841"/>
      <c r="EK55" s="841"/>
      <c r="EL55" s="841"/>
      <c r="EM55" s="841"/>
      <c r="EN55" s="841"/>
      <c r="EO55" s="841"/>
      <c r="EP55" s="841"/>
      <c r="EQ55" s="841"/>
      <c r="ER55" s="841"/>
      <c r="ES55" s="841"/>
      <c r="ET55" s="841"/>
      <c r="EU55" s="841"/>
      <c r="EV55" s="841"/>
      <c r="EW55" s="841"/>
      <c r="EX55" s="841"/>
      <c r="EY55" s="841"/>
      <c r="EZ55" s="841"/>
      <c r="FA55" s="841"/>
      <c r="FB55" s="841"/>
      <c r="FC55" s="841"/>
      <c r="FD55" s="841"/>
      <c r="FE55" s="841"/>
      <c r="FF55" s="841"/>
      <c r="FG55" s="841"/>
      <c r="FH55" s="841"/>
      <c r="FI55" s="841"/>
      <c r="FJ55" s="841"/>
      <c r="FK55" s="841"/>
      <c r="FL55" s="841"/>
      <c r="FM55" s="841"/>
      <c r="FN55" s="841"/>
      <c r="FO55" s="841"/>
      <c r="FP55" s="841"/>
      <c r="FQ55" s="841"/>
      <c r="FR55" s="841"/>
      <c r="FS55" s="841"/>
      <c r="FT55" s="841"/>
      <c r="FU55" s="841"/>
      <c r="FV55" s="841"/>
      <c r="FW55" s="841"/>
      <c r="FX55" s="841"/>
      <c r="FY55" s="841"/>
      <c r="FZ55" s="841"/>
      <c r="GA55" s="841"/>
      <c r="GB55" s="841"/>
      <c r="GC55" s="841"/>
      <c r="GD55" s="841"/>
      <c r="GE55" s="841"/>
      <c r="GF55" s="841"/>
      <c r="GG55" s="841"/>
      <c r="GH55" s="841"/>
      <c r="GI55" s="841"/>
      <c r="GJ55" s="841"/>
      <c r="GK55" s="841"/>
      <c r="GL55" s="841"/>
      <c r="GM55" s="841"/>
      <c r="GN55" s="841"/>
      <c r="GO55" s="841"/>
      <c r="GP55" s="841"/>
      <c r="GQ55" s="841"/>
      <c r="GR55" s="841"/>
      <c r="GS55" s="841"/>
    </row>
    <row r="56" spans="1:201" s="840" customFormat="1" ht="21.6" thickBot="1">
      <c r="A56" s="859"/>
      <c r="B56" s="860" t="s">
        <v>24</v>
      </c>
      <c r="C56" s="861"/>
      <c r="D56" s="862"/>
      <c r="E56" s="863"/>
      <c r="F56" s="863"/>
      <c r="G56" s="863"/>
      <c r="H56" s="863"/>
      <c r="I56" s="864">
        <f>SUM(I34:I55)</f>
        <v>131978.81999999998</v>
      </c>
      <c r="J56" s="865"/>
      <c r="L56" s="841"/>
      <c r="M56" s="841"/>
      <c r="N56" s="841"/>
      <c r="O56" s="841"/>
      <c r="P56" s="841"/>
      <c r="Q56" s="841"/>
      <c r="R56" s="841"/>
      <c r="S56" s="841"/>
      <c r="T56" s="841"/>
      <c r="U56" s="841"/>
      <c r="V56" s="841"/>
      <c r="W56" s="841"/>
      <c r="X56" s="841"/>
      <c r="Y56" s="841"/>
      <c r="Z56" s="841"/>
      <c r="AA56" s="841"/>
      <c r="AB56" s="841"/>
      <c r="AC56" s="841"/>
      <c r="AD56" s="841"/>
      <c r="AE56" s="841"/>
      <c r="AF56" s="841"/>
      <c r="AG56" s="841"/>
      <c r="AH56" s="841"/>
      <c r="AI56" s="841"/>
      <c r="AJ56" s="841"/>
      <c r="AK56" s="841"/>
      <c r="AL56" s="841"/>
      <c r="AM56" s="841"/>
      <c r="AN56" s="841"/>
      <c r="AO56" s="841"/>
      <c r="AP56" s="841"/>
      <c r="AQ56" s="841"/>
      <c r="AR56" s="841"/>
      <c r="AS56" s="841"/>
      <c r="AT56" s="841"/>
      <c r="AU56" s="841"/>
      <c r="AV56" s="841"/>
      <c r="AW56" s="841"/>
      <c r="AX56" s="841"/>
      <c r="AY56" s="841"/>
      <c r="AZ56" s="841"/>
      <c r="BA56" s="841"/>
      <c r="BB56" s="841"/>
      <c r="BC56" s="841"/>
      <c r="BD56" s="841"/>
      <c r="BE56" s="841"/>
      <c r="BF56" s="841"/>
      <c r="BG56" s="841"/>
      <c r="BH56" s="841"/>
      <c r="BI56" s="841"/>
      <c r="BJ56" s="841"/>
      <c r="BK56" s="841"/>
      <c r="BL56" s="841"/>
      <c r="BM56" s="841"/>
      <c r="BN56" s="841"/>
      <c r="BO56" s="841"/>
      <c r="BP56" s="841"/>
      <c r="BQ56" s="841"/>
      <c r="BR56" s="841"/>
      <c r="BS56" s="841"/>
      <c r="BT56" s="841"/>
      <c r="BU56" s="841"/>
      <c r="BV56" s="841"/>
      <c r="BW56" s="841"/>
      <c r="BX56" s="841"/>
      <c r="BY56" s="841"/>
      <c r="BZ56" s="841"/>
      <c r="CA56" s="841"/>
      <c r="CB56" s="841"/>
      <c r="CC56" s="841"/>
      <c r="CD56" s="841"/>
      <c r="CE56" s="841"/>
      <c r="CF56" s="841"/>
      <c r="CG56" s="841"/>
      <c r="CH56" s="841"/>
      <c r="CI56" s="841"/>
      <c r="CJ56" s="841"/>
      <c r="CK56" s="841"/>
      <c r="CL56" s="841"/>
      <c r="CM56" s="841"/>
      <c r="CN56" s="841"/>
      <c r="CO56" s="841"/>
      <c r="CP56" s="841"/>
      <c r="CQ56" s="841"/>
      <c r="CR56" s="841"/>
      <c r="CS56" s="841"/>
      <c r="CT56" s="841"/>
      <c r="CU56" s="841"/>
      <c r="CV56" s="841"/>
      <c r="CW56" s="841"/>
      <c r="CX56" s="841"/>
      <c r="CY56" s="841"/>
      <c r="CZ56" s="841"/>
      <c r="DA56" s="841"/>
      <c r="DB56" s="841"/>
      <c r="DC56" s="841"/>
      <c r="DD56" s="841"/>
      <c r="DE56" s="841"/>
      <c r="DF56" s="841"/>
      <c r="DG56" s="841"/>
      <c r="DH56" s="841"/>
      <c r="DI56" s="841"/>
      <c r="DJ56" s="841"/>
      <c r="DK56" s="841"/>
      <c r="DL56" s="841"/>
      <c r="DM56" s="841"/>
      <c r="DN56" s="841"/>
      <c r="DO56" s="841"/>
      <c r="DP56" s="841"/>
      <c r="DQ56" s="841"/>
      <c r="DR56" s="841"/>
      <c r="DS56" s="841"/>
      <c r="DT56" s="841"/>
      <c r="DU56" s="841"/>
      <c r="DV56" s="841"/>
      <c r="DW56" s="841"/>
      <c r="DX56" s="841"/>
      <c r="DY56" s="841"/>
      <c r="DZ56" s="841"/>
      <c r="EA56" s="841"/>
      <c r="EB56" s="841"/>
      <c r="EC56" s="841"/>
      <c r="ED56" s="841"/>
      <c r="EE56" s="841"/>
      <c r="EF56" s="841"/>
      <c r="EG56" s="841"/>
      <c r="EH56" s="841"/>
      <c r="EI56" s="841"/>
      <c r="EJ56" s="841"/>
      <c r="EK56" s="841"/>
      <c r="EL56" s="841"/>
      <c r="EM56" s="841"/>
      <c r="EN56" s="841"/>
      <c r="EO56" s="841"/>
      <c r="EP56" s="841"/>
      <c r="EQ56" s="841"/>
      <c r="ER56" s="841"/>
      <c r="ES56" s="841"/>
      <c r="ET56" s="841"/>
      <c r="EU56" s="841"/>
      <c r="EV56" s="841"/>
      <c r="EW56" s="841"/>
      <c r="EX56" s="841"/>
      <c r="EY56" s="841"/>
      <c r="EZ56" s="841"/>
      <c r="FA56" s="841"/>
      <c r="FB56" s="841"/>
      <c r="FC56" s="841"/>
      <c r="FD56" s="841"/>
      <c r="FE56" s="841"/>
      <c r="FF56" s="841"/>
      <c r="FG56" s="841"/>
      <c r="FH56" s="841"/>
      <c r="FI56" s="841"/>
      <c r="FJ56" s="841"/>
      <c r="FK56" s="841"/>
      <c r="FL56" s="841"/>
      <c r="FM56" s="841"/>
      <c r="FN56" s="841"/>
      <c r="FO56" s="841"/>
      <c r="FP56" s="841"/>
      <c r="FQ56" s="841"/>
      <c r="FR56" s="841"/>
      <c r="FS56" s="841"/>
      <c r="FT56" s="841"/>
      <c r="FU56" s="841"/>
      <c r="FV56" s="841"/>
      <c r="FW56" s="841"/>
      <c r="FX56" s="841"/>
      <c r="FY56" s="841"/>
      <c r="FZ56" s="841"/>
      <c r="GA56" s="841"/>
      <c r="GB56" s="841"/>
      <c r="GC56" s="841"/>
      <c r="GD56" s="841"/>
      <c r="GE56" s="841"/>
      <c r="GF56" s="841"/>
      <c r="GG56" s="841"/>
      <c r="GH56" s="841"/>
      <c r="GI56" s="841"/>
      <c r="GJ56" s="841"/>
      <c r="GK56" s="841"/>
      <c r="GL56" s="841"/>
      <c r="GM56" s="841"/>
      <c r="GN56" s="841"/>
      <c r="GO56" s="841"/>
      <c r="GP56" s="841"/>
      <c r="GQ56" s="841"/>
      <c r="GR56" s="841"/>
      <c r="GS56" s="841"/>
    </row>
    <row r="57" spans="1:201" s="840" customFormat="1" ht="21.6" thickTop="1">
      <c r="A57" s="833" t="s">
        <v>313</v>
      </c>
      <c r="B57" s="834" t="s">
        <v>778</v>
      </c>
      <c r="C57" s="835"/>
      <c r="D57" s="836"/>
      <c r="E57" s="837"/>
      <c r="F57" s="837"/>
      <c r="G57" s="837"/>
      <c r="H57" s="837"/>
      <c r="I57" s="838"/>
      <c r="J57" s="839"/>
      <c r="L57" s="841"/>
      <c r="M57" s="841"/>
      <c r="N57" s="841"/>
      <c r="O57" s="841"/>
      <c r="P57" s="841"/>
      <c r="Q57" s="841"/>
      <c r="R57" s="841"/>
      <c r="S57" s="841"/>
      <c r="T57" s="841"/>
      <c r="U57" s="841"/>
      <c r="V57" s="841"/>
      <c r="W57" s="841"/>
      <c r="X57" s="841"/>
      <c r="Y57" s="841"/>
      <c r="Z57" s="841"/>
      <c r="AA57" s="841"/>
      <c r="AB57" s="841"/>
      <c r="AC57" s="841"/>
      <c r="AD57" s="841"/>
      <c r="AE57" s="841"/>
      <c r="AF57" s="841"/>
      <c r="AG57" s="841"/>
      <c r="AH57" s="841"/>
      <c r="AI57" s="841"/>
      <c r="AJ57" s="841"/>
      <c r="AK57" s="841"/>
      <c r="AL57" s="841"/>
      <c r="AM57" s="841"/>
      <c r="AN57" s="841"/>
      <c r="AO57" s="841"/>
      <c r="AP57" s="841"/>
      <c r="AQ57" s="841"/>
      <c r="AR57" s="841"/>
      <c r="AS57" s="841"/>
      <c r="AT57" s="841"/>
      <c r="AU57" s="841"/>
      <c r="AV57" s="841"/>
      <c r="AW57" s="841"/>
      <c r="AX57" s="841"/>
      <c r="AY57" s="841"/>
      <c r="AZ57" s="841"/>
      <c r="BA57" s="841"/>
      <c r="BB57" s="841"/>
      <c r="BC57" s="841"/>
      <c r="BD57" s="841"/>
      <c r="BE57" s="841"/>
      <c r="BF57" s="841"/>
      <c r="BG57" s="841"/>
      <c r="BH57" s="841"/>
      <c r="BI57" s="841"/>
      <c r="BJ57" s="841"/>
      <c r="BK57" s="841"/>
      <c r="BL57" s="841"/>
      <c r="BM57" s="841"/>
      <c r="BN57" s="841"/>
      <c r="BO57" s="841"/>
      <c r="BP57" s="841"/>
      <c r="BQ57" s="841"/>
      <c r="BR57" s="841"/>
      <c r="BS57" s="841"/>
      <c r="BT57" s="841"/>
      <c r="BU57" s="841"/>
      <c r="BV57" s="841"/>
      <c r="BW57" s="841"/>
      <c r="BX57" s="841"/>
      <c r="BY57" s="841"/>
      <c r="BZ57" s="841"/>
      <c r="CA57" s="841"/>
      <c r="CB57" s="841"/>
      <c r="CC57" s="841"/>
      <c r="CD57" s="841"/>
      <c r="CE57" s="841"/>
      <c r="CF57" s="841"/>
      <c r="CG57" s="841"/>
      <c r="CH57" s="841"/>
      <c r="CI57" s="841"/>
      <c r="CJ57" s="841"/>
      <c r="CK57" s="841"/>
      <c r="CL57" s="841"/>
      <c r="CM57" s="841"/>
      <c r="CN57" s="841"/>
      <c r="CO57" s="841"/>
      <c r="CP57" s="841"/>
      <c r="CQ57" s="841"/>
      <c r="CR57" s="841"/>
      <c r="CS57" s="841"/>
      <c r="CT57" s="841"/>
      <c r="CU57" s="841"/>
      <c r="CV57" s="841"/>
      <c r="CW57" s="841"/>
      <c r="CX57" s="841"/>
      <c r="CY57" s="841"/>
      <c r="CZ57" s="841"/>
      <c r="DA57" s="841"/>
      <c r="DB57" s="841"/>
      <c r="DC57" s="841"/>
      <c r="DD57" s="841"/>
      <c r="DE57" s="841"/>
      <c r="DF57" s="841"/>
      <c r="DG57" s="841"/>
      <c r="DH57" s="841"/>
      <c r="DI57" s="841"/>
      <c r="DJ57" s="841"/>
      <c r="DK57" s="841"/>
      <c r="DL57" s="841"/>
      <c r="DM57" s="841"/>
      <c r="DN57" s="841"/>
      <c r="DO57" s="841"/>
      <c r="DP57" s="841"/>
      <c r="DQ57" s="841"/>
      <c r="DR57" s="841"/>
      <c r="DS57" s="841"/>
      <c r="DT57" s="841"/>
      <c r="DU57" s="841"/>
      <c r="DV57" s="841"/>
      <c r="DW57" s="841"/>
      <c r="DX57" s="841"/>
      <c r="DY57" s="841"/>
      <c r="DZ57" s="841"/>
      <c r="EA57" s="841"/>
      <c r="EB57" s="841"/>
      <c r="EC57" s="841"/>
      <c r="ED57" s="841"/>
      <c r="EE57" s="841"/>
      <c r="EF57" s="841"/>
      <c r="EG57" s="841"/>
      <c r="EH57" s="841"/>
      <c r="EI57" s="841"/>
      <c r="EJ57" s="841"/>
      <c r="EK57" s="841"/>
      <c r="EL57" s="841"/>
      <c r="EM57" s="841"/>
      <c r="EN57" s="841"/>
      <c r="EO57" s="841"/>
      <c r="EP57" s="841"/>
      <c r="EQ57" s="841"/>
      <c r="ER57" s="841"/>
      <c r="ES57" s="841"/>
      <c r="ET57" s="841"/>
      <c r="EU57" s="841"/>
      <c r="EV57" s="841"/>
      <c r="EW57" s="841"/>
      <c r="EX57" s="841"/>
      <c r="EY57" s="841"/>
      <c r="EZ57" s="841"/>
      <c r="FA57" s="841"/>
      <c r="FB57" s="841"/>
      <c r="FC57" s="841"/>
      <c r="FD57" s="841"/>
      <c r="FE57" s="841"/>
      <c r="FF57" s="841"/>
      <c r="FG57" s="841"/>
      <c r="FH57" s="841"/>
      <c r="FI57" s="841"/>
      <c r="FJ57" s="841"/>
      <c r="FK57" s="841"/>
      <c r="FL57" s="841"/>
      <c r="FM57" s="841"/>
      <c r="FN57" s="841"/>
      <c r="FO57" s="841"/>
      <c r="FP57" s="841"/>
      <c r="FQ57" s="841"/>
      <c r="FR57" s="841"/>
      <c r="FS57" s="841"/>
      <c r="FT57" s="841"/>
      <c r="FU57" s="841"/>
      <c r="FV57" s="841"/>
      <c r="FW57" s="841"/>
      <c r="FX57" s="841"/>
      <c r="FY57" s="841"/>
      <c r="FZ57" s="841"/>
      <c r="GA57" s="841"/>
      <c r="GB57" s="841"/>
      <c r="GC57" s="841"/>
      <c r="GD57" s="841"/>
      <c r="GE57" s="841"/>
      <c r="GF57" s="841"/>
      <c r="GG57" s="841"/>
      <c r="GH57" s="841"/>
      <c r="GI57" s="841"/>
      <c r="GJ57" s="841"/>
      <c r="GK57" s="841"/>
      <c r="GL57" s="841"/>
      <c r="GM57" s="841"/>
      <c r="GN57" s="841"/>
      <c r="GO57" s="841"/>
      <c r="GP57" s="841"/>
      <c r="GQ57" s="841"/>
      <c r="GR57" s="841"/>
      <c r="GS57" s="841"/>
    </row>
    <row r="58" spans="1:201" s="840" customFormat="1" ht="21">
      <c r="A58" s="833"/>
      <c r="B58" s="842" t="s">
        <v>309</v>
      </c>
      <c r="C58" s="835"/>
      <c r="D58" s="836"/>
      <c r="E58" s="843"/>
      <c r="F58" s="837"/>
      <c r="G58" s="837"/>
      <c r="H58" s="837"/>
      <c r="I58" s="844"/>
      <c r="J58" s="845"/>
      <c r="L58" s="841"/>
      <c r="M58" s="841"/>
      <c r="N58" s="841"/>
      <c r="O58" s="841"/>
      <c r="P58" s="841"/>
      <c r="Q58" s="841"/>
      <c r="R58" s="841"/>
      <c r="S58" s="841"/>
      <c r="T58" s="841"/>
      <c r="U58" s="841"/>
      <c r="V58" s="841"/>
      <c r="W58" s="841"/>
      <c r="X58" s="841"/>
      <c r="Y58" s="841"/>
      <c r="Z58" s="841"/>
      <c r="AA58" s="841"/>
      <c r="AB58" s="841"/>
      <c r="AC58" s="841"/>
      <c r="AD58" s="841"/>
      <c r="AE58" s="841"/>
      <c r="AF58" s="841"/>
      <c r="AG58" s="841"/>
      <c r="AH58" s="841"/>
      <c r="AI58" s="841"/>
      <c r="AJ58" s="841"/>
      <c r="AK58" s="841"/>
      <c r="AL58" s="841"/>
      <c r="AM58" s="841"/>
      <c r="AN58" s="841"/>
      <c r="AO58" s="841"/>
      <c r="AP58" s="841"/>
      <c r="AQ58" s="841"/>
      <c r="AR58" s="841"/>
      <c r="AS58" s="841"/>
      <c r="AT58" s="841"/>
      <c r="AU58" s="841"/>
      <c r="AV58" s="841"/>
      <c r="AW58" s="841"/>
      <c r="AX58" s="841"/>
      <c r="AY58" s="841"/>
      <c r="AZ58" s="841"/>
      <c r="BA58" s="841"/>
      <c r="BB58" s="841"/>
      <c r="BC58" s="841"/>
      <c r="BD58" s="841"/>
      <c r="BE58" s="841"/>
      <c r="BF58" s="841"/>
      <c r="BG58" s="841"/>
      <c r="BH58" s="841"/>
      <c r="BI58" s="841"/>
      <c r="BJ58" s="841"/>
      <c r="BK58" s="841"/>
      <c r="BL58" s="841"/>
      <c r="BM58" s="841"/>
      <c r="BN58" s="841"/>
      <c r="BO58" s="841"/>
      <c r="BP58" s="841"/>
      <c r="BQ58" s="841"/>
      <c r="BR58" s="841"/>
      <c r="BS58" s="841"/>
      <c r="BT58" s="841"/>
      <c r="BU58" s="841"/>
      <c r="BV58" s="841"/>
      <c r="BW58" s="841"/>
      <c r="BX58" s="841"/>
      <c r="BY58" s="841"/>
      <c r="BZ58" s="841"/>
      <c r="CA58" s="841"/>
      <c r="CB58" s="841"/>
      <c r="CC58" s="841"/>
      <c r="CD58" s="841"/>
      <c r="CE58" s="841"/>
      <c r="CF58" s="841"/>
      <c r="CG58" s="841"/>
      <c r="CH58" s="841"/>
      <c r="CI58" s="841"/>
      <c r="CJ58" s="841"/>
      <c r="CK58" s="841"/>
      <c r="CL58" s="841"/>
      <c r="CM58" s="841"/>
      <c r="CN58" s="841"/>
      <c r="CO58" s="841"/>
      <c r="CP58" s="841"/>
      <c r="CQ58" s="841"/>
      <c r="CR58" s="841"/>
      <c r="CS58" s="841"/>
      <c r="CT58" s="841"/>
      <c r="CU58" s="841"/>
      <c r="CV58" s="841"/>
      <c r="CW58" s="841"/>
      <c r="CX58" s="841"/>
      <c r="CY58" s="841"/>
      <c r="CZ58" s="841"/>
      <c r="DA58" s="841"/>
      <c r="DB58" s="841"/>
      <c r="DC58" s="841"/>
      <c r="DD58" s="841"/>
      <c r="DE58" s="841"/>
      <c r="DF58" s="841"/>
      <c r="DG58" s="841"/>
      <c r="DH58" s="841"/>
      <c r="DI58" s="841"/>
      <c r="DJ58" s="841"/>
      <c r="DK58" s="841"/>
      <c r="DL58" s="841"/>
      <c r="DM58" s="841"/>
      <c r="DN58" s="841"/>
      <c r="DO58" s="841"/>
      <c r="DP58" s="841"/>
      <c r="DQ58" s="841"/>
      <c r="DR58" s="841"/>
      <c r="DS58" s="841"/>
      <c r="DT58" s="841"/>
      <c r="DU58" s="841"/>
      <c r="DV58" s="841"/>
      <c r="DW58" s="841"/>
      <c r="DX58" s="841"/>
      <c r="DY58" s="841"/>
      <c r="DZ58" s="841"/>
      <c r="EA58" s="841"/>
      <c r="EB58" s="841"/>
      <c r="EC58" s="841"/>
      <c r="ED58" s="841"/>
      <c r="EE58" s="841"/>
      <c r="EF58" s="841"/>
      <c r="EG58" s="841"/>
      <c r="EH58" s="841"/>
      <c r="EI58" s="841"/>
      <c r="EJ58" s="841"/>
      <c r="EK58" s="841"/>
      <c r="EL58" s="841"/>
      <c r="EM58" s="841"/>
      <c r="EN58" s="841"/>
      <c r="EO58" s="841"/>
      <c r="EP58" s="841"/>
      <c r="EQ58" s="841"/>
      <c r="ER58" s="841"/>
      <c r="ES58" s="841"/>
      <c r="ET58" s="841"/>
      <c r="EU58" s="841"/>
      <c r="EV58" s="841"/>
      <c r="EW58" s="841"/>
      <c r="EX58" s="841"/>
      <c r="EY58" s="841"/>
      <c r="EZ58" s="841"/>
      <c r="FA58" s="841"/>
      <c r="FB58" s="841"/>
      <c r="FC58" s="841"/>
      <c r="FD58" s="841"/>
      <c r="FE58" s="841"/>
      <c r="FF58" s="841"/>
      <c r="FG58" s="841"/>
      <c r="FH58" s="841"/>
      <c r="FI58" s="841"/>
      <c r="FJ58" s="841"/>
      <c r="FK58" s="841"/>
      <c r="FL58" s="841"/>
      <c r="FM58" s="841"/>
      <c r="FN58" s="841"/>
      <c r="FO58" s="841"/>
      <c r="FP58" s="841"/>
      <c r="FQ58" s="841"/>
      <c r="FR58" s="841"/>
      <c r="FS58" s="841"/>
      <c r="FT58" s="841"/>
      <c r="FU58" s="841"/>
      <c r="FV58" s="841"/>
      <c r="FW58" s="841"/>
      <c r="FX58" s="841"/>
      <c r="FY58" s="841"/>
      <c r="FZ58" s="841"/>
      <c r="GA58" s="841"/>
      <c r="GB58" s="841"/>
      <c r="GC58" s="841"/>
      <c r="GD58" s="841"/>
      <c r="GE58" s="841"/>
      <c r="GF58" s="841"/>
      <c r="GG58" s="841"/>
      <c r="GH58" s="841"/>
      <c r="GI58" s="841"/>
      <c r="GJ58" s="841"/>
      <c r="GK58" s="841"/>
      <c r="GL58" s="841"/>
      <c r="GM58" s="841"/>
      <c r="GN58" s="841"/>
      <c r="GO58" s="841"/>
      <c r="GP58" s="841"/>
      <c r="GQ58" s="841"/>
      <c r="GR58" s="841"/>
      <c r="GS58" s="841"/>
    </row>
    <row r="59" spans="1:201" s="840" customFormat="1" ht="21">
      <c r="A59" s="846"/>
      <c r="B59" s="847" t="s">
        <v>780</v>
      </c>
      <c r="C59" s="848">
        <v>0.08</v>
      </c>
      <c r="D59" s="520" t="s">
        <v>33</v>
      </c>
      <c r="E59" s="848"/>
      <c r="F59" s="848"/>
      <c r="G59" s="848">
        <v>615</v>
      </c>
      <c r="H59" s="848">
        <f>G59*C59</f>
        <v>49.2</v>
      </c>
      <c r="I59" s="849">
        <f>H59+F59</f>
        <v>49.2</v>
      </c>
      <c r="J59" s="845"/>
      <c r="L59" s="841"/>
      <c r="M59" s="841"/>
      <c r="N59" s="841"/>
      <c r="O59" s="841"/>
      <c r="P59" s="841"/>
      <c r="Q59" s="841"/>
      <c r="R59" s="841"/>
      <c r="S59" s="841"/>
      <c r="T59" s="841"/>
      <c r="U59" s="841"/>
      <c r="V59" s="841"/>
      <c r="W59" s="841"/>
      <c r="X59" s="841"/>
      <c r="Y59" s="841"/>
      <c r="Z59" s="841"/>
      <c r="AA59" s="841"/>
      <c r="AB59" s="841"/>
      <c r="AC59" s="841"/>
      <c r="AD59" s="841"/>
      <c r="AE59" s="841"/>
      <c r="AF59" s="841"/>
      <c r="AG59" s="841"/>
      <c r="AH59" s="841"/>
      <c r="AI59" s="841"/>
      <c r="AJ59" s="841"/>
      <c r="AK59" s="841"/>
      <c r="AL59" s="841"/>
      <c r="AM59" s="841"/>
      <c r="AN59" s="841"/>
      <c r="AO59" s="841"/>
      <c r="AP59" s="841"/>
      <c r="AQ59" s="841"/>
      <c r="AR59" s="841"/>
      <c r="AS59" s="841"/>
      <c r="AT59" s="841"/>
      <c r="AU59" s="841"/>
      <c r="AV59" s="841"/>
      <c r="AW59" s="841"/>
      <c r="AX59" s="841"/>
      <c r="AY59" s="841"/>
      <c r="AZ59" s="841"/>
      <c r="BA59" s="841"/>
      <c r="BB59" s="841"/>
      <c r="BC59" s="841"/>
      <c r="BD59" s="841"/>
      <c r="BE59" s="841"/>
      <c r="BF59" s="841"/>
      <c r="BG59" s="841"/>
      <c r="BH59" s="841"/>
      <c r="BI59" s="841"/>
      <c r="BJ59" s="841"/>
      <c r="BK59" s="841"/>
      <c r="BL59" s="841"/>
      <c r="BM59" s="841"/>
      <c r="BN59" s="841"/>
      <c r="BO59" s="841"/>
      <c r="BP59" s="841"/>
      <c r="BQ59" s="841"/>
      <c r="BR59" s="841"/>
      <c r="BS59" s="841"/>
      <c r="BT59" s="841"/>
      <c r="BU59" s="841"/>
      <c r="BV59" s="841"/>
      <c r="BW59" s="841"/>
      <c r="BX59" s="841"/>
      <c r="BY59" s="841"/>
      <c r="BZ59" s="841"/>
      <c r="CA59" s="841"/>
      <c r="CB59" s="841"/>
      <c r="CC59" s="841"/>
      <c r="CD59" s="841"/>
      <c r="CE59" s="841"/>
      <c r="CF59" s="841"/>
      <c r="CG59" s="841"/>
      <c r="CH59" s="841"/>
      <c r="CI59" s="841"/>
      <c r="CJ59" s="841"/>
      <c r="CK59" s="841"/>
      <c r="CL59" s="841"/>
      <c r="CM59" s="841"/>
      <c r="CN59" s="841"/>
      <c r="CO59" s="841"/>
      <c r="CP59" s="841"/>
      <c r="CQ59" s="841"/>
      <c r="CR59" s="841"/>
      <c r="CS59" s="841"/>
      <c r="CT59" s="841"/>
      <c r="CU59" s="841"/>
      <c r="CV59" s="841"/>
      <c r="CW59" s="841"/>
      <c r="CX59" s="841"/>
      <c r="CY59" s="841"/>
      <c r="CZ59" s="841"/>
      <c r="DA59" s="841"/>
      <c r="DB59" s="841"/>
      <c r="DC59" s="841"/>
      <c r="DD59" s="841"/>
      <c r="DE59" s="841"/>
      <c r="DF59" s="841"/>
      <c r="DG59" s="841"/>
      <c r="DH59" s="841"/>
      <c r="DI59" s="841"/>
      <c r="DJ59" s="841"/>
      <c r="DK59" s="841"/>
      <c r="DL59" s="841"/>
      <c r="DM59" s="841"/>
      <c r="DN59" s="841"/>
      <c r="DO59" s="841"/>
      <c r="DP59" s="841"/>
      <c r="DQ59" s="841"/>
      <c r="DR59" s="841"/>
      <c r="DS59" s="841"/>
      <c r="DT59" s="841"/>
      <c r="DU59" s="841"/>
      <c r="DV59" s="841"/>
      <c r="DW59" s="841"/>
      <c r="DX59" s="841"/>
      <c r="DY59" s="841"/>
      <c r="DZ59" s="841"/>
      <c r="EA59" s="841"/>
      <c r="EB59" s="841"/>
      <c r="EC59" s="841"/>
      <c r="ED59" s="841"/>
      <c r="EE59" s="841"/>
      <c r="EF59" s="841"/>
      <c r="EG59" s="841"/>
      <c r="EH59" s="841"/>
      <c r="EI59" s="841"/>
      <c r="EJ59" s="841"/>
      <c r="EK59" s="841"/>
      <c r="EL59" s="841"/>
      <c r="EM59" s="841"/>
      <c r="EN59" s="841"/>
      <c r="EO59" s="841"/>
      <c r="EP59" s="841"/>
      <c r="EQ59" s="841"/>
      <c r="ER59" s="841"/>
      <c r="ES59" s="841"/>
      <c r="ET59" s="841"/>
      <c r="EU59" s="841"/>
      <c r="EV59" s="841"/>
      <c r="EW59" s="841"/>
      <c r="EX59" s="841"/>
      <c r="EY59" s="841"/>
      <c r="EZ59" s="841"/>
      <c r="FA59" s="841"/>
      <c r="FB59" s="841"/>
      <c r="FC59" s="841"/>
      <c r="FD59" s="841"/>
      <c r="FE59" s="841"/>
      <c r="FF59" s="841"/>
      <c r="FG59" s="841"/>
      <c r="FH59" s="841"/>
      <c r="FI59" s="841"/>
      <c r="FJ59" s="841"/>
      <c r="FK59" s="841"/>
      <c r="FL59" s="841"/>
      <c r="FM59" s="841"/>
      <c r="FN59" s="841"/>
      <c r="FO59" s="841"/>
      <c r="FP59" s="841"/>
      <c r="FQ59" s="841"/>
      <c r="FR59" s="841"/>
      <c r="FS59" s="841"/>
      <c r="FT59" s="841"/>
      <c r="FU59" s="841"/>
      <c r="FV59" s="841"/>
      <c r="FW59" s="841"/>
      <c r="FX59" s="841"/>
      <c r="FY59" s="841"/>
      <c r="FZ59" s="841"/>
      <c r="GA59" s="841"/>
      <c r="GB59" s="841"/>
      <c r="GC59" s="841"/>
      <c r="GD59" s="841"/>
      <c r="GE59" s="841"/>
      <c r="GF59" s="841"/>
      <c r="GG59" s="841"/>
      <c r="GH59" s="841"/>
      <c r="GI59" s="841"/>
      <c r="GJ59" s="841"/>
      <c r="GK59" s="841"/>
      <c r="GL59" s="841"/>
      <c r="GM59" s="841"/>
      <c r="GN59" s="841"/>
      <c r="GO59" s="841"/>
      <c r="GP59" s="841"/>
      <c r="GQ59" s="841"/>
      <c r="GR59" s="841"/>
      <c r="GS59" s="841"/>
    </row>
    <row r="60" spans="1:201" s="840" customFormat="1" ht="21">
      <c r="A60" s="846"/>
      <c r="B60" s="847" t="s">
        <v>767</v>
      </c>
      <c r="C60" s="848">
        <v>65</v>
      </c>
      <c r="D60" s="520" t="s">
        <v>34</v>
      </c>
      <c r="E60" s="848"/>
      <c r="F60" s="848"/>
      <c r="G60" s="848">
        <v>26</v>
      </c>
      <c r="H60" s="848">
        <f>G60*C60</f>
        <v>1690</v>
      </c>
      <c r="I60" s="849">
        <f>H60+F60</f>
        <v>1690</v>
      </c>
      <c r="J60" s="845"/>
      <c r="K60" s="851"/>
      <c r="L60" s="841"/>
      <c r="M60" s="841"/>
      <c r="N60" s="850"/>
      <c r="O60" s="850"/>
      <c r="P60" s="841"/>
      <c r="Q60" s="841"/>
      <c r="R60" s="841"/>
      <c r="S60" s="841"/>
      <c r="T60" s="841"/>
      <c r="U60" s="841"/>
      <c r="V60" s="841"/>
      <c r="W60" s="841"/>
      <c r="X60" s="841"/>
      <c r="Y60" s="841"/>
      <c r="Z60" s="841"/>
      <c r="AA60" s="841"/>
      <c r="AB60" s="841"/>
      <c r="AC60" s="841"/>
      <c r="AD60" s="841"/>
      <c r="AE60" s="841"/>
      <c r="AF60" s="841"/>
      <c r="AG60" s="841"/>
      <c r="AH60" s="841"/>
      <c r="AI60" s="841"/>
      <c r="AJ60" s="841"/>
      <c r="AK60" s="841"/>
      <c r="AL60" s="841"/>
      <c r="AM60" s="841"/>
      <c r="AN60" s="841"/>
      <c r="AO60" s="841"/>
      <c r="AP60" s="841"/>
      <c r="AQ60" s="841"/>
      <c r="AR60" s="841"/>
      <c r="AS60" s="841"/>
      <c r="AT60" s="841"/>
      <c r="AU60" s="841"/>
      <c r="AV60" s="841"/>
      <c r="AW60" s="841"/>
      <c r="AX60" s="841"/>
      <c r="AY60" s="841"/>
      <c r="AZ60" s="841"/>
      <c r="BA60" s="841"/>
      <c r="BB60" s="841"/>
      <c r="BC60" s="841"/>
      <c r="BD60" s="841"/>
      <c r="BE60" s="841"/>
      <c r="BF60" s="841"/>
      <c r="BG60" s="841"/>
      <c r="BH60" s="841"/>
      <c r="BI60" s="841"/>
      <c r="BJ60" s="841"/>
      <c r="BK60" s="841"/>
      <c r="BL60" s="841"/>
      <c r="BM60" s="841"/>
      <c r="BN60" s="841"/>
      <c r="BO60" s="841"/>
      <c r="BP60" s="841"/>
      <c r="BQ60" s="841"/>
      <c r="BR60" s="841"/>
      <c r="BS60" s="841"/>
      <c r="BT60" s="841"/>
      <c r="BU60" s="841"/>
      <c r="BV60" s="841"/>
      <c r="BW60" s="841"/>
      <c r="BX60" s="841"/>
      <c r="BY60" s="841"/>
      <c r="BZ60" s="841"/>
      <c r="CA60" s="841"/>
      <c r="CB60" s="841"/>
      <c r="CC60" s="841"/>
      <c r="CD60" s="841"/>
      <c r="CE60" s="841"/>
      <c r="CF60" s="841"/>
      <c r="CG60" s="841"/>
      <c r="CH60" s="841"/>
      <c r="CI60" s="841"/>
      <c r="CJ60" s="841"/>
      <c r="CK60" s="841"/>
      <c r="CL60" s="841"/>
      <c r="CM60" s="841"/>
      <c r="CN60" s="841"/>
      <c r="CO60" s="841"/>
      <c r="CP60" s="841"/>
      <c r="CQ60" s="841"/>
      <c r="CR60" s="841"/>
      <c r="CS60" s="841"/>
      <c r="CT60" s="841"/>
      <c r="CU60" s="841"/>
      <c r="CV60" s="841"/>
      <c r="CW60" s="841"/>
      <c r="CX60" s="841"/>
      <c r="CY60" s="841"/>
      <c r="CZ60" s="841"/>
      <c r="DA60" s="841"/>
      <c r="DB60" s="841"/>
      <c r="DC60" s="841"/>
      <c r="DD60" s="841"/>
      <c r="DE60" s="841"/>
      <c r="DF60" s="841"/>
      <c r="DG60" s="841"/>
      <c r="DH60" s="841"/>
      <c r="DI60" s="841"/>
      <c r="DJ60" s="841"/>
      <c r="DK60" s="841"/>
      <c r="DL60" s="841"/>
      <c r="DM60" s="841"/>
      <c r="DN60" s="841"/>
      <c r="DO60" s="841"/>
      <c r="DP60" s="841"/>
      <c r="DQ60" s="841"/>
      <c r="DR60" s="841"/>
      <c r="DS60" s="841"/>
      <c r="DT60" s="841"/>
      <c r="DU60" s="841"/>
      <c r="DV60" s="841"/>
      <c r="DW60" s="841"/>
      <c r="DX60" s="841"/>
      <c r="DY60" s="841"/>
      <c r="DZ60" s="841"/>
      <c r="EA60" s="841"/>
      <c r="EB60" s="841"/>
      <c r="EC60" s="841"/>
      <c r="ED60" s="841"/>
      <c r="EE60" s="841"/>
      <c r="EF60" s="841"/>
      <c r="EG60" s="841"/>
      <c r="EH60" s="841"/>
      <c r="EI60" s="841"/>
      <c r="EJ60" s="841"/>
      <c r="EK60" s="841"/>
      <c r="EL60" s="841"/>
      <c r="EM60" s="841"/>
      <c r="EN60" s="841"/>
      <c r="EO60" s="841"/>
      <c r="EP60" s="841"/>
      <c r="EQ60" s="841"/>
      <c r="ER60" s="841"/>
      <c r="ES60" s="841"/>
      <c r="ET60" s="841"/>
      <c r="EU60" s="841"/>
      <c r="EV60" s="841"/>
      <c r="EW60" s="841"/>
      <c r="EX60" s="841"/>
      <c r="EY60" s="841"/>
      <c r="EZ60" s="841"/>
      <c r="FA60" s="841"/>
      <c r="FB60" s="841"/>
      <c r="FC60" s="841"/>
      <c r="FD60" s="841"/>
      <c r="FE60" s="841"/>
      <c r="FF60" s="841"/>
      <c r="FG60" s="841"/>
      <c r="FH60" s="841"/>
      <c r="FI60" s="841"/>
      <c r="FJ60" s="841"/>
      <c r="FK60" s="841"/>
      <c r="FL60" s="841"/>
      <c r="FM60" s="841"/>
      <c r="FN60" s="841"/>
      <c r="FO60" s="841"/>
      <c r="FP60" s="841"/>
      <c r="FQ60" s="841"/>
      <c r="FR60" s="841"/>
      <c r="FS60" s="841"/>
      <c r="FT60" s="841"/>
      <c r="FU60" s="841"/>
      <c r="FV60" s="841"/>
      <c r="FW60" s="841"/>
      <c r="FX60" s="841"/>
      <c r="FY60" s="841"/>
      <c r="FZ60" s="841"/>
      <c r="GA60" s="841"/>
      <c r="GB60" s="841"/>
      <c r="GC60" s="841"/>
      <c r="GD60" s="841"/>
      <c r="GE60" s="841"/>
      <c r="GF60" s="841"/>
      <c r="GG60" s="841"/>
      <c r="GH60" s="841"/>
      <c r="GI60" s="841"/>
      <c r="GJ60" s="841"/>
      <c r="GK60" s="841"/>
      <c r="GL60" s="841"/>
      <c r="GM60" s="841"/>
      <c r="GN60" s="841"/>
      <c r="GO60" s="841"/>
      <c r="GP60" s="841"/>
      <c r="GQ60" s="841"/>
      <c r="GR60" s="841"/>
      <c r="GS60" s="841"/>
    </row>
    <row r="61" spans="1:201" s="840" customFormat="1" ht="21">
      <c r="A61" s="846"/>
      <c r="B61" s="852" t="s">
        <v>311</v>
      </c>
      <c r="C61" s="848"/>
      <c r="D61" s="520"/>
      <c r="E61" s="848"/>
      <c r="F61" s="848"/>
      <c r="G61" s="848"/>
      <c r="H61" s="848"/>
      <c r="I61" s="849"/>
      <c r="J61" s="845"/>
      <c r="L61" s="841"/>
      <c r="M61" s="841"/>
      <c r="N61" s="841"/>
      <c r="O61" s="841"/>
      <c r="P61" s="841"/>
      <c r="Q61" s="841"/>
      <c r="R61" s="841"/>
      <c r="S61" s="841"/>
      <c r="T61" s="841"/>
      <c r="U61" s="841"/>
      <c r="V61" s="841"/>
      <c r="W61" s="841"/>
      <c r="X61" s="841"/>
      <c r="Y61" s="841"/>
      <c r="Z61" s="841"/>
      <c r="AA61" s="841"/>
      <c r="AB61" s="841"/>
      <c r="AC61" s="841"/>
      <c r="AD61" s="841"/>
      <c r="AE61" s="841"/>
      <c r="AF61" s="841"/>
      <c r="AG61" s="841"/>
      <c r="AH61" s="841"/>
      <c r="AI61" s="841"/>
      <c r="AJ61" s="841"/>
      <c r="AK61" s="841"/>
      <c r="AL61" s="841"/>
      <c r="AM61" s="841"/>
      <c r="AN61" s="841"/>
      <c r="AO61" s="841"/>
      <c r="AP61" s="841"/>
      <c r="AQ61" s="841"/>
      <c r="AR61" s="841"/>
      <c r="AS61" s="841"/>
      <c r="AT61" s="841"/>
      <c r="AU61" s="841"/>
      <c r="AV61" s="841"/>
      <c r="AW61" s="841"/>
      <c r="AX61" s="841"/>
      <c r="AY61" s="841"/>
      <c r="AZ61" s="841"/>
      <c r="BA61" s="841"/>
      <c r="BB61" s="841"/>
      <c r="BC61" s="841"/>
      <c r="BD61" s="841"/>
      <c r="BE61" s="841"/>
      <c r="BF61" s="841"/>
      <c r="BG61" s="841"/>
      <c r="BH61" s="841"/>
      <c r="BI61" s="841"/>
      <c r="BJ61" s="841"/>
      <c r="BK61" s="841"/>
      <c r="BL61" s="841"/>
      <c r="BM61" s="841"/>
      <c r="BN61" s="841"/>
      <c r="BO61" s="841"/>
      <c r="BP61" s="841"/>
      <c r="BQ61" s="841"/>
      <c r="BR61" s="841"/>
      <c r="BS61" s="841"/>
      <c r="BT61" s="841"/>
      <c r="BU61" s="841"/>
      <c r="BV61" s="841"/>
      <c r="BW61" s="841"/>
      <c r="BX61" s="841"/>
      <c r="BY61" s="841"/>
      <c r="BZ61" s="841"/>
      <c r="CA61" s="841"/>
      <c r="CB61" s="841"/>
      <c r="CC61" s="841"/>
      <c r="CD61" s="841"/>
      <c r="CE61" s="841"/>
      <c r="CF61" s="841"/>
      <c r="CG61" s="841"/>
      <c r="CH61" s="841"/>
      <c r="CI61" s="841"/>
      <c r="CJ61" s="841"/>
      <c r="CK61" s="841"/>
      <c r="CL61" s="841"/>
      <c r="CM61" s="841"/>
      <c r="CN61" s="841"/>
      <c r="CO61" s="841"/>
      <c r="CP61" s="841"/>
      <c r="CQ61" s="841"/>
      <c r="CR61" s="841"/>
      <c r="CS61" s="841"/>
      <c r="CT61" s="841"/>
      <c r="CU61" s="841"/>
      <c r="CV61" s="841"/>
      <c r="CW61" s="841"/>
      <c r="CX61" s="841"/>
      <c r="CY61" s="841"/>
      <c r="CZ61" s="841"/>
      <c r="DA61" s="841"/>
      <c r="DB61" s="841"/>
      <c r="DC61" s="841"/>
      <c r="DD61" s="841"/>
      <c r="DE61" s="841"/>
      <c r="DF61" s="841"/>
      <c r="DG61" s="841"/>
      <c r="DH61" s="841"/>
      <c r="DI61" s="841"/>
      <c r="DJ61" s="841"/>
      <c r="DK61" s="841"/>
      <c r="DL61" s="841"/>
      <c r="DM61" s="841"/>
      <c r="DN61" s="841"/>
      <c r="DO61" s="841"/>
      <c r="DP61" s="841"/>
      <c r="DQ61" s="841"/>
      <c r="DR61" s="841"/>
      <c r="DS61" s="841"/>
      <c r="DT61" s="841"/>
      <c r="DU61" s="841"/>
      <c r="DV61" s="841"/>
      <c r="DW61" s="841"/>
      <c r="DX61" s="841"/>
      <c r="DY61" s="841"/>
      <c r="DZ61" s="841"/>
      <c r="EA61" s="841"/>
      <c r="EB61" s="841"/>
      <c r="EC61" s="841"/>
      <c r="ED61" s="841"/>
      <c r="EE61" s="841"/>
      <c r="EF61" s="841"/>
      <c r="EG61" s="841"/>
      <c r="EH61" s="841"/>
      <c r="EI61" s="841"/>
      <c r="EJ61" s="841"/>
      <c r="EK61" s="841"/>
      <c r="EL61" s="841"/>
      <c r="EM61" s="841"/>
      <c r="EN61" s="841"/>
      <c r="EO61" s="841"/>
      <c r="EP61" s="841"/>
      <c r="EQ61" s="841"/>
      <c r="ER61" s="841"/>
      <c r="ES61" s="841"/>
      <c r="ET61" s="841"/>
      <c r="EU61" s="841"/>
      <c r="EV61" s="841"/>
      <c r="EW61" s="841"/>
      <c r="EX61" s="841"/>
      <c r="EY61" s="841"/>
      <c r="EZ61" s="841"/>
      <c r="FA61" s="841"/>
      <c r="FB61" s="841"/>
      <c r="FC61" s="841"/>
      <c r="FD61" s="841"/>
      <c r="FE61" s="841"/>
      <c r="FF61" s="841"/>
      <c r="FG61" s="841"/>
      <c r="FH61" s="841"/>
      <c r="FI61" s="841"/>
      <c r="FJ61" s="841"/>
      <c r="FK61" s="841"/>
      <c r="FL61" s="841"/>
      <c r="FM61" s="841"/>
      <c r="FN61" s="841"/>
      <c r="FO61" s="841"/>
      <c r="FP61" s="841"/>
      <c r="FQ61" s="841"/>
      <c r="FR61" s="841"/>
      <c r="FS61" s="841"/>
      <c r="FT61" s="841"/>
      <c r="FU61" s="841"/>
      <c r="FV61" s="841"/>
      <c r="FW61" s="841"/>
      <c r="FX61" s="841"/>
      <c r="FY61" s="841"/>
      <c r="FZ61" s="841"/>
      <c r="GA61" s="841"/>
      <c r="GB61" s="841"/>
      <c r="GC61" s="841"/>
      <c r="GD61" s="841"/>
      <c r="GE61" s="841"/>
      <c r="GF61" s="841"/>
      <c r="GG61" s="841"/>
      <c r="GH61" s="841"/>
      <c r="GI61" s="841"/>
      <c r="GJ61" s="841"/>
      <c r="GK61" s="841"/>
      <c r="GL61" s="841"/>
      <c r="GM61" s="841"/>
      <c r="GN61" s="841"/>
      <c r="GO61" s="841"/>
      <c r="GP61" s="841"/>
      <c r="GQ61" s="841"/>
      <c r="GR61" s="841"/>
      <c r="GS61" s="841"/>
    </row>
    <row r="62" spans="1:201" s="840" customFormat="1" ht="21">
      <c r="A62" s="846"/>
      <c r="B62" s="847" t="s">
        <v>766</v>
      </c>
      <c r="C62" s="848">
        <v>65</v>
      </c>
      <c r="D62" s="520" t="s">
        <v>34</v>
      </c>
      <c r="E62" s="848"/>
      <c r="F62" s="848"/>
      <c r="G62" s="848">
        <v>51</v>
      </c>
      <c r="H62" s="848">
        <f>G62*C62</f>
        <v>3315</v>
      </c>
      <c r="I62" s="849">
        <f>H62+F62</f>
        <v>3315</v>
      </c>
      <c r="J62" s="845"/>
      <c r="K62" s="851"/>
      <c r="L62" s="841"/>
      <c r="M62" s="841"/>
      <c r="N62" s="850"/>
      <c r="O62" s="850"/>
      <c r="P62" s="841"/>
      <c r="Q62" s="841"/>
      <c r="R62" s="841"/>
      <c r="S62" s="841"/>
      <c r="T62" s="841"/>
      <c r="U62" s="841"/>
      <c r="V62" s="841"/>
      <c r="W62" s="841"/>
      <c r="X62" s="841"/>
      <c r="Y62" s="841"/>
      <c r="Z62" s="841"/>
      <c r="AA62" s="841"/>
      <c r="AB62" s="841"/>
      <c r="AC62" s="841"/>
      <c r="AD62" s="841"/>
      <c r="AE62" s="841"/>
      <c r="AF62" s="841"/>
      <c r="AG62" s="841"/>
      <c r="AH62" s="841"/>
      <c r="AI62" s="841"/>
      <c r="AJ62" s="841"/>
      <c r="AK62" s="841"/>
      <c r="AL62" s="841"/>
      <c r="AM62" s="841"/>
      <c r="AN62" s="841"/>
      <c r="AO62" s="841"/>
      <c r="AP62" s="841"/>
      <c r="AQ62" s="841"/>
      <c r="AR62" s="841"/>
      <c r="AS62" s="841"/>
      <c r="AT62" s="841"/>
      <c r="AU62" s="841"/>
      <c r="AV62" s="841"/>
      <c r="AW62" s="841"/>
      <c r="AX62" s="841"/>
      <c r="AY62" s="841"/>
      <c r="AZ62" s="841"/>
      <c r="BA62" s="841"/>
      <c r="BB62" s="841"/>
      <c r="BC62" s="841"/>
      <c r="BD62" s="841"/>
      <c r="BE62" s="841"/>
      <c r="BF62" s="841"/>
      <c r="BG62" s="841"/>
      <c r="BH62" s="841"/>
      <c r="BI62" s="841"/>
      <c r="BJ62" s="841"/>
      <c r="BK62" s="841"/>
      <c r="BL62" s="841"/>
      <c r="BM62" s="841"/>
      <c r="BN62" s="841"/>
      <c r="BO62" s="841"/>
      <c r="BP62" s="841"/>
      <c r="BQ62" s="841"/>
      <c r="BR62" s="841"/>
      <c r="BS62" s="841"/>
      <c r="BT62" s="841"/>
      <c r="BU62" s="841"/>
      <c r="BV62" s="841"/>
      <c r="BW62" s="841"/>
      <c r="BX62" s="841"/>
      <c r="BY62" s="841"/>
      <c r="BZ62" s="841"/>
      <c r="CA62" s="841"/>
      <c r="CB62" s="841"/>
      <c r="CC62" s="841"/>
      <c r="CD62" s="841"/>
      <c r="CE62" s="841"/>
      <c r="CF62" s="841"/>
      <c r="CG62" s="841"/>
      <c r="CH62" s="841"/>
      <c r="CI62" s="841"/>
      <c r="CJ62" s="841"/>
      <c r="CK62" s="841"/>
      <c r="CL62" s="841"/>
      <c r="CM62" s="841"/>
      <c r="CN62" s="841"/>
      <c r="CO62" s="841"/>
      <c r="CP62" s="841"/>
      <c r="CQ62" s="841"/>
      <c r="CR62" s="841"/>
      <c r="CS62" s="841"/>
      <c r="CT62" s="841"/>
      <c r="CU62" s="841"/>
      <c r="CV62" s="841"/>
      <c r="CW62" s="841"/>
      <c r="CX62" s="841"/>
      <c r="CY62" s="841"/>
      <c r="CZ62" s="841"/>
      <c r="DA62" s="841"/>
      <c r="DB62" s="841"/>
      <c r="DC62" s="841"/>
      <c r="DD62" s="841"/>
      <c r="DE62" s="841"/>
      <c r="DF62" s="841"/>
      <c r="DG62" s="841"/>
      <c r="DH62" s="841"/>
      <c r="DI62" s="841"/>
      <c r="DJ62" s="841"/>
      <c r="DK62" s="841"/>
      <c r="DL62" s="841"/>
      <c r="DM62" s="841"/>
      <c r="DN62" s="841"/>
      <c r="DO62" s="841"/>
      <c r="DP62" s="841"/>
      <c r="DQ62" s="841"/>
      <c r="DR62" s="841"/>
      <c r="DS62" s="841"/>
      <c r="DT62" s="841"/>
      <c r="DU62" s="841"/>
      <c r="DV62" s="841"/>
      <c r="DW62" s="841"/>
      <c r="DX62" s="841"/>
      <c r="DY62" s="841"/>
      <c r="DZ62" s="841"/>
      <c r="EA62" s="841"/>
      <c r="EB62" s="841"/>
      <c r="EC62" s="841"/>
      <c r="ED62" s="841"/>
      <c r="EE62" s="841"/>
      <c r="EF62" s="841"/>
      <c r="EG62" s="841"/>
      <c r="EH62" s="841"/>
      <c r="EI62" s="841"/>
      <c r="EJ62" s="841"/>
      <c r="EK62" s="841"/>
      <c r="EL62" s="841"/>
      <c r="EM62" s="841"/>
      <c r="EN62" s="841"/>
      <c r="EO62" s="841"/>
      <c r="EP62" s="841"/>
      <c r="EQ62" s="841"/>
      <c r="ER62" s="841"/>
      <c r="ES62" s="841"/>
      <c r="ET62" s="841"/>
      <c r="EU62" s="841"/>
      <c r="EV62" s="841"/>
      <c r="EW62" s="841"/>
      <c r="EX62" s="841"/>
      <c r="EY62" s="841"/>
      <c r="EZ62" s="841"/>
      <c r="FA62" s="841"/>
      <c r="FB62" s="841"/>
      <c r="FC62" s="841"/>
      <c r="FD62" s="841"/>
      <c r="FE62" s="841"/>
      <c r="FF62" s="841"/>
      <c r="FG62" s="841"/>
      <c r="FH62" s="841"/>
      <c r="FI62" s="841"/>
      <c r="FJ62" s="841"/>
      <c r="FK62" s="841"/>
      <c r="FL62" s="841"/>
      <c r="FM62" s="841"/>
      <c r="FN62" s="841"/>
      <c r="FO62" s="841"/>
      <c r="FP62" s="841"/>
      <c r="FQ62" s="841"/>
      <c r="FR62" s="841"/>
      <c r="FS62" s="841"/>
      <c r="FT62" s="841"/>
      <c r="FU62" s="841"/>
      <c r="FV62" s="841"/>
      <c r="FW62" s="841"/>
      <c r="FX62" s="841"/>
      <c r="FY62" s="841"/>
      <c r="FZ62" s="841"/>
      <c r="GA62" s="841"/>
      <c r="GB62" s="841"/>
      <c r="GC62" s="841"/>
      <c r="GD62" s="841"/>
      <c r="GE62" s="841"/>
      <c r="GF62" s="841"/>
      <c r="GG62" s="841"/>
      <c r="GH62" s="841"/>
      <c r="GI62" s="841"/>
      <c r="GJ62" s="841"/>
      <c r="GK62" s="841"/>
      <c r="GL62" s="841"/>
      <c r="GM62" s="841"/>
      <c r="GN62" s="841"/>
      <c r="GO62" s="841"/>
      <c r="GP62" s="841"/>
      <c r="GQ62" s="841"/>
      <c r="GR62" s="841"/>
      <c r="GS62" s="841"/>
    </row>
    <row r="63" spans="1:201" s="840" customFormat="1" ht="21">
      <c r="A63" s="846"/>
      <c r="B63" s="847"/>
      <c r="C63" s="520"/>
      <c r="D63" s="853"/>
      <c r="E63" s="856"/>
      <c r="F63" s="848"/>
      <c r="G63" s="848"/>
      <c r="H63" s="848"/>
      <c r="I63" s="849"/>
      <c r="J63" s="845"/>
      <c r="L63" s="841"/>
      <c r="M63" s="841"/>
      <c r="N63" s="841"/>
      <c r="O63" s="841"/>
      <c r="P63" s="841"/>
      <c r="Q63" s="841"/>
      <c r="R63" s="841"/>
      <c r="S63" s="841"/>
      <c r="T63" s="841"/>
      <c r="U63" s="841"/>
      <c r="V63" s="841"/>
      <c r="W63" s="841"/>
      <c r="X63" s="841"/>
      <c r="Y63" s="841"/>
      <c r="Z63" s="841"/>
      <c r="AA63" s="841"/>
      <c r="AB63" s="841"/>
      <c r="AC63" s="841"/>
      <c r="AD63" s="841"/>
      <c r="AE63" s="841"/>
      <c r="AF63" s="841"/>
      <c r="AG63" s="841"/>
      <c r="AH63" s="841"/>
      <c r="AI63" s="841"/>
      <c r="AJ63" s="841"/>
      <c r="AK63" s="841"/>
      <c r="AL63" s="841"/>
      <c r="AM63" s="841"/>
      <c r="AN63" s="841"/>
      <c r="AO63" s="841"/>
      <c r="AP63" s="841"/>
      <c r="AQ63" s="841"/>
      <c r="AR63" s="841"/>
      <c r="AS63" s="841"/>
      <c r="AT63" s="841"/>
      <c r="AU63" s="841"/>
      <c r="AV63" s="841"/>
      <c r="AW63" s="841"/>
      <c r="AX63" s="841"/>
      <c r="AY63" s="841"/>
      <c r="AZ63" s="841"/>
      <c r="BA63" s="841"/>
      <c r="BB63" s="841"/>
      <c r="BC63" s="841"/>
      <c r="BD63" s="841"/>
      <c r="BE63" s="841"/>
      <c r="BF63" s="841"/>
      <c r="BG63" s="841"/>
      <c r="BH63" s="841"/>
      <c r="BI63" s="841"/>
      <c r="BJ63" s="841"/>
      <c r="BK63" s="841"/>
      <c r="BL63" s="841"/>
      <c r="BM63" s="841"/>
      <c r="BN63" s="841"/>
      <c r="BO63" s="841"/>
      <c r="BP63" s="841"/>
      <c r="BQ63" s="841"/>
      <c r="BR63" s="841"/>
      <c r="BS63" s="841"/>
      <c r="BT63" s="841"/>
      <c r="BU63" s="841"/>
      <c r="BV63" s="841"/>
      <c r="BW63" s="841"/>
      <c r="BX63" s="841"/>
      <c r="BY63" s="841"/>
      <c r="BZ63" s="841"/>
      <c r="CA63" s="841"/>
      <c r="CB63" s="841"/>
      <c r="CC63" s="841"/>
      <c r="CD63" s="841"/>
      <c r="CE63" s="841"/>
      <c r="CF63" s="841"/>
      <c r="CG63" s="841"/>
      <c r="CH63" s="841"/>
      <c r="CI63" s="841"/>
      <c r="CJ63" s="841"/>
      <c r="CK63" s="841"/>
      <c r="CL63" s="841"/>
      <c r="CM63" s="841"/>
      <c r="CN63" s="841"/>
      <c r="CO63" s="841"/>
      <c r="CP63" s="841"/>
      <c r="CQ63" s="841"/>
      <c r="CR63" s="841"/>
      <c r="CS63" s="841"/>
      <c r="CT63" s="841"/>
      <c r="CU63" s="841"/>
      <c r="CV63" s="841"/>
      <c r="CW63" s="841"/>
      <c r="CX63" s="841"/>
      <c r="CY63" s="841"/>
      <c r="CZ63" s="841"/>
      <c r="DA63" s="841"/>
      <c r="DB63" s="841"/>
      <c r="DC63" s="841"/>
      <c r="DD63" s="841"/>
      <c r="DE63" s="841"/>
      <c r="DF63" s="841"/>
      <c r="DG63" s="841"/>
      <c r="DH63" s="841"/>
      <c r="DI63" s="841"/>
      <c r="DJ63" s="841"/>
      <c r="DK63" s="841"/>
      <c r="DL63" s="841"/>
      <c r="DM63" s="841"/>
      <c r="DN63" s="841"/>
      <c r="DO63" s="841"/>
      <c r="DP63" s="841"/>
      <c r="DQ63" s="841"/>
      <c r="DR63" s="841"/>
      <c r="DS63" s="841"/>
      <c r="DT63" s="841"/>
      <c r="DU63" s="841"/>
      <c r="DV63" s="841"/>
      <c r="DW63" s="841"/>
      <c r="DX63" s="841"/>
      <c r="DY63" s="841"/>
      <c r="DZ63" s="841"/>
      <c r="EA63" s="841"/>
      <c r="EB63" s="841"/>
      <c r="EC63" s="841"/>
      <c r="ED63" s="841"/>
      <c r="EE63" s="841"/>
      <c r="EF63" s="841"/>
      <c r="EG63" s="841"/>
      <c r="EH63" s="841"/>
      <c r="EI63" s="841"/>
      <c r="EJ63" s="841"/>
      <c r="EK63" s="841"/>
      <c r="EL63" s="841"/>
      <c r="EM63" s="841"/>
      <c r="EN63" s="841"/>
      <c r="EO63" s="841"/>
      <c r="EP63" s="841"/>
      <c r="EQ63" s="841"/>
      <c r="ER63" s="841"/>
      <c r="ES63" s="841"/>
      <c r="ET63" s="841"/>
      <c r="EU63" s="841"/>
      <c r="EV63" s="841"/>
      <c r="EW63" s="841"/>
      <c r="EX63" s="841"/>
      <c r="EY63" s="841"/>
      <c r="EZ63" s="841"/>
      <c r="FA63" s="841"/>
      <c r="FB63" s="841"/>
      <c r="FC63" s="841"/>
      <c r="FD63" s="841"/>
      <c r="FE63" s="841"/>
      <c r="FF63" s="841"/>
      <c r="FG63" s="841"/>
      <c r="FH63" s="841"/>
      <c r="FI63" s="841"/>
      <c r="FJ63" s="841"/>
      <c r="FK63" s="841"/>
      <c r="FL63" s="841"/>
      <c r="FM63" s="841"/>
      <c r="FN63" s="841"/>
      <c r="FO63" s="841"/>
      <c r="FP63" s="841"/>
      <c r="FQ63" s="841"/>
      <c r="FR63" s="841"/>
      <c r="FS63" s="841"/>
      <c r="FT63" s="841"/>
      <c r="FU63" s="841"/>
      <c r="FV63" s="841"/>
      <c r="FW63" s="841"/>
      <c r="FX63" s="841"/>
      <c r="FY63" s="841"/>
      <c r="FZ63" s="841"/>
      <c r="GA63" s="841"/>
      <c r="GB63" s="841"/>
      <c r="GC63" s="841"/>
      <c r="GD63" s="841"/>
      <c r="GE63" s="841"/>
      <c r="GF63" s="841"/>
      <c r="GG63" s="841"/>
      <c r="GH63" s="841"/>
      <c r="GI63" s="841"/>
      <c r="GJ63" s="841"/>
      <c r="GK63" s="841"/>
      <c r="GL63" s="841"/>
      <c r="GM63" s="841"/>
      <c r="GN63" s="841"/>
      <c r="GO63" s="841"/>
      <c r="GP63" s="841"/>
      <c r="GQ63" s="841"/>
      <c r="GR63" s="841"/>
      <c r="GS63" s="841"/>
    </row>
    <row r="64" spans="1:201" s="840" customFormat="1" ht="21.6" thickBot="1">
      <c r="A64" s="859"/>
      <c r="B64" s="860" t="s">
        <v>24</v>
      </c>
      <c r="C64" s="861"/>
      <c r="D64" s="862"/>
      <c r="E64" s="863"/>
      <c r="F64" s="863"/>
      <c r="G64" s="863"/>
      <c r="H64" s="863"/>
      <c r="I64" s="864">
        <f>SUM(I59:I63)</f>
        <v>5054.2</v>
      </c>
      <c r="J64" s="865"/>
      <c r="L64" s="841"/>
      <c r="M64" s="841"/>
      <c r="N64" s="841"/>
      <c r="O64" s="841"/>
      <c r="P64" s="841"/>
      <c r="Q64" s="841"/>
      <c r="R64" s="841"/>
      <c r="S64" s="841"/>
      <c r="T64" s="841"/>
      <c r="U64" s="841"/>
      <c r="V64" s="841"/>
      <c r="W64" s="841"/>
      <c r="X64" s="841"/>
      <c r="Y64" s="841"/>
      <c r="Z64" s="841"/>
      <c r="AA64" s="841"/>
      <c r="AB64" s="841"/>
      <c r="AC64" s="841"/>
      <c r="AD64" s="841"/>
      <c r="AE64" s="841"/>
      <c r="AF64" s="841"/>
      <c r="AG64" s="841"/>
      <c r="AH64" s="841"/>
      <c r="AI64" s="841"/>
      <c r="AJ64" s="841"/>
      <c r="AK64" s="841"/>
      <c r="AL64" s="841"/>
      <c r="AM64" s="841"/>
      <c r="AN64" s="841"/>
      <c r="AO64" s="841"/>
      <c r="AP64" s="841"/>
      <c r="AQ64" s="841"/>
      <c r="AR64" s="841"/>
      <c r="AS64" s="841"/>
      <c r="AT64" s="841"/>
      <c r="AU64" s="841"/>
      <c r="AV64" s="841"/>
      <c r="AW64" s="841"/>
      <c r="AX64" s="841"/>
      <c r="AY64" s="841"/>
      <c r="AZ64" s="841"/>
      <c r="BA64" s="841"/>
      <c r="BB64" s="841"/>
      <c r="BC64" s="841"/>
      <c r="BD64" s="841"/>
      <c r="BE64" s="841"/>
      <c r="BF64" s="841"/>
      <c r="BG64" s="841"/>
      <c r="BH64" s="841"/>
      <c r="BI64" s="841"/>
      <c r="BJ64" s="841"/>
      <c r="BK64" s="841"/>
      <c r="BL64" s="841"/>
      <c r="BM64" s="841"/>
      <c r="BN64" s="841"/>
      <c r="BO64" s="841"/>
      <c r="BP64" s="841"/>
      <c r="BQ64" s="841"/>
      <c r="BR64" s="841"/>
      <c r="BS64" s="841"/>
      <c r="BT64" s="841"/>
      <c r="BU64" s="841"/>
      <c r="BV64" s="841"/>
      <c r="BW64" s="841"/>
      <c r="BX64" s="841"/>
      <c r="BY64" s="841"/>
      <c r="BZ64" s="841"/>
      <c r="CA64" s="841"/>
      <c r="CB64" s="841"/>
      <c r="CC64" s="841"/>
      <c r="CD64" s="841"/>
      <c r="CE64" s="841"/>
      <c r="CF64" s="841"/>
      <c r="CG64" s="841"/>
      <c r="CH64" s="841"/>
      <c r="CI64" s="841"/>
      <c r="CJ64" s="841"/>
      <c r="CK64" s="841"/>
      <c r="CL64" s="841"/>
      <c r="CM64" s="841"/>
      <c r="CN64" s="841"/>
      <c r="CO64" s="841"/>
      <c r="CP64" s="841"/>
      <c r="CQ64" s="841"/>
      <c r="CR64" s="841"/>
      <c r="CS64" s="841"/>
      <c r="CT64" s="841"/>
      <c r="CU64" s="841"/>
      <c r="CV64" s="841"/>
      <c r="CW64" s="841"/>
      <c r="CX64" s="841"/>
      <c r="CY64" s="841"/>
      <c r="CZ64" s="841"/>
      <c r="DA64" s="841"/>
      <c r="DB64" s="841"/>
      <c r="DC64" s="841"/>
      <c r="DD64" s="841"/>
      <c r="DE64" s="841"/>
      <c r="DF64" s="841"/>
      <c r="DG64" s="841"/>
      <c r="DH64" s="841"/>
      <c r="DI64" s="841"/>
      <c r="DJ64" s="841"/>
      <c r="DK64" s="841"/>
      <c r="DL64" s="841"/>
      <c r="DM64" s="841"/>
      <c r="DN64" s="841"/>
      <c r="DO64" s="841"/>
      <c r="DP64" s="841"/>
      <c r="DQ64" s="841"/>
      <c r="DR64" s="841"/>
      <c r="DS64" s="841"/>
      <c r="DT64" s="841"/>
      <c r="DU64" s="841"/>
      <c r="DV64" s="841"/>
      <c r="DW64" s="841"/>
      <c r="DX64" s="841"/>
      <c r="DY64" s="841"/>
      <c r="DZ64" s="841"/>
      <c r="EA64" s="841"/>
      <c r="EB64" s="841"/>
      <c r="EC64" s="841"/>
      <c r="ED64" s="841"/>
      <c r="EE64" s="841"/>
      <c r="EF64" s="841"/>
      <c r="EG64" s="841"/>
      <c r="EH64" s="841"/>
      <c r="EI64" s="841"/>
      <c r="EJ64" s="841"/>
      <c r="EK64" s="841"/>
      <c r="EL64" s="841"/>
      <c r="EM64" s="841"/>
      <c r="EN64" s="841"/>
      <c r="EO64" s="841"/>
      <c r="EP64" s="841"/>
      <c r="EQ64" s="841"/>
      <c r="ER64" s="841"/>
      <c r="ES64" s="841"/>
      <c r="ET64" s="841"/>
      <c r="EU64" s="841"/>
      <c r="EV64" s="841"/>
      <c r="EW64" s="841"/>
      <c r="EX64" s="841"/>
      <c r="EY64" s="841"/>
      <c r="EZ64" s="841"/>
      <c r="FA64" s="841"/>
      <c r="FB64" s="841"/>
      <c r="FC64" s="841"/>
      <c r="FD64" s="841"/>
      <c r="FE64" s="841"/>
      <c r="FF64" s="841"/>
      <c r="FG64" s="841"/>
      <c r="FH64" s="841"/>
      <c r="FI64" s="841"/>
      <c r="FJ64" s="841"/>
      <c r="FK64" s="841"/>
      <c r="FL64" s="841"/>
      <c r="FM64" s="841"/>
      <c r="FN64" s="841"/>
      <c r="FO64" s="841"/>
      <c r="FP64" s="841"/>
      <c r="FQ64" s="841"/>
      <c r="FR64" s="841"/>
      <c r="FS64" s="841"/>
      <c r="FT64" s="841"/>
      <c r="FU64" s="841"/>
      <c r="FV64" s="841"/>
      <c r="FW64" s="841"/>
      <c r="FX64" s="841"/>
      <c r="FY64" s="841"/>
      <c r="FZ64" s="841"/>
      <c r="GA64" s="841"/>
      <c r="GB64" s="841"/>
      <c r="GC64" s="841"/>
      <c r="GD64" s="841"/>
      <c r="GE64" s="841"/>
      <c r="GF64" s="841"/>
      <c r="GG64" s="841"/>
      <c r="GH64" s="841"/>
      <c r="GI64" s="841"/>
      <c r="GJ64" s="841"/>
      <c r="GK64" s="841"/>
      <c r="GL64" s="841"/>
      <c r="GM64" s="841"/>
      <c r="GN64" s="841"/>
      <c r="GO64" s="841"/>
      <c r="GP64" s="841"/>
      <c r="GQ64" s="841"/>
      <c r="GR64" s="841"/>
      <c r="GS64" s="841"/>
    </row>
    <row r="65" spans="1:201" s="840" customFormat="1" ht="21.6" thickTop="1">
      <c r="A65" s="833" t="s">
        <v>230</v>
      </c>
      <c r="B65" s="834" t="s">
        <v>779</v>
      </c>
      <c r="C65" s="835"/>
      <c r="D65" s="836"/>
      <c r="E65" s="837"/>
      <c r="F65" s="837"/>
      <c r="G65" s="837"/>
      <c r="H65" s="837"/>
      <c r="I65" s="838"/>
      <c r="J65" s="839"/>
      <c r="L65" s="841"/>
      <c r="M65" s="841"/>
      <c r="N65" s="841"/>
      <c r="O65" s="841"/>
      <c r="P65" s="841"/>
      <c r="Q65" s="841"/>
      <c r="R65" s="841"/>
      <c r="S65" s="841"/>
      <c r="T65" s="841"/>
      <c r="U65" s="841"/>
      <c r="V65" s="841"/>
      <c r="W65" s="841"/>
      <c r="X65" s="841"/>
      <c r="Y65" s="841"/>
      <c r="Z65" s="841"/>
      <c r="AA65" s="841"/>
      <c r="AB65" s="841"/>
      <c r="AC65" s="841"/>
      <c r="AD65" s="841"/>
      <c r="AE65" s="841"/>
      <c r="AF65" s="841"/>
      <c r="AG65" s="841"/>
      <c r="AH65" s="841"/>
      <c r="AI65" s="841"/>
      <c r="AJ65" s="841"/>
      <c r="AK65" s="841"/>
      <c r="AL65" s="841"/>
      <c r="AM65" s="841"/>
      <c r="AN65" s="841"/>
      <c r="AO65" s="841"/>
      <c r="AP65" s="841"/>
      <c r="AQ65" s="841"/>
      <c r="AR65" s="841"/>
      <c r="AS65" s="841"/>
      <c r="AT65" s="841"/>
      <c r="AU65" s="841"/>
      <c r="AV65" s="841"/>
      <c r="AW65" s="841"/>
      <c r="AX65" s="841"/>
      <c r="AY65" s="841"/>
      <c r="AZ65" s="841"/>
      <c r="BA65" s="841"/>
      <c r="BB65" s="841"/>
      <c r="BC65" s="841"/>
      <c r="BD65" s="841"/>
      <c r="BE65" s="841"/>
      <c r="BF65" s="841"/>
      <c r="BG65" s="841"/>
      <c r="BH65" s="841"/>
      <c r="BI65" s="841"/>
      <c r="BJ65" s="841"/>
      <c r="BK65" s="841"/>
      <c r="BL65" s="841"/>
      <c r="BM65" s="841"/>
      <c r="BN65" s="841"/>
      <c r="BO65" s="841"/>
      <c r="BP65" s="841"/>
      <c r="BQ65" s="841"/>
      <c r="BR65" s="841"/>
      <c r="BS65" s="841"/>
      <c r="BT65" s="841"/>
      <c r="BU65" s="841"/>
      <c r="BV65" s="841"/>
      <c r="BW65" s="841"/>
      <c r="BX65" s="841"/>
      <c r="BY65" s="841"/>
      <c r="BZ65" s="841"/>
      <c r="CA65" s="841"/>
      <c r="CB65" s="841"/>
      <c r="CC65" s="841"/>
      <c r="CD65" s="841"/>
      <c r="CE65" s="841"/>
      <c r="CF65" s="841"/>
      <c r="CG65" s="841"/>
      <c r="CH65" s="841"/>
      <c r="CI65" s="841"/>
      <c r="CJ65" s="841"/>
      <c r="CK65" s="841"/>
      <c r="CL65" s="841"/>
      <c r="CM65" s="841"/>
      <c r="CN65" s="841"/>
      <c r="CO65" s="841"/>
      <c r="CP65" s="841"/>
      <c r="CQ65" s="841"/>
      <c r="CR65" s="841"/>
      <c r="CS65" s="841"/>
      <c r="CT65" s="841"/>
      <c r="CU65" s="841"/>
      <c r="CV65" s="841"/>
      <c r="CW65" s="841"/>
      <c r="CX65" s="841"/>
      <c r="CY65" s="841"/>
      <c r="CZ65" s="841"/>
      <c r="DA65" s="841"/>
      <c r="DB65" s="841"/>
      <c r="DC65" s="841"/>
      <c r="DD65" s="841"/>
      <c r="DE65" s="841"/>
      <c r="DF65" s="841"/>
      <c r="DG65" s="841"/>
      <c r="DH65" s="841"/>
      <c r="DI65" s="841"/>
      <c r="DJ65" s="841"/>
      <c r="DK65" s="841"/>
      <c r="DL65" s="841"/>
      <c r="DM65" s="841"/>
      <c r="DN65" s="841"/>
      <c r="DO65" s="841"/>
      <c r="DP65" s="841"/>
      <c r="DQ65" s="841"/>
      <c r="DR65" s="841"/>
      <c r="DS65" s="841"/>
      <c r="DT65" s="841"/>
      <c r="DU65" s="841"/>
      <c r="DV65" s="841"/>
      <c r="DW65" s="841"/>
      <c r="DX65" s="841"/>
      <c r="DY65" s="841"/>
      <c r="DZ65" s="841"/>
      <c r="EA65" s="841"/>
      <c r="EB65" s="841"/>
      <c r="EC65" s="841"/>
      <c r="ED65" s="841"/>
      <c r="EE65" s="841"/>
      <c r="EF65" s="841"/>
      <c r="EG65" s="841"/>
      <c r="EH65" s="841"/>
      <c r="EI65" s="841"/>
      <c r="EJ65" s="841"/>
      <c r="EK65" s="841"/>
      <c r="EL65" s="841"/>
      <c r="EM65" s="841"/>
      <c r="EN65" s="841"/>
      <c r="EO65" s="841"/>
      <c r="EP65" s="841"/>
      <c r="EQ65" s="841"/>
      <c r="ER65" s="841"/>
      <c r="ES65" s="841"/>
      <c r="ET65" s="841"/>
      <c r="EU65" s="841"/>
      <c r="EV65" s="841"/>
      <c r="EW65" s="841"/>
      <c r="EX65" s="841"/>
      <c r="EY65" s="841"/>
      <c r="EZ65" s="841"/>
      <c r="FA65" s="841"/>
      <c r="FB65" s="841"/>
      <c r="FC65" s="841"/>
      <c r="FD65" s="841"/>
      <c r="FE65" s="841"/>
      <c r="FF65" s="841"/>
      <c r="FG65" s="841"/>
      <c r="FH65" s="841"/>
      <c r="FI65" s="841"/>
      <c r="FJ65" s="841"/>
      <c r="FK65" s="841"/>
      <c r="FL65" s="841"/>
      <c r="FM65" s="841"/>
      <c r="FN65" s="841"/>
      <c r="FO65" s="841"/>
      <c r="FP65" s="841"/>
      <c r="FQ65" s="841"/>
      <c r="FR65" s="841"/>
      <c r="FS65" s="841"/>
      <c r="FT65" s="841"/>
      <c r="FU65" s="841"/>
      <c r="FV65" s="841"/>
      <c r="FW65" s="841"/>
      <c r="FX65" s="841"/>
      <c r="FY65" s="841"/>
      <c r="FZ65" s="841"/>
      <c r="GA65" s="841"/>
      <c r="GB65" s="841"/>
      <c r="GC65" s="841"/>
      <c r="GD65" s="841"/>
      <c r="GE65" s="841"/>
      <c r="GF65" s="841"/>
      <c r="GG65" s="841"/>
      <c r="GH65" s="841"/>
      <c r="GI65" s="841"/>
      <c r="GJ65" s="841"/>
      <c r="GK65" s="841"/>
      <c r="GL65" s="841"/>
      <c r="GM65" s="841"/>
      <c r="GN65" s="841"/>
      <c r="GO65" s="841"/>
      <c r="GP65" s="841"/>
      <c r="GQ65" s="841"/>
      <c r="GR65" s="841"/>
      <c r="GS65" s="841"/>
    </row>
    <row r="66" spans="1:201" s="840" customFormat="1" ht="21">
      <c r="A66" s="833"/>
      <c r="B66" s="842" t="s">
        <v>309</v>
      </c>
      <c r="C66" s="835"/>
      <c r="D66" s="836"/>
      <c r="E66" s="843"/>
      <c r="F66" s="837"/>
      <c r="G66" s="837"/>
      <c r="H66" s="837"/>
      <c r="I66" s="844"/>
      <c r="J66" s="845"/>
      <c r="L66" s="841"/>
      <c r="M66" s="841"/>
      <c r="N66" s="841"/>
      <c r="O66" s="841"/>
      <c r="P66" s="841"/>
      <c r="Q66" s="841"/>
      <c r="R66" s="841"/>
      <c r="S66" s="841"/>
      <c r="T66" s="841"/>
      <c r="U66" s="841"/>
      <c r="V66" s="841"/>
      <c r="W66" s="841"/>
      <c r="X66" s="841"/>
      <c r="Y66" s="841"/>
      <c r="Z66" s="841"/>
      <c r="AA66" s="841"/>
      <c r="AB66" s="841"/>
      <c r="AC66" s="841"/>
      <c r="AD66" s="841"/>
      <c r="AE66" s="841"/>
      <c r="AF66" s="841"/>
      <c r="AG66" s="841"/>
      <c r="AH66" s="841"/>
      <c r="AI66" s="841"/>
      <c r="AJ66" s="841"/>
      <c r="AK66" s="841"/>
      <c r="AL66" s="841"/>
      <c r="AM66" s="841"/>
      <c r="AN66" s="841"/>
      <c r="AO66" s="841"/>
      <c r="AP66" s="841"/>
      <c r="AQ66" s="841"/>
      <c r="AR66" s="841"/>
      <c r="AS66" s="841"/>
      <c r="AT66" s="841"/>
      <c r="AU66" s="841"/>
      <c r="AV66" s="841"/>
      <c r="AW66" s="841"/>
      <c r="AX66" s="841"/>
      <c r="AY66" s="841"/>
      <c r="AZ66" s="841"/>
      <c r="BA66" s="841"/>
      <c r="BB66" s="841"/>
      <c r="BC66" s="841"/>
      <c r="BD66" s="841"/>
      <c r="BE66" s="841"/>
      <c r="BF66" s="841"/>
      <c r="BG66" s="841"/>
      <c r="BH66" s="841"/>
      <c r="BI66" s="841"/>
      <c r="BJ66" s="841"/>
      <c r="BK66" s="841"/>
      <c r="BL66" s="841"/>
      <c r="BM66" s="841"/>
      <c r="BN66" s="841"/>
      <c r="BO66" s="841"/>
      <c r="BP66" s="841"/>
      <c r="BQ66" s="841"/>
      <c r="BR66" s="841"/>
      <c r="BS66" s="841"/>
      <c r="BT66" s="841"/>
      <c r="BU66" s="841"/>
      <c r="BV66" s="841"/>
      <c r="BW66" s="841"/>
      <c r="BX66" s="841"/>
      <c r="BY66" s="841"/>
      <c r="BZ66" s="841"/>
      <c r="CA66" s="841"/>
      <c r="CB66" s="841"/>
      <c r="CC66" s="841"/>
      <c r="CD66" s="841"/>
      <c r="CE66" s="841"/>
      <c r="CF66" s="841"/>
      <c r="CG66" s="841"/>
      <c r="CH66" s="841"/>
      <c r="CI66" s="841"/>
      <c r="CJ66" s="841"/>
      <c r="CK66" s="841"/>
      <c r="CL66" s="841"/>
      <c r="CM66" s="841"/>
      <c r="CN66" s="841"/>
      <c r="CO66" s="841"/>
      <c r="CP66" s="841"/>
      <c r="CQ66" s="841"/>
      <c r="CR66" s="841"/>
      <c r="CS66" s="841"/>
      <c r="CT66" s="841"/>
      <c r="CU66" s="841"/>
      <c r="CV66" s="841"/>
      <c r="CW66" s="841"/>
      <c r="CX66" s="841"/>
      <c r="CY66" s="841"/>
      <c r="CZ66" s="841"/>
      <c r="DA66" s="841"/>
      <c r="DB66" s="841"/>
      <c r="DC66" s="841"/>
      <c r="DD66" s="841"/>
      <c r="DE66" s="841"/>
      <c r="DF66" s="841"/>
      <c r="DG66" s="841"/>
      <c r="DH66" s="841"/>
      <c r="DI66" s="841"/>
      <c r="DJ66" s="841"/>
      <c r="DK66" s="841"/>
      <c r="DL66" s="841"/>
      <c r="DM66" s="841"/>
      <c r="DN66" s="841"/>
      <c r="DO66" s="841"/>
      <c r="DP66" s="841"/>
      <c r="DQ66" s="841"/>
      <c r="DR66" s="841"/>
      <c r="DS66" s="841"/>
      <c r="DT66" s="841"/>
      <c r="DU66" s="841"/>
      <c r="DV66" s="841"/>
      <c r="DW66" s="841"/>
      <c r="DX66" s="841"/>
      <c r="DY66" s="841"/>
      <c r="DZ66" s="841"/>
      <c r="EA66" s="841"/>
      <c r="EB66" s="841"/>
      <c r="EC66" s="841"/>
      <c r="ED66" s="841"/>
      <c r="EE66" s="841"/>
      <c r="EF66" s="841"/>
      <c r="EG66" s="841"/>
      <c r="EH66" s="841"/>
      <c r="EI66" s="841"/>
      <c r="EJ66" s="841"/>
      <c r="EK66" s="841"/>
      <c r="EL66" s="841"/>
      <c r="EM66" s="841"/>
      <c r="EN66" s="841"/>
      <c r="EO66" s="841"/>
      <c r="EP66" s="841"/>
      <c r="EQ66" s="841"/>
      <c r="ER66" s="841"/>
      <c r="ES66" s="841"/>
      <c r="ET66" s="841"/>
      <c r="EU66" s="841"/>
      <c r="EV66" s="841"/>
      <c r="EW66" s="841"/>
      <c r="EX66" s="841"/>
      <c r="EY66" s="841"/>
      <c r="EZ66" s="841"/>
      <c r="FA66" s="841"/>
      <c r="FB66" s="841"/>
      <c r="FC66" s="841"/>
      <c r="FD66" s="841"/>
      <c r="FE66" s="841"/>
      <c r="FF66" s="841"/>
      <c r="FG66" s="841"/>
      <c r="FH66" s="841"/>
      <c r="FI66" s="841"/>
      <c r="FJ66" s="841"/>
      <c r="FK66" s="841"/>
      <c r="FL66" s="841"/>
      <c r="FM66" s="841"/>
      <c r="FN66" s="841"/>
      <c r="FO66" s="841"/>
      <c r="FP66" s="841"/>
      <c r="FQ66" s="841"/>
      <c r="FR66" s="841"/>
      <c r="FS66" s="841"/>
      <c r="FT66" s="841"/>
      <c r="FU66" s="841"/>
      <c r="FV66" s="841"/>
      <c r="FW66" s="841"/>
      <c r="FX66" s="841"/>
      <c r="FY66" s="841"/>
      <c r="FZ66" s="841"/>
      <c r="GA66" s="841"/>
      <c r="GB66" s="841"/>
      <c r="GC66" s="841"/>
      <c r="GD66" s="841"/>
      <c r="GE66" s="841"/>
      <c r="GF66" s="841"/>
      <c r="GG66" s="841"/>
      <c r="GH66" s="841"/>
      <c r="GI66" s="841"/>
      <c r="GJ66" s="841"/>
      <c r="GK66" s="841"/>
      <c r="GL66" s="841"/>
      <c r="GM66" s="841"/>
      <c r="GN66" s="841"/>
      <c r="GO66" s="841"/>
      <c r="GP66" s="841"/>
      <c r="GQ66" s="841"/>
      <c r="GR66" s="841"/>
      <c r="GS66" s="841"/>
    </row>
    <row r="67" spans="1:201" s="840" customFormat="1" ht="21">
      <c r="A67" s="846"/>
      <c r="B67" s="847" t="s">
        <v>780</v>
      </c>
      <c r="C67" s="848">
        <v>0.08</v>
      </c>
      <c r="D67" s="520" t="s">
        <v>33</v>
      </c>
      <c r="E67" s="848"/>
      <c r="F67" s="848"/>
      <c r="G67" s="848">
        <v>615</v>
      </c>
      <c r="H67" s="848">
        <f>G67*C67</f>
        <v>49.2</v>
      </c>
      <c r="I67" s="849">
        <f>H67+F67</f>
        <v>49.2</v>
      </c>
      <c r="J67" s="845"/>
      <c r="L67" s="841"/>
      <c r="M67" s="841"/>
      <c r="N67" s="841"/>
      <c r="O67" s="841"/>
      <c r="P67" s="841"/>
      <c r="Q67" s="841"/>
      <c r="R67" s="841"/>
      <c r="S67" s="841"/>
      <c r="T67" s="841"/>
      <c r="U67" s="841"/>
      <c r="V67" s="841"/>
      <c r="W67" s="841"/>
      <c r="X67" s="841"/>
      <c r="Y67" s="841"/>
      <c r="Z67" s="841"/>
      <c r="AA67" s="841"/>
      <c r="AB67" s="841"/>
      <c r="AC67" s="841"/>
      <c r="AD67" s="841"/>
      <c r="AE67" s="841"/>
      <c r="AF67" s="841"/>
      <c r="AG67" s="841"/>
      <c r="AH67" s="841"/>
      <c r="AI67" s="841"/>
      <c r="AJ67" s="841"/>
      <c r="AK67" s="841"/>
      <c r="AL67" s="841"/>
      <c r="AM67" s="841"/>
      <c r="AN67" s="841"/>
      <c r="AO67" s="841"/>
      <c r="AP67" s="841"/>
      <c r="AQ67" s="841"/>
      <c r="AR67" s="841"/>
      <c r="AS67" s="841"/>
      <c r="AT67" s="841"/>
      <c r="AU67" s="841"/>
      <c r="AV67" s="841"/>
      <c r="AW67" s="841"/>
      <c r="AX67" s="841"/>
      <c r="AY67" s="841"/>
      <c r="AZ67" s="841"/>
      <c r="BA67" s="841"/>
      <c r="BB67" s="841"/>
      <c r="BC67" s="841"/>
      <c r="BD67" s="841"/>
      <c r="BE67" s="841"/>
      <c r="BF67" s="841"/>
      <c r="BG67" s="841"/>
      <c r="BH67" s="841"/>
      <c r="BI67" s="841"/>
      <c r="BJ67" s="841"/>
      <c r="BK67" s="841"/>
      <c r="BL67" s="841"/>
      <c r="BM67" s="841"/>
      <c r="BN67" s="841"/>
      <c r="BO67" s="841"/>
      <c r="BP67" s="841"/>
      <c r="BQ67" s="841"/>
      <c r="BR67" s="841"/>
      <c r="BS67" s="841"/>
      <c r="BT67" s="841"/>
      <c r="BU67" s="841"/>
      <c r="BV67" s="841"/>
      <c r="BW67" s="841"/>
      <c r="BX67" s="841"/>
      <c r="BY67" s="841"/>
      <c r="BZ67" s="841"/>
      <c r="CA67" s="841"/>
      <c r="CB67" s="841"/>
      <c r="CC67" s="841"/>
      <c r="CD67" s="841"/>
      <c r="CE67" s="841"/>
      <c r="CF67" s="841"/>
      <c r="CG67" s="841"/>
      <c r="CH67" s="841"/>
      <c r="CI67" s="841"/>
      <c r="CJ67" s="841"/>
      <c r="CK67" s="841"/>
      <c r="CL67" s="841"/>
      <c r="CM67" s="841"/>
      <c r="CN67" s="841"/>
      <c r="CO67" s="841"/>
      <c r="CP67" s="841"/>
      <c r="CQ67" s="841"/>
      <c r="CR67" s="841"/>
      <c r="CS67" s="841"/>
      <c r="CT67" s="841"/>
      <c r="CU67" s="841"/>
      <c r="CV67" s="841"/>
      <c r="CW67" s="841"/>
      <c r="CX67" s="841"/>
      <c r="CY67" s="841"/>
      <c r="CZ67" s="841"/>
      <c r="DA67" s="841"/>
      <c r="DB67" s="841"/>
      <c r="DC67" s="841"/>
      <c r="DD67" s="841"/>
      <c r="DE67" s="841"/>
      <c r="DF67" s="841"/>
      <c r="DG67" s="841"/>
      <c r="DH67" s="841"/>
      <c r="DI67" s="841"/>
      <c r="DJ67" s="841"/>
      <c r="DK67" s="841"/>
      <c r="DL67" s="841"/>
      <c r="DM67" s="841"/>
      <c r="DN67" s="841"/>
      <c r="DO67" s="841"/>
      <c r="DP67" s="841"/>
      <c r="DQ67" s="841"/>
      <c r="DR67" s="841"/>
      <c r="DS67" s="841"/>
      <c r="DT67" s="841"/>
      <c r="DU67" s="841"/>
      <c r="DV67" s="841"/>
      <c r="DW67" s="841"/>
      <c r="DX67" s="841"/>
      <c r="DY67" s="841"/>
      <c r="DZ67" s="841"/>
      <c r="EA67" s="841"/>
      <c r="EB67" s="841"/>
      <c r="EC67" s="841"/>
      <c r="ED67" s="841"/>
      <c r="EE67" s="841"/>
      <c r="EF67" s="841"/>
      <c r="EG67" s="841"/>
      <c r="EH67" s="841"/>
      <c r="EI67" s="841"/>
      <c r="EJ67" s="841"/>
      <c r="EK67" s="841"/>
      <c r="EL67" s="841"/>
      <c r="EM67" s="841"/>
      <c r="EN67" s="841"/>
      <c r="EO67" s="841"/>
      <c r="EP67" s="841"/>
      <c r="EQ67" s="841"/>
      <c r="ER67" s="841"/>
      <c r="ES67" s="841"/>
      <c r="ET67" s="841"/>
      <c r="EU67" s="841"/>
      <c r="EV67" s="841"/>
      <c r="EW67" s="841"/>
      <c r="EX67" s="841"/>
      <c r="EY67" s="841"/>
      <c r="EZ67" s="841"/>
      <c r="FA67" s="841"/>
      <c r="FB67" s="841"/>
      <c r="FC67" s="841"/>
      <c r="FD67" s="841"/>
      <c r="FE67" s="841"/>
      <c r="FF67" s="841"/>
      <c r="FG67" s="841"/>
      <c r="FH67" s="841"/>
      <c r="FI67" s="841"/>
      <c r="FJ67" s="841"/>
      <c r="FK67" s="841"/>
      <c r="FL67" s="841"/>
      <c r="FM67" s="841"/>
      <c r="FN67" s="841"/>
      <c r="FO67" s="841"/>
      <c r="FP67" s="841"/>
      <c r="FQ67" s="841"/>
      <c r="FR67" s="841"/>
      <c r="FS67" s="841"/>
      <c r="FT67" s="841"/>
      <c r="FU67" s="841"/>
      <c r="FV67" s="841"/>
      <c r="FW67" s="841"/>
      <c r="FX67" s="841"/>
      <c r="FY67" s="841"/>
      <c r="FZ67" s="841"/>
      <c r="GA67" s="841"/>
      <c r="GB67" s="841"/>
      <c r="GC67" s="841"/>
      <c r="GD67" s="841"/>
      <c r="GE67" s="841"/>
      <c r="GF67" s="841"/>
      <c r="GG67" s="841"/>
      <c r="GH67" s="841"/>
      <c r="GI67" s="841"/>
      <c r="GJ67" s="841"/>
      <c r="GK67" s="841"/>
      <c r="GL67" s="841"/>
      <c r="GM67" s="841"/>
      <c r="GN67" s="841"/>
      <c r="GO67" s="841"/>
      <c r="GP67" s="841"/>
      <c r="GQ67" s="841"/>
      <c r="GR67" s="841"/>
      <c r="GS67" s="841"/>
    </row>
    <row r="68" spans="1:201" s="840" customFormat="1" ht="21">
      <c r="A68" s="846"/>
      <c r="B68" s="852" t="s">
        <v>311</v>
      </c>
      <c r="C68" s="848"/>
      <c r="D68" s="520"/>
      <c r="E68" s="848"/>
      <c r="F68" s="848"/>
      <c r="G68" s="848"/>
      <c r="H68" s="848"/>
      <c r="I68" s="849"/>
      <c r="J68" s="845"/>
      <c r="L68" s="841"/>
      <c r="M68" s="841"/>
      <c r="N68" s="841"/>
      <c r="O68" s="841"/>
      <c r="P68" s="841"/>
      <c r="Q68" s="841"/>
      <c r="R68" s="841"/>
      <c r="S68" s="841"/>
      <c r="T68" s="841"/>
      <c r="U68" s="841"/>
      <c r="V68" s="841"/>
      <c r="W68" s="841"/>
      <c r="X68" s="841"/>
      <c r="Y68" s="841"/>
      <c r="Z68" s="841"/>
      <c r="AA68" s="841"/>
      <c r="AB68" s="841"/>
      <c r="AC68" s="841"/>
      <c r="AD68" s="841"/>
      <c r="AE68" s="841"/>
      <c r="AF68" s="841"/>
      <c r="AG68" s="841"/>
      <c r="AH68" s="841"/>
      <c r="AI68" s="841"/>
      <c r="AJ68" s="841"/>
      <c r="AK68" s="841"/>
      <c r="AL68" s="841"/>
      <c r="AM68" s="841"/>
      <c r="AN68" s="841"/>
      <c r="AO68" s="841"/>
      <c r="AP68" s="841"/>
      <c r="AQ68" s="841"/>
      <c r="AR68" s="841"/>
      <c r="AS68" s="841"/>
      <c r="AT68" s="841"/>
      <c r="AU68" s="841"/>
      <c r="AV68" s="841"/>
      <c r="AW68" s="841"/>
      <c r="AX68" s="841"/>
      <c r="AY68" s="841"/>
      <c r="AZ68" s="841"/>
      <c r="BA68" s="841"/>
      <c r="BB68" s="841"/>
      <c r="BC68" s="841"/>
      <c r="BD68" s="841"/>
      <c r="BE68" s="841"/>
      <c r="BF68" s="841"/>
      <c r="BG68" s="841"/>
      <c r="BH68" s="841"/>
      <c r="BI68" s="841"/>
      <c r="BJ68" s="841"/>
      <c r="BK68" s="841"/>
      <c r="BL68" s="841"/>
      <c r="BM68" s="841"/>
      <c r="BN68" s="841"/>
      <c r="BO68" s="841"/>
      <c r="BP68" s="841"/>
      <c r="BQ68" s="841"/>
      <c r="BR68" s="841"/>
      <c r="BS68" s="841"/>
      <c r="BT68" s="841"/>
      <c r="BU68" s="841"/>
      <c r="BV68" s="841"/>
      <c r="BW68" s="841"/>
      <c r="BX68" s="841"/>
      <c r="BY68" s="841"/>
      <c r="BZ68" s="841"/>
      <c r="CA68" s="841"/>
      <c r="CB68" s="841"/>
      <c r="CC68" s="841"/>
      <c r="CD68" s="841"/>
      <c r="CE68" s="841"/>
      <c r="CF68" s="841"/>
      <c r="CG68" s="841"/>
      <c r="CH68" s="841"/>
      <c r="CI68" s="841"/>
      <c r="CJ68" s="841"/>
      <c r="CK68" s="841"/>
      <c r="CL68" s="841"/>
      <c r="CM68" s="841"/>
      <c r="CN68" s="841"/>
      <c r="CO68" s="841"/>
      <c r="CP68" s="841"/>
      <c r="CQ68" s="841"/>
      <c r="CR68" s="841"/>
      <c r="CS68" s="841"/>
      <c r="CT68" s="841"/>
      <c r="CU68" s="841"/>
      <c r="CV68" s="841"/>
      <c r="CW68" s="841"/>
      <c r="CX68" s="841"/>
      <c r="CY68" s="841"/>
      <c r="CZ68" s="841"/>
      <c r="DA68" s="841"/>
      <c r="DB68" s="841"/>
      <c r="DC68" s="841"/>
      <c r="DD68" s="841"/>
      <c r="DE68" s="841"/>
      <c r="DF68" s="841"/>
      <c r="DG68" s="841"/>
      <c r="DH68" s="841"/>
      <c r="DI68" s="841"/>
      <c r="DJ68" s="841"/>
      <c r="DK68" s="841"/>
      <c r="DL68" s="841"/>
      <c r="DM68" s="841"/>
      <c r="DN68" s="841"/>
      <c r="DO68" s="841"/>
      <c r="DP68" s="841"/>
      <c r="DQ68" s="841"/>
      <c r="DR68" s="841"/>
      <c r="DS68" s="841"/>
      <c r="DT68" s="841"/>
      <c r="DU68" s="841"/>
      <c r="DV68" s="841"/>
      <c r="DW68" s="841"/>
      <c r="DX68" s="841"/>
      <c r="DY68" s="841"/>
      <c r="DZ68" s="841"/>
      <c r="EA68" s="841"/>
      <c r="EB68" s="841"/>
      <c r="EC68" s="841"/>
      <c r="ED68" s="841"/>
      <c r="EE68" s="841"/>
      <c r="EF68" s="841"/>
      <c r="EG68" s="841"/>
      <c r="EH68" s="841"/>
      <c r="EI68" s="841"/>
      <c r="EJ68" s="841"/>
      <c r="EK68" s="841"/>
      <c r="EL68" s="841"/>
      <c r="EM68" s="841"/>
      <c r="EN68" s="841"/>
      <c r="EO68" s="841"/>
      <c r="EP68" s="841"/>
      <c r="EQ68" s="841"/>
      <c r="ER68" s="841"/>
      <c r="ES68" s="841"/>
      <c r="ET68" s="841"/>
      <c r="EU68" s="841"/>
      <c r="EV68" s="841"/>
      <c r="EW68" s="841"/>
      <c r="EX68" s="841"/>
      <c r="EY68" s="841"/>
      <c r="EZ68" s="841"/>
      <c r="FA68" s="841"/>
      <c r="FB68" s="841"/>
      <c r="FC68" s="841"/>
      <c r="FD68" s="841"/>
      <c r="FE68" s="841"/>
      <c r="FF68" s="841"/>
      <c r="FG68" s="841"/>
      <c r="FH68" s="841"/>
      <c r="FI68" s="841"/>
      <c r="FJ68" s="841"/>
      <c r="FK68" s="841"/>
      <c r="FL68" s="841"/>
      <c r="FM68" s="841"/>
      <c r="FN68" s="841"/>
      <c r="FO68" s="841"/>
      <c r="FP68" s="841"/>
      <c r="FQ68" s="841"/>
      <c r="FR68" s="841"/>
      <c r="FS68" s="841"/>
      <c r="FT68" s="841"/>
      <c r="FU68" s="841"/>
      <c r="FV68" s="841"/>
      <c r="FW68" s="841"/>
      <c r="FX68" s="841"/>
      <c r="FY68" s="841"/>
      <c r="FZ68" s="841"/>
      <c r="GA68" s="841"/>
      <c r="GB68" s="841"/>
      <c r="GC68" s="841"/>
      <c r="GD68" s="841"/>
      <c r="GE68" s="841"/>
      <c r="GF68" s="841"/>
      <c r="GG68" s="841"/>
      <c r="GH68" s="841"/>
      <c r="GI68" s="841"/>
      <c r="GJ68" s="841"/>
      <c r="GK68" s="841"/>
      <c r="GL68" s="841"/>
      <c r="GM68" s="841"/>
      <c r="GN68" s="841"/>
      <c r="GO68" s="841"/>
      <c r="GP68" s="841"/>
      <c r="GQ68" s="841"/>
      <c r="GR68" s="841"/>
      <c r="GS68" s="841"/>
    </row>
    <row r="69" spans="1:201" s="840" customFormat="1" ht="21">
      <c r="A69" s="846"/>
      <c r="B69" s="847" t="s">
        <v>781</v>
      </c>
      <c r="C69" s="848">
        <v>68</v>
      </c>
      <c r="D69" s="520" t="s">
        <v>34</v>
      </c>
      <c r="E69" s="848"/>
      <c r="F69" s="848"/>
      <c r="G69" s="848">
        <v>21</v>
      </c>
      <c r="H69" s="848">
        <f>G69*C69</f>
        <v>1428</v>
      </c>
      <c r="I69" s="849">
        <f>H69+F69</f>
        <v>1428</v>
      </c>
      <c r="J69" s="845"/>
      <c r="K69" s="851"/>
      <c r="L69" s="841"/>
      <c r="M69" s="841"/>
      <c r="N69" s="850"/>
      <c r="O69" s="850"/>
      <c r="P69" s="841"/>
      <c r="Q69" s="841"/>
      <c r="R69" s="841"/>
      <c r="S69" s="841"/>
      <c r="T69" s="841"/>
      <c r="U69" s="841"/>
      <c r="V69" s="841"/>
      <c r="W69" s="841"/>
      <c r="X69" s="841"/>
      <c r="Y69" s="841"/>
      <c r="Z69" s="841"/>
      <c r="AA69" s="841"/>
      <c r="AB69" s="841"/>
      <c r="AC69" s="841"/>
      <c r="AD69" s="841"/>
      <c r="AE69" s="841"/>
      <c r="AF69" s="841"/>
      <c r="AG69" s="841"/>
      <c r="AH69" s="841"/>
      <c r="AI69" s="841"/>
      <c r="AJ69" s="841"/>
      <c r="AK69" s="841"/>
      <c r="AL69" s="841"/>
      <c r="AM69" s="841"/>
      <c r="AN69" s="841"/>
      <c r="AO69" s="841"/>
      <c r="AP69" s="841"/>
      <c r="AQ69" s="841"/>
      <c r="AR69" s="841"/>
      <c r="AS69" s="841"/>
      <c r="AT69" s="841"/>
      <c r="AU69" s="841"/>
      <c r="AV69" s="841"/>
      <c r="AW69" s="841"/>
      <c r="AX69" s="841"/>
      <c r="AY69" s="841"/>
      <c r="AZ69" s="841"/>
      <c r="BA69" s="841"/>
      <c r="BB69" s="841"/>
      <c r="BC69" s="841"/>
      <c r="BD69" s="841"/>
      <c r="BE69" s="841"/>
      <c r="BF69" s="841"/>
      <c r="BG69" s="841"/>
      <c r="BH69" s="841"/>
      <c r="BI69" s="841"/>
      <c r="BJ69" s="841"/>
      <c r="BK69" s="841"/>
      <c r="BL69" s="841"/>
      <c r="BM69" s="841"/>
      <c r="BN69" s="841"/>
      <c r="BO69" s="841"/>
      <c r="BP69" s="841"/>
      <c r="BQ69" s="841"/>
      <c r="BR69" s="841"/>
      <c r="BS69" s="841"/>
      <c r="BT69" s="841"/>
      <c r="BU69" s="841"/>
      <c r="BV69" s="841"/>
      <c r="BW69" s="841"/>
      <c r="BX69" s="841"/>
      <c r="BY69" s="841"/>
      <c r="BZ69" s="841"/>
      <c r="CA69" s="841"/>
      <c r="CB69" s="841"/>
      <c r="CC69" s="841"/>
      <c r="CD69" s="841"/>
      <c r="CE69" s="841"/>
      <c r="CF69" s="841"/>
      <c r="CG69" s="841"/>
      <c r="CH69" s="841"/>
      <c r="CI69" s="841"/>
      <c r="CJ69" s="841"/>
      <c r="CK69" s="841"/>
      <c r="CL69" s="841"/>
      <c r="CM69" s="841"/>
      <c r="CN69" s="841"/>
      <c r="CO69" s="841"/>
      <c r="CP69" s="841"/>
      <c r="CQ69" s="841"/>
      <c r="CR69" s="841"/>
      <c r="CS69" s="841"/>
      <c r="CT69" s="841"/>
      <c r="CU69" s="841"/>
      <c r="CV69" s="841"/>
      <c r="CW69" s="841"/>
      <c r="CX69" s="841"/>
      <c r="CY69" s="841"/>
      <c r="CZ69" s="841"/>
      <c r="DA69" s="841"/>
      <c r="DB69" s="841"/>
      <c r="DC69" s="841"/>
      <c r="DD69" s="841"/>
      <c r="DE69" s="841"/>
      <c r="DF69" s="841"/>
      <c r="DG69" s="841"/>
      <c r="DH69" s="841"/>
      <c r="DI69" s="841"/>
      <c r="DJ69" s="841"/>
      <c r="DK69" s="841"/>
      <c r="DL69" s="841"/>
      <c r="DM69" s="841"/>
      <c r="DN69" s="841"/>
      <c r="DO69" s="841"/>
      <c r="DP69" s="841"/>
      <c r="DQ69" s="841"/>
      <c r="DR69" s="841"/>
      <c r="DS69" s="841"/>
      <c r="DT69" s="841"/>
      <c r="DU69" s="841"/>
      <c r="DV69" s="841"/>
      <c r="DW69" s="841"/>
      <c r="DX69" s="841"/>
      <c r="DY69" s="841"/>
      <c r="DZ69" s="841"/>
      <c r="EA69" s="841"/>
      <c r="EB69" s="841"/>
      <c r="EC69" s="841"/>
      <c r="ED69" s="841"/>
      <c r="EE69" s="841"/>
      <c r="EF69" s="841"/>
      <c r="EG69" s="841"/>
      <c r="EH69" s="841"/>
      <c r="EI69" s="841"/>
      <c r="EJ69" s="841"/>
      <c r="EK69" s="841"/>
      <c r="EL69" s="841"/>
      <c r="EM69" s="841"/>
      <c r="EN69" s="841"/>
      <c r="EO69" s="841"/>
      <c r="EP69" s="841"/>
      <c r="EQ69" s="841"/>
      <c r="ER69" s="841"/>
      <c r="ES69" s="841"/>
      <c r="ET69" s="841"/>
      <c r="EU69" s="841"/>
      <c r="EV69" s="841"/>
      <c r="EW69" s="841"/>
      <c r="EX69" s="841"/>
      <c r="EY69" s="841"/>
      <c r="EZ69" s="841"/>
      <c r="FA69" s="841"/>
      <c r="FB69" s="841"/>
      <c r="FC69" s="841"/>
      <c r="FD69" s="841"/>
      <c r="FE69" s="841"/>
      <c r="FF69" s="841"/>
      <c r="FG69" s="841"/>
      <c r="FH69" s="841"/>
      <c r="FI69" s="841"/>
      <c r="FJ69" s="841"/>
      <c r="FK69" s="841"/>
      <c r="FL69" s="841"/>
      <c r="FM69" s="841"/>
      <c r="FN69" s="841"/>
      <c r="FO69" s="841"/>
      <c r="FP69" s="841"/>
      <c r="FQ69" s="841"/>
      <c r="FR69" s="841"/>
      <c r="FS69" s="841"/>
      <c r="FT69" s="841"/>
      <c r="FU69" s="841"/>
      <c r="FV69" s="841"/>
      <c r="FW69" s="841"/>
      <c r="FX69" s="841"/>
      <c r="FY69" s="841"/>
      <c r="FZ69" s="841"/>
      <c r="GA69" s="841"/>
      <c r="GB69" s="841"/>
      <c r="GC69" s="841"/>
      <c r="GD69" s="841"/>
      <c r="GE69" s="841"/>
      <c r="GF69" s="841"/>
      <c r="GG69" s="841"/>
      <c r="GH69" s="841"/>
      <c r="GI69" s="841"/>
      <c r="GJ69" s="841"/>
      <c r="GK69" s="841"/>
      <c r="GL69" s="841"/>
      <c r="GM69" s="841"/>
      <c r="GN69" s="841"/>
      <c r="GO69" s="841"/>
      <c r="GP69" s="841"/>
      <c r="GQ69" s="841"/>
      <c r="GR69" s="841"/>
      <c r="GS69" s="841"/>
    </row>
    <row r="70" spans="1:201" s="840" customFormat="1" ht="21">
      <c r="A70" s="846"/>
      <c r="B70" s="847" t="s">
        <v>766</v>
      </c>
      <c r="C70" s="848">
        <v>68</v>
      </c>
      <c r="D70" s="520" t="s">
        <v>34</v>
      </c>
      <c r="E70" s="848"/>
      <c r="F70" s="848"/>
      <c r="G70" s="848">
        <v>51</v>
      </c>
      <c r="H70" s="848">
        <f>G70*C70</f>
        <v>3468</v>
      </c>
      <c r="I70" s="849">
        <f>H70+F70</f>
        <v>3468</v>
      </c>
      <c r="J70" s="845"/>
      <c r="K70" s="851"/>
      <c r="L70" s="841"/>
      <c r="M70" s="841"/>
      <c r="N70" s="850"/>
      <c r="O70" s="850"/>
      <c r="P70" s="841"/>
      <c r="Q70" s="841"/>
      <c r="R70" s="841"/>
      <c r="S70" s="841"/>
      <c r="T70" s="841"/>
      <c r="U70" s="841"/>
      <c r="V70" s="841"/>
      <c r="W70" s="841"/>
      <c r="X70" s="841"/>
      <c r="Y70" s="841"/>
      <c r="Z70" s="841"/>
      <c r="AA70" s="841"/>
      <c r="AB70" s="841"/>
      <c r="AC70" s="841"/>
      <c r="AD70" s="841"/>
      <c r="AE70" s="841"/>
      <c r="AF70" s="841"/>
      <c r="AG70" s="841"/>
      <c r="AH70" s="841"/>
      <c r="AI70" s="841"/>
      <c r="AJ70" s="841"/>
      <c r="AK70" s="841"/>
      <c r="AL70" s="841"/>
      <c r="AM70" s="841"/>
      <c r="AN70" s="841"/>
      <c r="AO70" s="841"/>
      <c r="AP70" s="841"/>
      <c r="AQ70" s="841"/>
      <c r="AR70" s="841"/>
      <c r="AS70" s="841"/>
      <c r="AT70" s="841"/>
      <c r="AU70" s="841"/>
      <c r="AV70" s="841"/>
      <c r="AW70" s="841"/>
      <c r="AX70" s="841"/>
      <c r="AY70" s="841"/>
      <c r="AZ70" s="841"/>
      <c r="BA70" s="841"/>
      <c r="BB70" s="841"/>
      <c r="BC70" s="841"/>
      <c r="BD70" s="841"/>
      <c r="BE70" s="841"/>
      <c r="BF70" s="841"/>
      <c r="BG70" s="841"/>
      <c r="BH70" s="841"/>
      <c r="BI70" s="841"/>
      <c r="BJ70" s="841"/>
      <c r="BK70" s="841"/>
      <c r="BL70" s="841"/>
      <c r="BM70" s="841"/>
      <c r="BN70" s="841"/>
      <c r="BO70" s="841"/>
      <c r="BP70" s="841"/>
      <c r="BQ70" s="841"/>
      <c r="BR70" s="841"/>
      <c r="BS70" s="841"/>
      <c r="BT70" s="841"/>
      <c r="BU70" s="841"/>
      <c r="BV70" s="841"/>
      <c r="BW70" s="841"/>
      <c r="BX70" s="841"/>
      <c r="BY70" s="841"/>
      <c r="BZ70" s="841"/>
      <c r="CA70" s="841"/>
      <c r="CB70" s="841"/>
      <c r="CC70" s="841"/>
      <c r="CD70" s="841"/>
      <c r="CE70" s="841"/>
      <c r="CF70" s="841"/>
      <c r="CG70" s="841"/>
      <c r="CH70" s="841"/>
      <c r="CI70" s="841"/>
      <c r="CJ70" s="841"/>
      <c r="CK70" s="841"/>
      <c r="CL70" s="841"/>
      <c r="CM70" s="841"/>
      <c r="CN70" s="841"/>
      <c r="CO70" s="841"/>
      <c r="CP70" s="841"/>
      <c r="CQ70" s="841"/>
      <c r="CR70" s="841"/>
      <c r="CS70" s="841"/>
      <c r="CT70" s="841"/>
      <c r="CU70" s="841"/>
      <c r="CV70" s="841"/>
      <c r="CW70" s="841"/>
      <c r="CX70" s="841"/>
      <c r="CY70" s="841"/>
      <c r="CZ70" s="841"/>
      <c r="DA70" s="841"/>
      <c r="DB70" s="841"/>
      <c r="DC70" s="841"/>
      <c r="DD70" s="841"/>
      <c r="DE70" s="841"/>
      <c r="DF70" s="841"/>
      <c r="DG70" s="841"/>
      <c r="DH70" s="841"/>
      <c r="DI70" s="841"/>
      <c r="DJ70" s="841"/>
      <c r="DK70" s="841"/>
      <c r="DL70" s="841"/>
      <c r="DM70" s="841"/>
      <c r="DN70" s="841"/>
      <c r="DO70" s="841"/>
      <c r="DP70" s="841"/>
      <c r="DQ70" s="841"/>
      <c r="DR70" s="841"/>
      <c r="DS70" s="841"/>
      <c r="DT70" s="841"/>
      <c r="DU70" s="841"/>
      <c r="DV70" s="841"/>
      <c r="DW70" s="841"/>
      <c r="DX70" s="841"/>
      <c r="DY70" s="841"/>
      <c r="DZ70" s="841"/>
      <c r="EA70" s="841"/>
      <c r="EB70" s="841"/>
      <c r="EC70" s="841"/>
      <c r="ED70" s="841"/>
      <c r="EE70" s="841"/>
      <c r="EF70" s="841"/>
      <c r="EG70" s="841"/>
      <c r="EH70" s="841"/>
      <c r="EI70" s="841"/>
      <c r="EJ70" s="841"/>
      <c r="EK70" s="841"/>
      <c r="EL70" s="841"/>
      <c r="EM70" s="841"/>
      <c r="EN70" s="841"/>
      <c r="EO70" s="841"/>
      <c r="EP70" s="841"/>
      <c r="EQ70" s="841"/>
      <c r="ER70" s="841"/>
      <c r="ES70" s="841"/>
      <c r="ET70" s="841"/>
      <c r="EU70" s="841"/>
      <c r="EV70" s="841"/>
      <c r="EW70" s="841"/>
      <c r="EX70" s="841"/>
      <c r="EY70" s="841"/>
      <c r="EZ70" s="841"/>
      <c r="FA70" s="841"/>
      <c r="FB70" s="841"/>
      <c r="FC70" s="841"/>
      <c r="FD70" s="841"/>
      <c r="FE70" s="841"/>
      <c r="FF70" s="841"/>
      <c r="FG70" s="841"/>
      <c r="FH70" s="841"/>
      <c r="FI70" s="841"/>
      <c r="FJ70" s="841"/>
      <c r="FK70" s="841"/>
      <c r="FL70" s="841"/>
      <c r="FM70" s="841"/>
      <c r="FN70" s="841"/>
      <c r="FO70" s="841"/>
      <c r="FP70" s="841"/>
      <c r="FQ70" s="841"/>
      <c r="FR70" s="841"/>
      <c r="FS70" s="841"/>
      <c r="FT70" s="841"/>
      <c r="FU70" s="841"/>
      <c r="FV70" s="841"/>
      <c r="FW70" s="841"/>
      <c r="FX70" s="841"/>
      <c r="FY70" s="841"/>
      <c r="FZ70" s="841"/>
      <c r="GA70" s="841"/>
      <c r="GB70" s="841"/>
      <c r="GC70" s="841"/>
      <c r="GD70" s="841"/>
      <c r="GE70" s="841"/>
      <c r="GF70" s="841"/>
      <c r="GG70" s="841"/>
      <c r="GH70" s="841"/>
      <c r="GI70" s="841"/>
      <c r="GJ70" s="841"/>
      <c r="GK70" s="841"/>
      <c r="GL70" s="841"/>
      <c r="GM70" s="841"/>
      <c r="GN70" s="841"/>
      <c r="GO70" s="841"/>
      <c r="GP70" s="841"/>
      <c r="GQ70" s="841"/>
      <c r="GR70" s="841"/>
      <c r="GS70" s="841"/>
    </row>
    <row r="71" spans="1:201" s="840" customFormat="1" ht="21">
      <c r="A71" s="846"/>
      <c r="B71" s="847"/>
      <c r="C71" s="520"/>
      <c r="D71" s="853"/>
      <c r="E71" s="856"/>
      <c r="F71" s="848"/>
      <c r="G71" s="848"/>
      <c r="H71" s="848"/>
      <c r="I71" s="849"/>
      <c r="J71" s="845"/>
      <c r="L71" s="841"/>
      <c r="M71" s="841"/>
      <c r="N71" s="841"/>
      <c r="O71" s="841"/>
      <c r="P71" s="841"/>
      <c r="Q71" s="841"/>
      <c r="R71" s="841"/>
      <c r="S71" s="841"/>
      <c r="T71" s="841"/>
      <c r="U71" s="841"/>
      <c r="V71" s="841"/>
      <c r="W71" s="841"/>
      <c r="X71" s="841"/>
      <c r="Y71" s="841"/>
      <c r="Z71" s="841"/>
      <c r="AA71" s="841"/>
      <c r="AB71" s="841"/>
      <c r="AC71" s="841"/>
      <c r="AD71" s="841"/>
      <c r="AE71" s="841"/>
      <c r="AF71" s="841"/>
      <c r="AG71" s="841"/>
      <c r="AH71" s="841"/>
      <c r="AI71" s="841"/>
      <c r="AJ71" s="841"/>
      <c r="AK71" s="841"/>
      <c r="AL71" s="841"/>
      <c r="AM71" s="841"/>
      <c r="AN71" s="841"/>
      <c r="AO71" s="841"/>
      <c r="AP71" s="841"/>
      <c r="AQ71" s="841"/>
      <c r="AR71" s="841"/>
      <c r="AS71" s="841"/>
      <c r="AT71" s="841"/>
      <c r="AU71" s="841"/>
      <c r="AV71" s="841"/>
      <c r="AW71" s="841"/>
      <c r="AX71" s="841"/>
      <c r="AY71" s="841"/>
      <c r="AZ71" s="841"/>
      <c r="BA71" s="841"/>
      <c r="BB71" s="841"/>
      <c r="BC71" s="841"/>
      <c r="BD71" s="841"/>
      <c r="BE71" s="841"/>
      <c r="BF71" s="841"/>
      <c r="BG71" s="841"/>
      <c r="BH71" s="841"/>
      <c r="BI71" s="841"/>
      <c r="BJ71" s="841"/>
      <c r="BK71" s="841"/>
      <c r="BL71" s="841"/>
      <c r="BM71" s="841"/>
      <c r="BN71" s="841"/>
      <c r="BO71" s="841"/>
      <c r="BP71" s="841"/>
      <c r="BQ71" s="841"/>
      <c r="BR71" s="841"/>
      <c r="BS71" s="841"/>
      <c r="BT71" s="841"/>
      <c r="BU71" s="841"/>
      <c r="BV71" s="841"/>
      <c r="BW71" s="841"/>
      <c r="BX71" s="841"/>
      <c r="BY71" s="841"/>
      <c r="BZ71" s="841"/>
      <c r="CA71" s="841"/>
      <c r="CB71" s="841"/>
      <c r="CC71" s="841"/>
      <c r="CD71" s="841"/>
      <c r="CE71" s="841"/>
      <c r="CF71" s="841"/>
      <c r="CG71" s="841"/>
      <c r="CH71" s="841"/>
      <c r="CI71" s="841"/>
      <c r="CJ71" s="841"/>
      <c r="CK71" s="841"/>
      <c r="CL71" s="841"/>
      <c r="CM71" s="841"/>
      <c r="CN71" s="841"/>
      <c r="CO71" s="841"/>
      <c r="CP71" s="841"/>
      <c r="CQ71" s="841"/>
      <c r="CR71" s="841"/>
      <c r="CS71" s="841"/>
      <c r="CT71" s="841"/>
      <c r="CU71" s="841"/>
      <c r="CV71" s="841"/>
      <c r="CW71" s="841"/>
      <c r="CX71" s="841"/>
      <c r="CY71" s="841"/>
      <c r="CZ71" s="841"/>
      <c r="DA71" s="841"/>
      <c r="DB71" s="841"/>
      <c r="DC71" s="841"/>
      <c r="DD71" s="841"/>
      <c r="DE71" s="841"/>
      <c r="DF71" s="841"/>
      <c r="DG71" s="841"/>
      <c r="DH71" s="841"/>
      <c r="DI71" s="841"/>
      <c r="DJ71" s="841"/>
      <c r="DK71" s="841"/>
      <c r="DL71" s="841"/>
      <c r="DM71" s="841"/>
      <c r="DN71" s="841"/>
      <c r="DO71" s="841"/>
      <c r="DP71" s="841"/>
      <c r="DQ71" s="841"/>
      <c r="DR71" s="841"/>
      <c r="DS71" s="841"/>
      <c r="DT71" s="841"/>
      <c r="DU71" s="841"/>
      <c r="DV71" s="841"/>
      <c r="DW71" s="841"/>
      <c r="DX71" s="841"/>
      <c r="DY71" s="841"/>
      <c r="DZ71" s="841"/>
      <c r="EA71" s="841"/>
      <c r="EB71" s="841"/>
      <c r="EC71" s="841"/>
      <c r="ED71" s="841"/>
      <c r="EE71" s="841"/>
      <c r="EF71" s="841"/>
      <c r="EG71" s="841"/>
      <c r="EH71" s="841"/>
      <c r="EI71" s="841"/>
      <c r="EJ71" s="841"/>
      <c r="EK71" s="841"/>
      <c r="EL71" s="841"/>
      <c r="EM71" s="841"/>
      <c r="EN71" s="841"/>
      <c r="EO71" s="841"/>
      <c r="EP71" s="841"/>
      <c r="EQ71" s="841"/>
      <c r="ER71" s="841"/>
      <c r="ES71" s="841"/>
      <c r="ET71" s="841"/>
      <c r="EU71" s="841"/>
      <c r="EV71" s="841"/>
      <c r="EW71" s="841"/>
      <c r="EX71" s="841"/>
      <c r="EY71" s="841"/>
      <c r="EZ71" s="841"/>
      <c r="FA71" s="841"/>
      <c r="FB71" s="841"/>
      <c r="FC71" s="841"/>
      <c r="FD71" s="841"/>
      <c r="FE71" s="841"/>
      <c r="FF71" s="841"/>
      <c r="FG71" s="841"/>
      <c r="FH71" s="841"/>
      <c r="FI71" s="841"/>
      <c r="FJ71" s="841"/>
      <c r="FK71" s="841"/>
      <c r="FL71" s="841"/>
      <c r="FM71" s="841"/>
      <c r="FN71" s="841"/>
      <c r="FO71" s="841"/>
      <c r="FP71" s="841"/>
      <c r="FQ71" s="841"/>
      <c r="FR71" s="841"/>
      <c r="FS71" s="841"/>
      <c r="FT71" s="841"/>
      <c r="FU71" s="841"/>
      <c r="FV71" s="841"/>
      <c r="FW71" s="841"/>
      <c r="FX71" s="841"/>
      <c r="FY71" s="841"/>
      <c r="FZ71" s="841"/>
      <c r="GA71" s="841"/>
      <c r="GB71" s="841"/>
      <c r="GC71" s="841"/>
      <c r="GD71" s="841"/>
      <c r="GE71" s="841"/>
      <c r="GF71" s="841"/>
      <c r="GG71" s="841"/>
      <c r="GH71" s="841"/>
      <c r="GI71" s="841"/>
      <c r="GJ71" s="841"/>
      <c r="GK71" s="841"/>
      <c r="GL71" s="841"/>
      <c r="GM71" s="841"/>
      <c r="GN71" s="841"/>
      <c r="GO71" s="841"/>
      <c r="GP71" s="841"/>
      <c r="GQ71" s="841"/>
      <c r="GR71" s="841"/>
      <c r="GS71" s="841"/>
    </row>
    <row r="72" spans="1:201" s="840" customFormat="1" ht="21.6" thickBot="1">
      <c r="A72" s="859"/>
      <c r="B72" s="860" t="s">
        <v>24</v>
      </c>
      <c r="C72" s="861"/>
      <c r="D72" s="862"/>
      <c r="E72" s="863"/>
      <c r="F72" s="863"/>
      <c r="G72" s="863"/>
      <c r="H72" s="863"/>
      <c r="I72" s="864">
        <f>SUM(I67:I71)</f>
        <v>4945.2</v>
      </c>
      <c r="J72" s="865"/>
      <c r="L72" s="841"/>
      <c r="M72" s="841"/>
      <c r="N72" s="841"/>
      <c r="O72" s="841"/>
      <c r="P72" s="841"/>
      <c r="Q72" s="841"/>
      <c r="R72" s="841"/>
      <c r="S72" s="841"/>
      <c r="T72" s="841"/>
      <c r="U72" s="841"/>
      <c r="V72" s="841"/>
      <c r="W72" s="841"/>
      <c r="X72" s="841"/>
      <c r="Y72" s="841"/>
      <c r="Z72" s="841"/>
      <c r="AA72" s="841"/>
      <c r="AB72" s="841"/>
      <c r="AC72" s="841"/>
      <c r="AD72" s="841"/>
      <c r="AE72" s="841"/>
      <c r="AF72" s="841"/>
      <c r="AG72" s="841"/>
      <c r="AH72" s="841"/>
      <c r="AI72" s="841"/>
      <c r="AJ72" s="841"/>
      <c r="AK72" s="841"/>
      <c r="AL72" s="841"/>
      <c r="AM72" s="841"/>
      <c r="AN72" s="841"/>
      <c r="AO72" s="841"/>
      <c r="AP72" s="841"/>
      <c r="AQ72" s="841"/>
      <c r="AR72" s="841"/>
      <c r="AS72" s="841"/>
      <c r="AT72" s="841"/>
      <c r="AU72" s="841"/>
      <c r="AV72" s="841"/>
      <c r="AW72" s="841"/>
      <c r="AX72" s="841"/>
      <c r="AY72" s="841"/>
      <c r="AZ72" s="841"/>
      <c r="BA72" s="841"/>
      <c r="BB72" s="841"/>
      <c r="BC72" s="841"/>
      <c r="BD72" s="841"/>
      <c r="BE72" s="841"/>
      <c r="BF72" s="841"/>
      <c r="BG72" s="841"/>
      <c r="BH72" s="841"/>
      <c r="BI72" s="841"/>
      <c r="BJ72" s="841"/>
      <c r="BK72" s="841"/>
      <c r="BL72" s="841"/>
      <c r="BM72" s="841"/>
      <c r="BN72" s="841"/>
      <c r="BO72" s="841"/>
      <c r="BP72" s="841"/>
      <c r="BQ72" s="841"/>
      <c r="BR72" s="841"/>
      <c r="BS72" s="841"/>
      <c r="BT72" s="841"/>
      <c r="BU72" s="841"/>
      <c r="BV72" s="841"/>
      <c r="BW72" s="841"/>
      <c r="BX72" s="841"/>
      <c r="BY72" s="841"/>
      <c r="BZ72" s="841"/>
      <c r="CA72" s="841"/>
      <c r="CB72" s="841"/>
      <c r="CC72" s="841"/>
      <c r="CD72" s="841"/>
      <c r="CE72" s="841"/>
      <c r="CF72" s="841"/>
      <c r="CG72" s="841"/>
      <c r="CH72" s="841"/>
      <c r="CI72" s="841"/>
      <c r="CJ72" s="841"/>
      <c r="CK72" s="841"/>
      <c r="CL72" s="841"/>
      <c r="CM72" s="841"/>
      <c r="CN72" s="841"/>
      <c r="CO72" s="841"/>
      <c r="CP72" s="841"/>
      <c r="CQ72" s="841"/>
      <c r="CR72" s="841"/>
      <c r="CS72" s="841"/>
      <c r="CT72" s="841"/>
      <c r="CU72" s="841"/>
      <c r="CV72" s="841"/>
      <c r="CW72" s="841"/>
      <c r="CX72" s="841"/>
      <c r="CY72" s="841"/>
      <c r="CZ72" s="841"/>
      <c r="DA72" s="841"/>
      <c r="DB72" s="841"/>
      <c r="DC72" s="841"/>
      <c r="DD72" s="841"/>
      <c r="DE72" s="841"/>
      <c r="DF72" s="841"/>
      <c r="DG72" s="841"/>
      <c r="DH72" s="841"/>
      <c r="DI72" s="841"/>
      <c r="DJ72" s="841"/>
      <c r="DK72" s="841"/>
      <c r="DL72" s="841"/>
      <c r="DM72" s="841"/>
      <c r="DN72" s="841"/>
      <c r="DO72" s="841"/>
      <c r="DP72" s="841"/>
      <c r="DQ72" s="841"/>
      <c r="DR72" s="841"/>
      <c r="DS72" s="841"/>
      <c r="DT72" s="841"/>
      <c r="DU72" s="841"/>
      <c r="DV72" s="841"/>
      <c r="DW72" s="841"/>
      <c r="DX72" s="841"/>
      <c r="DY72" s="841"/>
      <c r="DZ72" s="841"/>
      <c r="EA72" s="841"/>
      <c r="EB72" s="841"/>
      <c r="EC72" s="841"/>
      <c r="ED72" s="841"/>
      <c r="EE72" s="841"/>
      <c r="EF72" s="841"/>
      <c r="EG72" s="841"/>
      <c r="EH72" s="841"/>
      <c r="EI72" s="841"/>
      <c r="EJ72" s="841"/>
      <c r="EK72" s="841"/>
      <c r="EL72" s="841"/>
      <c r="EM72" s="841"/>
      <c r="EN72" s="841"/>
      <c r="EO72" s="841"/>
      <c r="EP72" s="841"/>
      <c r="EQ72" s="841"/>
      <c r="ER72" s="841"/>
      <c r="ES72" s="841"/>
      <c r="ET72" s="841"/>
      <c r="EU72" s="841"/>
      <c r="EV72" s="841"/>
      <c r="EW72" s="841"/>
      <c r="EX72" s="841"/>
      <c r="EY72" s="841"/>
      <c r="EZ72" s="841"/>
      <c r="FA72" s="841"/>
      <c r="FB72" s="841"/>
      <c r="FC72" s="841"/>
      <c r="FD72" s="841"/>
      <c r="FE72" s="841"/>
      <c r="FF72" s="841"/>
      <c r="FG72" s="841"/>
      <c r="FH72" s="841"/>
      <c r="FI72" s="841"/>
      <c r="FJ72" s="841"/>
      <c r="FK72" s="841"/>
      <c r="FL72" s="841"/>
      <c r="FM72" s="841"/>
      <c r="FN72" s="841"/>
      <c r="FO72" s="841"/>
      <c r="FP72" s="841"/>
      <c r="FQ72" s="841"/>
      <c r="FR72" s="841"/>
      <c r="FS72" s="841"/>
      <c r="FT72" s="841"/>
      <c r="FU72" s="841"/>
      <c r="FV72" s="841"/>
      <c r="FW72" s="841"/>
      <c r="FX72" s="841"/>
      <c r="FY72" s="841"/>
      <c r="FZ72" s="841"/>
      <c r="GA72" s="841"/>
      <c r="GB72" s="841"/>
      <c r="GC72" s="841"/>
      <c r="GD72" s="841"/>
      <c r="GE72" s="841"/>
      <c r="GF72" s="841"/>
      <c r="GG72" s="841"/>
      <c r="GH72" s="841"/>
      <c r="GI72" s="841"/>
      <c r="GJ72" s="841"/>
      <c r="GK72" s="841"/>
      <c r="GL72" s="841"/>
      <c r="GM72" s="841"/>
      <c r="GN72" s="841"/>
      <c r="GO72" s="841"/>
      <c r="GP72" s="841"/>
      <c r="GQ72" s="841"/>
      <c r="GR72" s="841"/>
      <c r="GS72" s="841"/>
    </row>
    <row r="73" spans="1:201" s="840" customFormat="1" ht="21.6" thickTop="1">
      <c r="A73" s="833" t="s">
        <v>791</v>
      </c>
      <c r="B73" s="834" t="s">
        <v>792</v>
      </c>
      <c r="C73" s="835"/>
      <c r="D73" s="836"/>
      <c r="E73" s="837"/>
      <c r="F73" s="837"/>
      <c r="G73" s="837"/>
      <c r="H73" s="837"/>
      <c r="I73" s="838"/>
      <c r="J73" s="839"/>
      <c r="L73" s="841"/>
      <c r="M73" s="841"/>
      <c r="N73" s="841"/>
      <c r="O73" s="841"/>
      <c r="P73" s="841"/>
      <c r="Q73" s="841"/>
      <c r="R73" s="841"/>
      <c r="S73" s="841"/>
      <c r="T73" s="841"/>
      <c r="U73" s="841"/>
      <c r="V73" s="841"/>
      <c r="W73" s="841"/>
      <c r="X73" s="841"/>
      <c r="Y73" s="841"/>
      <c r="Z73" s="841"/>
      <c r="AA73" s="841"/>
      <c r="AB73" s="841"/>
      <c r="AC73" s="841"/>
      <c r="AD73" s="841"/>
      <c r="AE73" s="841"/>
      <c r="AF73" s="841"/>
      <c r="AG73" s="841"/>
      <c r="AH73" s="841"/>
      <c r="AI73" s="841"/>
      <c r="AJ73" s="841"/>
      <c r="AK73" s="841"/>
      <c r="AL73" s="841"/>
      <c r="AM73" s="841"/>
      <c r="AN73" s="841"/>
      <c r="AO73" s="841"/>
      <c r="AP73" s="841"/>
      <c r="AQ73" s="841"/>
      <c r="AR73" s="841"/>
      <c r="AS73" s="841"/>
      <c r="AT73" s="841"/>
      <c r="AU73" s="841"/>
      <c r="AV73" s="841"/>
      <c r="AW73" s="841"/>
      <c r="AX73" s="841"/>
      <c r="AY73" s="841"/>
      <c r="AZ73" s="841"/>
      <c r="BA73" s="841"/>
      <c r="BB73" s="841"/>
      <c r="BC73" s="841"/>
      <c r="BD73" s="841"/>
      <c r="BE73" s="841"/>
      <c r="BF73" s="841"/>
      <c r="BG73" s="841"/>
      <c r="BH73" s="841"/>
      <c r="BI73" s="841"/>
      <c r="BJ73" s="841"/>
      <c r="BK73" s="841"/>
      <c r="BL73" s="841"/>
      <c r="BM73" s="841"/>
      <c r="BN73" s="841"/>
      <c r="BO73" s="841"/>
      <c r="BP73" s="841"/>
      <c r="BQ73" s="841"/>
      <c r="BR73" s="841"/>
      <c r="BS73" s="841"/>
      <c r="BT73" s="841"/>
      <c r="BU73" s="841"/>
      <c r="BV73" s="841"/>
      <c r="BW73" s="841"/>
      <c r="BX73" s="841"/>
      <c r="BY73" s="841"/>
      <c r="BZ73" s="841"/>
      <c r="CA73" s="841"/>
      <c r="CB73" s="841"/>
      <c r="CC73" s="841"/>
      <c r="CD73" s="841"/>
      <c r="CE73" s="841"/>
      <c r="CF73" s="841"/>
      <c r="CG73" s="841"/>
      <c r="CH73" s="841"/>
      <c r="CI73" s="841"/>
      <c r="CJ73" s="841"/>
      <c r="CK73" s="841"/>
      <c r="CL73" s="841"/>
      <c r="CM73" s="841"/>
      <c r="CN73" s="841"/>
      <c r="CO73" s="841"/>
      <c r="CP73" s="841"/>
      <c r="CQ73" s="841"/>
      <c r="CR73" s="841"/>
      <c r="CS73" s="841"/>
      <c r="CT73" s="841"/>
      <c r="CU73" s="841"/>
      <c r="CV73" s="841"/>
      <c r="CW73" s="841"/>
      <c r="CX73" s="841"/>
      <c r="CY73" s="841"/>
      <c r="CZ73" s="841"/>
      <c r="DA73" s="841"/>
      <c r="DB73" s="841"/>
      <c r="DC73" s="841"/>
      <c r="DD73" s="841"/>
      <c r="DE73" s="841"/>
      <c r="DF73" s="841"/>
      <c r="DG73" s="841"/>
      <c r="DH73" s="841"/>
      <c r="DI73" s="841"/>
      <c r="DJ73" s="841"/>
      <c r="DK73" s="841"/>
      <c r="DL73" s="841"/>
      <c r="DM73" s="841"/>
      <c r="DN73" s="841"/>
      <c r="DO73" s="841"/>
      <c r="DP73" s="841"/>
      <c r="DQ73" s="841"/>
      <c r="DR73" s="841"/>
      <c r="DS73" s="841"/>
      <c r="DT73" s="841"/>
      <c r="DU73" s="841"/>
      <c r="DV73" s="841"/>
      <c r="DW73" s="841"/>
      <c r="DX73" s="841"/>
      <c r="DY73" s="841"/>
      <c r="DZ73" s="841"/>
      <c r="EA73" s="841"/>
      <c r="EB73" s="841"/>
      <c r="EC73" s="841"/>
      <c r="ED73" s="841"/>
      <c r="EE73" s="841"/>
      <c r="EF73" s="841"/>
      <c r="EG73" s="841"/>
      <c r="EH73" s="841"/>
      <c r="EI73" s="841"/>
      <c r="EJ73" s="841"/>
      <c r="EK73" s="841"/>
      <c r="EL73" s="841"/>
      <c r="EM73" s="841"/>
      <c r="EN73" s="841"/>
      <c r="EO73" s="841"/>
      <c r="EP73" s="841"/>
      <c r="EQ73" s="841"/>
      <c r="ER73" s="841"/>
      <c r="ES73" s="841"/>
      <c r="ET73" s="841"/>
      <c r="EU73" s="841"/>
      <c r="EV73" s="841"/>
      <c r="EW73" s="841"/>
      <c r="EX73" s="841"/>
      <c r="EY73" s="841"/>
      <c r="EZ73" s="841"/>
      <c r="FA73" s="841"/>
      <c r="FB73" s="841"/>
      <c r="FC73" s="841"/>
      <c r="FD73" s="841"/>
      <c r="FE73" s="841"/>
      <c r="FF73" s="841"/>
      <c r="FG73" s="841"/>
      <c r="FH73" s="841"/>
      <c r="FI73" s="841"/>
      <c r="FJ73" s="841"/>
      <c r="FK73" s="841"/>
      <c r="FL73" s="841"/>
      <c r="FM73" s="841"/>
      <c r="FN73" s="841"/>
      <c r="FO73" s="841"/>
      <c r="FP73" s="841"/>
      <c r="FQ73" s="841"/>
      <c r="FR73" s="841"/>
      <c r="FS73" s="841"/>
      <c r="FT73" s="841"/>
      <c r="FU73" s="841"/>
      <c r="FV73" s="841"/>
      <c r="FW73" s="841"/>
      <c r="FX73" s="841"/>
      <c r="FY73" s="841"/>
      <c r="FZ73" s="841"/>
      <c r="GA73" s="841"/>
      <c r="GB73" s="841"/>
      <c r="GC73" s="841"/>
      <c r="GD73" s="841"/>
      <c r="GE73" s="841"/>
      <c r="GF73" s="841"/>
      <c r="GG73" s="841"/>
      <c r="GH73" s="841"/>
      <c r="GI73" s="841"/>
      <c r="GJ73" s="841"/>
      <c r="GK73" s="841"/>
      <c r="GL73" s="841"/>
      <c r="GM73" s="841"/>
      <c r="GN73" s="841"/>
      <c r="GO73" s="841"/>
      <c r="GP73" s="841"/>
      <c r="GQ73" s="841"/>
      <c r="GR73" s="841"/>
      <c r="GS73" s="841"/>
    </row>
    <row r="74" spans="1:201" s="840" customFormat="1" ht="21">
      <c r="A74" s="833"/>
      <c r="B74" s="842" t="s">
        <v>309</v>
      </c>
      <c r="C74" s="835"/>
      <c r="D74" s="836"/>
      <c r="E74" s="843"/>
      <c r="F74" s="837"/>
      <c r="G74" s="837"/>
      <c r="H74" s="837"/>
      <c r="I74" s="844"/>
      <c r="J74" s="845"/>
      <c r="L74" s="841"/>
      <c r="M74" s="841"/>
      <c r="N74" s="841"/>
      <c r="O74" s="841"/>
      <c r="P74" s="841"/>
      <c r="Q74" s="841"/>
      <c r="R74" s="841"/>
      <c r="S74" s="841"/>
      <c r="T74" s="841"/>
      <c r="U74" s="841"/>
      <c r="V74" s="841"/>
      <c r="W74" s="841"/>
      <c r="X74" s="841"/>
      <c r="Y74" s="841"/>
      <c r="Z74" s="841"/>
      <c r="AA74" s="841"/>
      <c r="AB74" s="841"/>
      <c r="AC74" s="841"/>
      <c r="AD74" s="841"/>
      <c r="AE74" s="841"/>
      <c r="AF74" s="841"/>
      <c r="AG74" s="841"/>
      <c r="AH74" s="841"/>
      <c r="AI74" s="841"/>
      <c r="AJ74" s="841"/>
      <c r="AK74" s="841"/>
      <c r="AL74" s="841"/>
      <c r="AM74" s="841"/>
      <c r="AN74" s="841"/>
      <c r="AO74" s="841"/>
      <c r="AP74" s="841"/>
      <c r="AQ74" s="841"/>
      <c r="AR74" s="841"/>
      <c r="AS74" s="841"/>
      <c r="AT74" s="841"/>
      <c r="AU74" s="841"/>
      <c r="AV74" s="841"/>
      <c r="AW74" s="841"/>
      <c r="AX74" s="841"/>
      <c r="AY74" s="841"/>
      <c r="AZ74" s="841"/>
      <c r="BA74" s="841"/>
      <c r="BB74" s="841"/>
      <c r="BC74" s="841"/>
      <c r="BD74" s="841"/>
      <c r="BE74" s="841"/>
      <c r="BF74" s="841"/>
      <c r="BG74" s="841"/>
      <c r="BH74" s="841"/>
      <c r="BI74" s="841"/>
      <c r="BJ74" s="841"/>
      <c r="BK74" s="841"/>
      <c r="BL74" s="841"/>
      <c r="BM74" s="841"/>
      <c r="BN74" s="841"/>
      <c r="BO74" s="841"/>
      <c r="BP74" s="841"/>
      <c r="BQ74" s="841"/>
      <c r="BR74" s="841"/>
      <c r="BS74" s="841"/>
      <c r="BT74" s="841"/>
      <c r="BU74" s="841"/>
      <c r="BV74" s="841"/>
      <c r="BW74" s="841"/>
      <c r="BX74" s="841"/>
      <c r="BY74" s="841"/>
      <c r="BZ74" s="841"/>
      <c r="CA74" s="841"/>
      <c r="CB74" s="841"/>
      <c r="CC74" s="841"/>
      <c r="CD74" s="841"/>
      <c r="CE74" s="841"/>
      <c r="CF74" s="841"/>
      <c r="CG74" s="841"/>
      <c r="CH74" s="841"/>
      <c r="CI74" s="841"/>
      <c r="CJ74" s="841"/>
      <c r="CK74" s="841"/>
      <c r="CL74" s="841"/>
      <c r="CM74" s="841"/>
      <c r="CN74" s="841"/>
      <c r="CO74" s="841"/>
      <c r="CP74" s="841"/>
      <c r="CQ74" s="841"/>
      <c r="CR74" s="841"/>
      <c r="CS74" s="841"/>
      <c r="CT74" s="841"/>
      <c r="CU74" s="841"/>
      <c r="CV74" s="841"/>
      <c r="CW74" s="841"/>
      <c r="CX74" s="841"/>
      <c r="CY74" s="841"/>
      <c r="CZ74" s="841"/>
      <c r="DA74" s="841"/>
      <c r="DB74" s="841"/>
      <c r="DC74" s="841"/>
      <c r="DD74" s="841"/>
      <c r="DE74" s="841"/>
      <c r="DF74" s="841"/>
      <c r="DG74" s="841"/>
      <c r="DH74" s="841"/>
      <c r="DI74" s="841"/>
      <c r="DJ74" s="841"/>
      <c r="DK74" s="841"/>
      <c r="DL74" s="841"/>
      <c r="DM74" s="841"/>
      <c r="DN74" s="841"/>
      <c r="DO74" s="841"/>
      <c r="DP74" s="841"/>
      <c r="DQ74" s="841"/>
      <c r="DR74" s="841"/>
      <c r="DS74" s="841"/>
      <c r="DT74" s="841"/>
      <c r="DU74" s="841"/>
      <c r="DV74" s="841"/>
      <c r="DW74" s="841"/>
      <c r="DX74" s="841"/>
      <c r="DY74" s="841"/>
      <c r="DZ74" s="841"/>
      <c r="EA74" s="841"/>
      <c r="EB74" s="841"/>
      <c r="EC74" s="841"/>
      <c r="ED74" s="841"/>
      <c r="EE74" s="841"/>
      <c r="EF74" s="841"/>
      <c r="EG74" s="841"/>
      <c r="EH74" s="841"/>
      <c r="EI74" s="841"/>
      <c r="EJ74" s="841"/>
      <c r="EK74" s="841"/>
      <c r="EL74" s="841"/>
      <c r="EM74" s="841"/>
      <c r="EN74" s="841"/>
      <c r="EO74" s="841"/>
      <c r="EP74" s="841"/>
      <c r="EQ74" s="841"/>
      <c r="ER74" s="841"/>
      <c r="ES74" s="841"/>
      <c r="ET74" s="841"/>
      <c r="EU74" s="841"/>
      <c r="EV74" s="841"/>
      <c r="EW74" s="841"/>
      <c r="EX74" s="841"/>
      <c r="EY74" s="841"/>
      <c r="EZ74" s="841"/>
      <c r="FA74" s="841"/>
      <c r="FB74" s="841"/>
      <c r="FC74" s="841"/>
      <c r="FD74" s="841"/>
      <c r="FE74" s="841"/>
      <c r="FF74" s="841"/>
      <c r="FG74" s="841"/>
      <c r="FH74" s="841"/>
      <c r="FI74" s="841"/>
      <c r="FJ74" s="841"/>
      <c r="FK74" s="841"/>
      <c r="FL74" s="841"/>
      <c r="FM74" s="841"/>
      <c r="FN74" s="841"/>
      <c r="FO74" s="841"/>
      <c r="FP74" s="841"/>
      <c r="FQ74" s="841"/>
      <c r="FR74" s="841"/>
      <c r="FS74" s="841"/>
      <c r="FT74" s="841"/>
      <c r="FU74" s="841"/>
      <c r="FV74" s="841"/>
      <c r="FW74" s="841"/>
      <c r="FX74" s="841"/>
      <c r="FY74" s="841"/>
      <c r="FZ74" s="841"/>
      <c r="GA74" s="841"/>
      <c r="GB74" s="841"/>
      <c r="GC74" s="841"/>
      <c r="GD74" s="841"/>
      <c r="GE74" s="841"/>
      <c r="GF74" s="841"/>
      <c r="GG74" s="841"/>
      <c r="GH74" s="841"/>
      <c r="GI74" s="841"/>
      <c r="GJ74" s="841"/>
      <c r="GK74" s="841"/>
      <c r="GL74" s="841"/>
      <c r="GM74" s="841"/>
      <c r="GN74" s="841"/>
      <c r="GO74" s="841"/>
      <c r="GP74" s="841"/>
      <c r="GQ74" s="841"/>
      <c r="GR74" s="841"/>
      <c r="GS74" s="841"/>
    </row>
    <row r="75" spans="1:201" s="840" customFormat="1" ht="21">
      <c r="A75" s="846"/>
      <c r="B75" s="847" t="s">
        <v>783</v>
      </c>
      <c r="C75" s="848">
        <v>1.68</v>
      </c>
      <c r="D75" s="520" t="s">
        <v>33</v>
      </c>
      <c r="E75" s="848"/>
      <c r="F75" s="848"/>
      <c r="G75" s="848">
        <v>615</v>
      </c>
      <c r="H75" s="848">
        <f>G75*C75</f>
        <v>1033.2</v>
      </c>
      <c r="I75" s="849">
        <f>H75+F75</f>
        <v>1033.2</v>
      </c>
      <c r="J75" s="845"/>
      <c r="L75" s="841"/>
      <c r="M75" s="841"/>
      <c r="N75" s="850"/>
      <c r="O75" s="841"/>
      <c r="P75" s="841"/>
      <c r="Q75" s="841"/>
      <c r="R75" s="841"/>
      <c r="S75" s="841"/>
      <c r="T75" s="841"/>
      <c r="U75" s="841"/>
      <c r="V75" s="841"/>
      <c r="W75" s="841"/>
      <c r="X75" s="841"/>
      <c r="Y75" s="841"/>
      <c r="Z75" s="841"/>
      <c r="AA75" s="841"/>
      <c r="AB75" s="841"/>
      <c r="AC75" s="841"/>
      <c r="AD75" s="841"/>
      <c r="AE75" s="841"/>
      <c r="AF75" s="841"/>
      <c r="AG75" s="841"/>
      <c r="AH75" s="841"/>
      <c r="AI75" s="841"/>
      <c r="AJ75" s="841"/>
      <c r="AK75" s="841"/>
      <c r="AL75" s="841"/>
      <c r="AM75" s="841"/>
      <c r="AN75" s="841"/>
      <c r="AO75" s="841"/>
      <c r="AP75" s="841"/>
      <c r="AQ75" s="841"/>
      <c r="AR75" s="841"/>
      <c r="AS75" s="841"/>
      <c r="AT75" s="841"/>
      <c r="AU75" s="841"/>
      <c r="AV75" s="841"/>
      <c r="AW75" s="841"/>
      <c r="AX75" s="841"/>
      <c r="AY75" s="841"/>
      <c r="AZ75" s="841"/>
      <c r="BA75" s="841"/>
      <c r="BB75" s="841"/>
      <c r="BC75" s="841"/>
      <c r="BD75" s="841"/>
      <c r="BE75" s="841"/>
      <c r="BF75" s="841"/>
      <c r="BG75" s="841"/>
      <c r="BH75" s="841"/>
      <c r="BI75" s="841"/>
      <c r="BJ75" s="841"/>
      <c r="BK75" s="841"/>
      <c r="BL75" s="841"/>
      <c r="BM75" s="841"/>
      <c r="BN75" s="841"/>
      <c r="BO75" s="841"/>
      <c r="BP75" s="841"/>
      <c r="BQ75" s="841"/>
      <c r="BR75" s="841"/>
      <c r="BS75" s="841"/>
      <c r="BT75" s="841"/>
      <c r="BU75" s="841"/>
      <c r="BV75" s="841"/>
      <c r="BW75" s="841"/>
      <c r="BX75" s="841"/>
      <c r="BY75" s="841"/>
      <c r="BZ75" s="841"/>
      <c r="CA75" s="841"/>
      <c r="CB75" s="841"/>
      <c r="CC75" s="841"/>
      <c r="CD75" s="841"/>
      <c r="CE75" s="841"/>
      <c r="CF75" s="841"/>
      <c r="CG75" s="841"/>
      <c r="CH75" s="841"/>
      <c r="CI75" s="841"/>
      <c r="CJ75" s="841"/>
      <c r="CK75" s="841"/>
      <c r="CL75" s="841"/>
      <c r="CM75" s="841"/>
      <c r="CN75" s="841"/>
      <c r="CO75" s="841"/>
      <c r="CP75" s="841"/>
      <c r="CQ75" s="841"/>
      <c r="CR75" s="841"/>
      <c r="CS75" s="841"/>
      <c r="CT75" s="841"/>
      <c r="CU75" s="841"/>
      <c r="CV75" s="841"/>
      <c r="CW75" s="841"/>
      <c r="CX75" s="841"/>
      <c r="CY75" s="841"/>
      <c r="CZ75" s="841"/>
      <c r="DA75" s="841"/>
      <c r="DB75" s="841"/>
      <c r="DC75" s="841"/>
      <c r="DD75" s="841"/>
      <c r="DE75" s="841"/>
      <c r="DF75" s="841"/>
      <c r="DG75" s="841"/>
      <c r="DH75" s="841"/>
      <c r="DI75" s="841"/>
      <c r="DJ75" s="841"/>
      <c r="DK75" s="841"/>
      <c r="DL75" s="841"/>
      <c r="DM75" s="841"/>
      <c r="DN75" s="841"/>
      <c r="DO75" s="841"/>
      <c r="DP75" s="841"/>
      <c r="DQ75" s="841"/>
      <c r="DR75" s="841"/>
      <c r="DS75" s="841"/>
      <c r="DT75" s="841"/>
      <c r="DU75" s="841"/>
      <c r="DV75" s="841"/>
      <c r="DW75" s="841"/>
      <c r="DX75" s="841"/>
      <c r="DY75" s="841"/>
      <c r="DZ75" s="841"/>
      <c r="EA75" s="841"/>
      <c r="EB75" s="841"/>
      <c r="EC75" s="841"/>
      <c r="ED75" s="841"/>
      <c r="EE75" s="841"/>
      <c r="EF75" s="841"/>
      <c r="EG75" s="841"/>
      <c r="EH75" s="841"/>
      <c r="EI75" s="841"/>
      <c r="EJ75" s="841"/>
      <c r="EK75" s="841"/>
      <c r="EL75" s="841"/>
      <c r="EM75" s="841"/>
      <c r="EN75" s="841"/>
      <c r="EO75" s="841"/>
      <c r="EP75" s="841"/>
      <c r="EQ75" s="841"/>
      <c r="ER75" s="841"/>
      <c r="ES75" s="841"/>
      <c r="ET75" s="841"/>
      <c r="EU75" s="841"/>
      <c r="EV75" s="841"/>
      <c r="EW75" s="841"/>
      <c r="EX75" s="841"/>
      <c r="EY75" s="841"/>
      <c r="EZ75" s="841"/>
      <c r="FA75" s="841"/>
      <c r="FB75" s="841"/>
      <c r="FC75" s="841"/>
      <c r="FD75" s="841"/>
      <c r="FE75" s="841"/>
      <c r="FF75" s="841"/>
      <c r="FG75" s="841"/>
      <c r="FH75" s="841"/>
      <c r="FI75" s="841"/>
      <c r="FJ75" s="841"/>
      <c r="FK75" s="841"/>
      <c r="FL75" s="841"/>
      <c r="FM75" s="841"/>
      <c r="FN75" s="841"/>
      <c r="FO75" s="841"/>
      <c r="FP75" s="841"/>
      <c r="FQ75" s="841"/>
      <c r="FR75" s="841"/>
      <c r="FS75" s="841"/>
      <c r="FT75" s="841"/>
      <c r="FU75" s="841"/>
      <c r="FV75" s="841"/>
      <c r="FW75" s="841"/>
      <c r="FX75" s="841"/>
      <c r="FY75" s="841"/>
      <c r="FZ75" s="841"/>
      <c r="GA75" s="841"/>
      <c r="GB75" s="841"/>
      <c r="GC75" s="841"/>
      <c r="GD75" s="841"/>
      <c r="GE75" s="841"/>
      <c r="GF75" s="841"/>
      <c r="GG75" s="841"/>
      <c r="GH75" s="841"/>
      <c r="GI75" s="841"/>
      <c r="GJ75" s="841"/>
      <c r="GK75" s="841"/>
      <c r="GL75" s="841"/>
      <c r="GM75" s="841"/>
      <c r="GN75" s="841"/>
      <c r="GO75" s="841"/>
      <c r="GP75" s="841"/>
      <c r="GQ75" s="841"/>
      <c r="GR75" s="841"/>
      <c r="GS75" s="841"/>
    </row>
    <row r="76" spans="1:201" s="840" customFormat="1" ht="21">
      <c r="A76" s="846"/>
      <c r="B76" s="847" t="s">
        <v>784</v>
      </c>
      <c r="C76" s="848">
        <v>1.8</v>
      </c>
      <c r="D76" s="520" t="s">
        <v>34</v>
      </c>
      <c r="E76" s="848"/>
      <c r="F76" s="848"/>
      <c r="G76" s="848">
        <v>72</v>
      </c>
      <c r="H76" s="848">
        <f>G76*C76</f>
        <v>129.6</v>
      </c>
      <c r="I76" s="849">
        <f>H76+F76</f>
        <v>129.6</v>
      </c>
      <c r="J76" s="845"/>
      <c r="K76" s="851"/>
      <c r="L76" s="841"/>
      <c r="M76" s="841"/>
      <c r="N76" s="850"/>
      <c r="O76" s="841"/>
      <c r="P76" s="841"/>
      <c r="Q76" s="841"/>
      <c r="R76" s="841"/>
      <c r="S76" s="841"/>
      <c r="T76" s="841"/>
      <c r="U76" s="841"/>
      <c r="V76" s="841"/>
      <c r="W76" s="841"/>
      <c r="X76" s="841"/>
      <c r="Y76" s="841"/>
      <c r="Z76" s="841"/>
      <c r="AA76" s="841"/>
      <c r="AB76" s="841"/>
      <c r="AC76" s="841"/>
      <c r="AD76" s="841"/>
      <c r="AE76" s="841"/>
      <c r="AF76" s="841"/>
      <c r="AG76" s="841"/>
      <c r="AH76" s="841"/>
      <c r="AI76" s="841"/>
      <c r="AJ76" s="841"/>
      <c r="AK76" s="841"/>
      <c r="AL76" s="841"/>
      <c r="AM76" s="841"/>
      <c r="AN76" s="841"/>
      <c r="AO76" s="841"/>
      <c r="AP76" s="841"/>
      <c r="AQ76" s="841"/>
      <c r="AR76" s="841"/>
      <c r="AS76" s="841"/>
      <c r="AT76" s="841"/>
      <c r="AU76" s="841"/>
      <c r="AV76" s="841"/>
      <c r="AW76" s="841"/>
      <c r="AX76" s="841"/>
      <c r="AY76" s="841"/>
      <c r="AZ76" s="841"/>
      <c r="BA76" s="841"/>
      <c r="BB76" s="841"/>
      <c r="BC76" s="841"/>
      <c r="BD76" s="841"/>
      <c r="BE76" s="841"/>
      <c r="BF76" s="841"/>
      <c r="BG76" s="841"/>
      <c r="BH76" s="841"/>
      <c r="BI76" s="841"/>
      <c r="BJ76" s="841"/>
      <c r="BK76" s="841"/>
      <c r="BL76" s="841"/>
      <c r="BM76" s="841"/>
      <c r="BN76" s="841"/>
      <c r="BO76" s="841"/>
      <c r="BP76" s="841"/>
      <c r="BQ76" s="841"/>
      <c r="BR76" s="841"/>
      <c r="BS76" s="841"/>
      <c r="BT76" s="841"/>
      <c r="BU76" s="841"/>
      <c r="BV76" s="841"/>
      <c r="BW76" s="841"/>
      <c r="BX76" s="841"/>
      <c r="BY76" s="841"/>
      <c r="BZ76" s="841"/>
      <c r="CA76" s="841"/>
      <c r="CB76" s="841"/>
      <c r="CC76" s="841"/>
      <c r="CD76" s="841"/>
      <c r="CE76" s="841"/>
      <c r="CF76" s="841"/>
      <c r="CG76" s="841"/>
      <c r="CH76" s="841"/>
      <c r="CI76" s="841"/>
      <c r="CJ76" s="841"/>
      <c r="CK76" s="841"/>
      <c r="CL76" s="841"/>
      <c r="CM76" s="841"/>
      <c r="CN76" s="841"/>
      <c r="CO76" s="841"/>
      <c r="CP76" s="841"/>
      <c r="CQ76" s="841"/>
      <c r="CR76" s="841"/>
      <c r="CS76" s="841"/>
      <c r="CT76" s="841"/>
      <c r="CU76" s="841"/>
      <c r="CV76" s="841"/>
      <c r="CW76" s="841"/>
      <c r="CX76" s="841"/>
      <c r="CY76" s="841"/>
      <c r="CZ76" s="841"/>
      <c r="DA76" s="841"/>
      <c r="DB76" s="841"/>
      <c r="DC76" s="841"/>
      <c r="DD76" s="841"/>
      <c r="DE76" s="841"/>
      <c r="DF76" s="841"/>
      <c r="DG76" s="841"/>
      <c r="DH76" s="841"/>
      <c r="DI76" s="841"/>
      <c r="DJ76" s="841"/>
      <c r="DK76" s="841"/>
      <c r="DL76" s="841"/>
      <c r="DM76" s="841"/>
      <c r="DN76" s="841"/>
      <c r="DO76" s="841"/>
      <c r="DP76" s="841"/>
      <c r="DQ76" s="841"/>
      <c r="DR76" s="841"/>
      <c r="DS76" s="841"/>
      <c r="DT76" s="841"/>
      <c r="DU76" s="841"/>
      <c r="DV76" s="841"/>
      <c r="DW76" s="841"/>
      <c r="DX76" s="841"/>
      <c r="DY76" s="841"/>
      <c r="DZ76" s="841"/>
      <c r="EA76" s="841"/>
      <c r="EB76" s="841"/>
      <c r="EC76" s="841"/>
      <c r="ED76" s="841"/>
      <c r="EE76" s="841"/>
      <c r="EF76" s="841"/>
      <c r="EG76" s="841"/>
      <c r="EH76" s="841"/>
      <c r="EI76" s="841"/>
      <c r="EJ76" s="841"/>
      <c r="EK76" s="841"/>
      <c r="EL76" s="841"/>
      <c r="EM76" s="841"/>
      <c r="EN76" s="841"/>
      <c r="EO76" s="841"/>
      <c r="EP76" s="841"/>
      <c r="EQ76" s="841"/>
      <c r="ER76" s="841"/>
      <c r="ES76" s="841"/>
      <c r="ET76" s="841"/>
      <c r="EU76" s="841"/>
      <c r="EV76" s="841"/>
      <c r="EW76" s="841"/>
      <c r="EX76" s="841"/>
      <c r="EY76" s="841"/>
      <c r="EZ76" s="841"/>
      <c r="FA76" s="841"/>
      <c r="FB76" s="841"/>
      <c r="FC76" s="841"/>
      <c r="FD76" s="841"/>
      <c r="FE76" s="841"/>
      <c r="FF76" s="841"/>
      <c r="FG76" s="841"/>
      <c r="FH76" s="841"/>
      <c r="FI76" s="841"/>
      <c r="FJ76" s="841"/>
      <c r="FK76" s="841"/>
      <c r="FL76" s="841"/>
      <c r="FM76" s="841"/>
      <c r="FN76" s="841"/>
      <c r="FO76" s="841"/>
      <c r="FP76" s="841"/>
      <c r="FQ76" s="841"/>
      <c r="FR76" s="841"/>
      <c r="FS76" s="841"/>
      <c r="FT76" s="841"/>
      <c r="FU76" s="841"/>
      <c r="FV76" s="841"/>
      <c r="FW76" s="841"/>
      <c r="FX76" s="841"/>
      <c r="FY76" s="841"/>
      <c r="FZ76" s="841"/>
      <c r="GA76" s="841"/>
      <c r="GB76" s="841"/>
      <c r="GC76" s="841"/>
      <c r="GD76" s="841"/>
      <c r="GE76" s="841"/>
      <c r="GF76" s="841"/>
      <c r="GG76" s="841"/>
      <c r="GH76" s="841"/>
      <c r="GI76" s="841"/>
      <c r="GJ76" s="841"/>
      <c r="GK76" s="841"/>
      <c r="GL76" s="841"/>
      <c r="GM76" s="841"/>
      <c r="GN76" s="841"/>
      <c r="GO76" s="841"/>
      <c r="GP76" s="841"/>
      <c r="GQ76" s="841"/>
      <c r="GR76" s="841"/>
      <c r="GS76" s="841"/>
    </row>
    <row r="77" spans="1:201" s="840" customFormat="1" ht="21">
      <c r="A77" s="846"/>
      <c r="B77" s="847" t="s">
        <v>310</v>
      </c>
      <c r="C77" s="848">
        <v>16.2</v>
      </c>
      <c r="D77" s="520" t="s">
        <v>34</v>
      </c>
      <c r="E77" s="848"/>
      <c r="F77" s="848"/>
      <c r="G77" s="848">
        <v>41</v>
      </c>
      <c r="H77" s="848">
        <f>G77*C77</f>
        <v>664.19999999999993</v>
      </c>
      <c r="I77" s="849">
        <f>H77+F77</f>
        <v>664.19999999999993</v>
      </c>
      <c r="J77" s="845"/>
      <c r="K77" s="851"/>
      <c r="L77" s="841"/>
      <c r="M77" s="841"/>
      <c r="N77" s="850"/>
      <c r="O77" s="850"/>
      <c r="P77" s="841"/>
      <c r="Q77" s="841"/>
      <c r="R77" s="841"/>
      <c r="S77" s="841"/>
      <c r="T77" s="841"/>
      <c r="U77" s="841"/>
      <c r="V77" s="841"/>
      <c r="W77" s="841"/>
      <c r="X77" s="841"/>
      <c r="Y77" s="841"/>
      <c r="Z77" s="841"/>
      <c r="AA77" s="841"/>
      <c r="AB77" s="841"/>
      <c r="AC77" s="841"/>
      <c r="AD77" s="841"/>
      <c r="AE77" s="841"/>
      <c r="AF77" s="841"/>
      <c r="AG77" s="841"/>
      <c r="AH77" s="841"/>
      <c r="AI77" s="841"/>
      <c r="AJ77" s="841"/>
      <c r="AK77" s="841"/>
      <c r="AL77" s="841"/>
      <c r="AM77" s="841"/>
      <c r="AN77" s="841"/>
      <c r="AO77" s="841"/>
      <c r="AP77" s="841"/>
      <c r="AQ77" s="841"/>
      <c r="AR77" s="841"/>
      <c r="AS77" s="841"/>
      <c r="AT77" s="841"/>
      <c r="AU77" s="841"/>
      <c r="AV77" s="841"/>
      <c r="AW77" s="841"/>
      <c r="AX77" s="841"/>
      <c r="AY77" s="841"/>
      <c r="AZ77" s="841"/>
      <c r="BA77" s="841"/>
      <c r="BB77" s="841"/>
      <c r="BC77" s="841"/>
      <c r="BD77" s="841"/>
      <c r="BE77" s="841"/>
      <c r="BF77" s="841"/>
      <c r="BG77" s="841"/>
      <c r="BH77" s="841"/>
      <c r="BI77" s="841"/>
      <c r="BJ77" s="841"/>
      <c r="BK77" s="841"/>
      <c r="BL77" s="841"/>
      <c r="BM77" s="841"/>
      <c r="BN77" s="841"/>
      <c r="BO77" s="841"/>
      <c r="BP77" s="841"/>
      <c r="BQ77" s="841"/>
      <c r="BR77" s="841"/>
      <c r="BS77" s="841"/>
      <c r="BT77" s="841"/>
      <c r="BU77" s="841"/>
      <c r="BV77" s="841"/>
      <c r="BW77" s="841"/>
      <c r="BX77" s="841"/>
      <c r="BY77" s="841"/>
      <c r="BZ77" s="841"/>
      <c r="CA77" s="841"/>
      <c r="CB77" s="841"/>
      <c r="CC77" s="841"/>
      <c r="CD77" s="841"/>
      <c r="CE77" s="841"/>
      <c r="CF77" s="841"/>
      <c r="CG77" s="841"/>
      <c r="CH77" s="841"/>
      <c r="CI77" s="841"/>
      <c r="CJ77" s="841"/>
      <c r="CK77" s="841"/>
      <c r="CL77" s="841"/>
      <c r="CM77" s="841"/>
      <c r="CN77" s="841"/>
      <c r="CO77" s="841"/>
      <c r="CP77" s="841"/>
      <c r="CQ77" s="841"/>
      <c r="CR77" s="841"/>
      <c r="CS77" s="841"/>
      <c r="CT77" s="841"/>
      <c r="CU77" s="841"/>
      <c r="CV77" s="841"/>
      <c r="CW77" s="841"/>
      <c r="CX77" s="841"/>
      <c r="CY77" s="841"/>
      <c r="CZ77" s="841"/>
      <c r="DA77" s="841"/>
      <c r="DB77" s="841"/>
      <c r="DC77" s="841"/>
      <c r="DD77" s="841"/>
      <c r="DE77" s="841"/>
      <c r="DF77" s="841"/>
      <c r="DG77" s="841"/>
      <c r="DH77" s="841"/>
      <c r="DI77" s="841"/>
      <c r="DJ77" s="841"/>
      <c r="DK77" s="841"/>
      <c r="DL77" s="841"/>
      <c r="DM77" s="841"/>
      <c r="DN77" s="841"/>
      <c r="DO77" s="841"/>
      <c r="DP77" s="841"/>
      <c r="DQ77" s="841"/>
      <c r="DR77" s="841"/>
      <c r="DS77" s="841"/>
      <c r="DT77" s="841"/>
      <c r="DU77" s="841"/>
      <c r="DV77" s="841"/>
      <c r="DW77" s="841"/>
      <c r="DX77" s="841"/>
      <c r="DY77" s="841"/>
      <c r="DZ77" s="841"/>
      <c r="EA77" s="841"/>
      <c r="EB77" s="841"/>
      <c r="EC77" s="841"/>
      <c r="ED77" s="841"/>
      <c r="EE77" s="841"/>
      <c r="EF77" s="841"/>
      <c r="EG77" s="841"/>
      <c r="EH77" s="841"/>
      <c r="EI77" s="841"/>
      <c r="EJ77" s="841"/>
      <c r="EK77" s="841"/>
      <c r="EL77" s="841"/>
      <c r="EM77" s="841"/>
      <c r="EN77" s="841"/>
      <c r="EO77" s="841"/>
      <c r="EP77" s="841"/>
      <c r="EQ77" s="841"/>
      <c r="ER77" s="841"/>
      <c r="ES77" s="841"/>
      <c r="ET77" s="841"/>
      <c r="EU77" s="841"/>
      <c r="EV77" s="841"/>
      <c r="EW77" s="841"/>
      <c r="EX77" s="841"/>
      <c r="EY77" s="841"/>
      <c r="EZ77" s="841"/>
      <c r="FA77" s="841"/>
      <c r="FB77" s="841"/>
      <c r="FC77" s="841"/>
      <c r="FD77" s="841"/>
      <c r="FE77" s="841"/>
      <c r="FF77" s="841"/>
      <c r="FG77" s="841"/>
      <c r="FH77" s="841"/>
      <c r="FI77" s="841"/>
      <c r="FJ77" s="841"/>
      <c r="FK77" s="841"/>
      <c r="FL77" s="841"/>
      <c r="FM77" s="841"/>
      <c r="FN77" s="841"/>
      <c r="FO77" s="841"/>
      <c r="FP77" s="841"/>
      <c r="FQ77" s="841"/>
      <c r="FR77" s="841"/>
      <c r="FS77" s="841"/>
      <c r="FT77" s="841"/>
      <c r="FU77" s="841"/>
      <c r="FV77" s="841"/>
      <c r="FW77" s="841"/>
      <c r="FX77" s="841"/>
      <c r="FY77" s="841"/>
      <c r="FZ77" s="841"/>
      <c r="GA77" s="841"/>
      <c r="GB77" s="841"/>
      <c r="GC77" s="841"/>
      <c r="GD77" s="841"/>
      <c r="GE77" s="841"/>
      <c r="GF77" s="841"/>
      <c r="GG77" s="841"/>
      <c r="GH77" s="841"/>
      <c r="GI77" s="841"/>
      <c r="GJ77" s="841"/>
      <c r="GK77" s="841"/>
      <c r="GL77" s="841"/>
      <c r="GM77" s="841"/>
      <c r="GN77" s="841"/>
      <c r="GO77" s="841"/>
      <c r="GP77" s="841"/>
      <c r="GQ77" s="841"/>
      <c r="GR77" s="841"/>
      <c r="GS77" s="841"/>
    </row>
    <row r="78" spans="1:201" s="840" customFormat="1" ht="21">
      <c r="A78" s="846"/>
      <c r="B78" s="847" t="s">
        <v>767</v>
      </c>
      <c r="C78" s="848">
        <v>24</v>
      </c>
      <c r="D78" s="520" t="s">
        <v>34</v>
      </c>
      <c r="E78" s="848"/>
      <c r="F78" s="848"/>
      <c r="G78" s="848">
        <v>26</v>
      </c>
      <c r="H78" s="848">
        <f>G78*C78</f>
        <v>624</v>
      </c>
      <c r="I78" s="849">
        <f>H78+F78</f>
        <v>624</v>
      </c>
      <c r="J78" s="845"/>
      <c r="K78" s="851"/>
      <c r="L78" s="841"/>
      <c r="M78" s="841"/>
      <c r="N78" s="850"/>
      <c r="O78" s="850"/>
      <c r="P78" s="841"/>
      <c r="Q78" s="841"/>
      <c r="R78" s="841"/>
      <c r="S78" s="841"/>
      <c r="T78" s="841"/>
      <c r="U78" s="841"/>
      <c r="V78" s="841"/>
      <c r="W78" s="841"/>
      <c r="X78" s="841"/>
      <c r="Y78" s="841"/>
      <c r="Z78" s="841"/>
      <c r="AA78" s="841"/>
      <c r="AB78" s="841"/>
      <c r="AC78" s="841"/>
      <c r="AD78" s="841"/>
      <c r="AE78" s="841"/>
      <c r="AF78" s="841"/>
      <c r="AG78" s="841"/>
      <c r="AH78" s="841"/>
      <c r="AI78" s="841"/>
      <c r="AJ78" s="841"/>
      <c r="AK78" s="841"/>
      <c r="AL78" s="841"/>
      <c r="AM78" s="841"/>
      <c r="AN78" s="841"/>
      <c r="AO78" s="841"/>
      <c r="AP78" s="841"/>
      <c r="AQ78" s="841"/>
      <c r="AR78" s="841"/>
      <c r="AS78" s="841"/>
      <c r="AT78" s="841"/>
      <c r="AU78" s="841"/>
      <c r="AV78" s="841"/>
      <c r="AW78" s="841"/>
      <c r="AX78" s="841"/>
      <c r="AY78" s="841"/>
      <c r="AZ78" s="841"/>
      <c r="BA78" s="841"/>
      <c r="BB78" s="841"/>
      <c r="BC78" s="841"/>
      <c r="BD78" s="841"/>
      <c r="BE78" s="841"/>
      <c r="BF78" s="841"/>
      <c r="BG78" s="841"/>
      <c r="BH78" s="841"/>
      <c r="BI78" s="841"/>
      <c r="BJ78" s="841"/>
      <c r="BK78" s="841"/>
      <c r="BL78" s="841"/>
      <c r="BM78" s="841"/>
      <c r="BN78" s="841"/>
      <c r="BO78" s="841"/>
      <c r="BP78" s="841"/>
      <c r="BQ78" s="841"/>
      <c r="BR78" s="841"/>
      <c r="BS78" s="841"/>
      <c r="BT78" s="841"/>
      <c r="BU78" s="841"/>
      <c r="BV78" s="841"/>
      <c r="BW78" s="841"/>
      <c r="BX78" s="841"/>
      <c r="BY78" s="841"/>
      <c r="BZ78" s="841"/>
      <c r="CA78" s="841"/>
      <c r="CB78" s="841"/>
      <c r="CC78" s="841"/>
      <c r="CD78" s="841"/>
      <c r="CE78" s="841"/>
      <c r="CF78" s="841"/>
      <c r="CG78" s="841"/>
      <c r="CH78" s="841"/>
      <c r="CI78" s="841"/>
      <c r="CJ78" s="841"/>
      <c r="CK78" s="841"/>
      <c r="CL78" s="841"/>
      <c r="CM78" s="841"/>
      <c r="CN78" s="841"/>
      <c r="CO78" s="841"/>
      <c r="CP78" s="841"/>
      <c r="CQ78" s="841"/>
      <c r="CR78" s="841"/>
      <c r="CS78" s="841"/>
      <c r="CT78" s="841"/>
      <c r="CU78" s="841"/>
      <c r="CV78" s="841"/>
      <c r="CW78" s="841"/>
      <c r="CX78" s="841"/>
      <c r="CY78" s="841"/>
      <c r="CZ78" s="841"/>
      <c r="DA78" s="841"/>
      <c r="DB78" s="841"/>
      <c r="DC78" s="841"/>
      <c r="DD78" s="841"/>
      <c r="DE78" s="841"/>
      <c r="DF78" s="841"/>
      <c r="DG78" s="841"/>
      <c r="DH78" s="841"/>
      <c r="DI78" s="841"/>
      <c r="DJ78" s="841"/>
      <c r="DK78" s="841"/>
      <c r="DL78" s="841"/>
      <c r="DM78" s="841"/>
      <c r="DN78" s="841"/>
      <c r="DO78" s="841"/>
      <c r="DP78" s="841"/>
      <c r="DQ78" s="841"/>
      <c r="DR78" s="841"/>
      <c r="DS78" s="841"/>
      <c r="DT78" s="841"/>
      <c r="DU78" s="841"/>
      <c r="DV78" s="841"/>
      <c r="DW78" s="841"/>
      <c r="DX78" s="841"/>
      <c r="DY78" s="841"/>
      <c r="DZ78" s="841"/>
      <c r="EA78" s="841"/>
      <c r="EB78" s="841"/>
      <c r="EC78" s="841"/>
      <c r="ED78" s="841"/>
      <c r="EE78" s="841"/>
      <c r="EF78" s="841"/>
      <c r="EG78" s="841"/>
      <c r="EH78" s="841"/>
      <c r="EI78" s="841"/>
      <c r="EJ78" s="841"/>
      <c r="EK78" s="841"/>
      <c r="EL78" s="841"/>
      <c r="EM78" s="841"/>
      <c r="EN78" s="841"/>
      <c r="EO78" s="841"/>
      <c r="EP78" s="841"/>
      <c r="EQ78" s="841"/>
      <c r="ER78" s="841"/>
      <c r="ES78" s="841"/>
      <c r="ET78" s="841"/>
      <c r="EU78" s="841"/>
      <c r="EV78" s="841"/>
      <c r="EW78" s="841"/>
      <c r="EX78" s="841"/>
      <c r="EY78" s="841"/>
      <c r="EZ78" s="841"/>
      <c r="FA78" s="841"/>
      <c r="FB78" s="841"/>
      <c r="FC78" s="841"/>
      <c r="FD78" s="841"/>
      <c r="FE78" s="841"/>
      <c r="FF78" s="841"/>
      <c r="FG78" s="841"/>
      <c r="FH78" s="841"/>
      <c r="FI78" s="841"/>
      <c r="FJ78" s="841"/>
      <c r="FK78" s="841"/>
      <c r="FL78" s="841"/>
      <c r="FM78" s="841"/>
      <c r="FN78" s="841"/>
      <c r="FO78" s="841"/>
      <c r="FP78" s="841"/>
      <c r="FQ78" s="841"/>
      <c r="FR78" s="841"/>
      <c r="FS78" s="841"/>
      <c r="FT78" s="841"/>
      <c r="FU78" s="841"/>
      <c r="FV78" s="841"/>
      <c r="FW78" s="841"/>
      <c r="FX78" s="841"/>
      <c r="FY78" s="841"/>
      <c r="FZ78" s="841"/>
      <c r="GA78" s="841"/>
      <c r="GB78" s="841"/>
      <c r="GC78" s="841"/>
      <c r="GD78" s="841"/>
      <c r="GE78" s="841"/>
      <c r="GF78" s="841"/>
      <c r="GG78" s="841"/>
      <c r="GH78" s="841"/>
      <c r="GI78" s="841"/>
      <c r="GJ78" s="841"/>
      <c r="GK78" s="841"/>
      <c r="GL78" s="841"/>
      <c r="GM78" s="841"/>
      <c r="GN78" s="841"/>
      <c r="GO78" s="841"/>
      <c r="GP78" s="841"/>
      <c r="GQ78" s="841"/>
      <c r="GR78" s="841"/>
      <c r="GS78" s="841"/>
    </row>
    <row r="79" spans="1:201" s="840" customFormat="1" ht="21">
      <c r="A79" s="846"/>
      <c r="B79" s="852" t="s">
        <v>311</v>
      </c>
      <c r="C79" s="848"/>
      <c r="D79" s="520"/>
      <c r="E79" s="848"/>
      <c r="F79" s="848"/>
      <c r="G79" s="848"/>
      <c r="H79" s="848"/>
      <c r="I79" s="849"/>
      <c r="J79" s="845"/>
      <c r="L79" s="841"/>
      <c r="M79" s="841"/>
      <c r="N79" s="841"/>
      <c r="O79" s="841"/>
      <c r="P79" s="841"/>
      <c r="Q79" s="841"/>
      <c r="R79" s="841"/>
      <c r="S79" s="841"/>
      <c r="T79" s="841"/>
      <c r="U79" s="841"/>
      <c r="V79" s="841"/>
      <c r="W79" s="841"/>
      <c r="X79" s="841"/>
      <c r="Y79" s="841"/>
      <c r="Z79" s="841"/>
      <c r="AA79" s="841"/>
      <c r="AB79" s="841"/>
      <c r="AC79" s="841"/>
      <c r="AD79" s="841"/>
      <c r="AE79" s="841"/>
      <c r="AF79" s="841"/>
      <c r="AG79" s="841"/>
      <c r="AH79" s="841"/>
      <c r="AI79" s="841"/>
      <c r="AJ79" s="841"/>
      <c r="AK79" s="841"/>
      <c r="AL79" s="841"/>
      <c r="AM79" s="841"/>
      <c r="AN79" s="841"/>
      <c r="AO79" s="841"/>
      <c r="AP79" s="841"/>
      <c r="AQ79" s="841"/>
      <c r="AR79" s="841"/>
      <c r="AS79" s="841"/>
      <c r="AT79" s="841"/>
      <c r="AU79" s="841"/>
      <c r="AV79" s="841"/>
      <c r="AW79" s="841"/>
      <c r="AX79" s="841"/>
      <c r="AY79" s="841"/>
      <c r="AZ79" s="841"/>
      <c r="BA79" s="841"/>
      <c r="BB79" s="841"/>
      <c r="BC79" s="841"/>
      <c r="BD79" s="841"/>
      <c r="BE79" s="841"/>
      <c r="BF79" s="841"/>
      <c r="BG79" s="841"/>
      <c r="BH79" s="841"/>
      <c r="BI79" s="841"/>
      <c r="BJ79" s="841"/>
      <c r="BK79" s="841"/>
      <c r="BL79" s="841"/>
      <c r="BM79" s="841"/>
      <c r="BN79" s="841"/>
      <c r="BO79" s="841"/>
      <c r="BP79" s="841"/>
      <c r="BQ79" s="841"/>
      <c r="BR79" s="841"/>
      <c r="BS79" s="841"/>
      <c r="BT79" s="841"/>
      <c r="BU79" s="841"/>
      <c r="BV79" s="841"/>
      <c r="BW79" s="841"/>
      <c r="BX79" s="841"/>
      <c r="BY79" s="841"/>
      <c r="BZ79" s="841"/>
      <c r="CA79" s="841"/>
      <c r="CB79" s="841"/>
      <c r="CC79" s="841"/>
      <c r="CD79" s="841"/>
      <c r="CE79" s="841"/>
      <c r="CF79" s="841"/>
      <c r="CG79" s="841"/>
      <c r="CH79" s="841"/>
      <c r="CI79" s="841"/>
      <c r="CJ79" s="841"/>
      <c r="CK79" s="841"/>
      <c r="CL79" s="841"/>
      <c r="CM79" s="841"/>
      <c r="CN79" s="841"/>
      <c r="CO79" s="841"/>
      <c r="CP79" s="841"/>
      <c r="CQ79" s="841"/>
      <c r="CR79" s="841"/>
      <c r="CS79" s="841"/>
      <c r="CT79" s="841"/>
      <c r="CU79" s="841"/>
      <c r="CV79" s="841"/>
      <c r="CW79" s="841"/>
      <c r="CX79" s="841"/>
      <c r="CY79" s="841"/>
      <c r="CZ79" s="841"/>
      <c r="DA79" s="841"/>
      <c r="DB79" s="841"/>
      <c r="DC79" s="841"/>
      <c r="DD79" s="841"/>
      <c r="DE79" s="841"/>
      <c r="DF79" s="841"/>
      <c r="DG79" s="841"/>
      <c r="DH79" s="841"/>
      <c r="DI79" s="841"/>
      <c r="DJ79" s="841"/>
      <c r="DK79" s="841"/>
      <c r="DL79" s="841"/>
      <c r="DM79" s="841"/>
      <c r="DN79" s="841"/>
      <c r="DO79" s="841"/>
      <c r="DP79" s="841"/>
      <c r="DQ79" s="841"/>
      <c r="DR79" s="841"/>
      <c r="DS79" s="841"/>
      <c r="DT79" s="841"/>
      <c r="DU79" s="841"/>
      <c r="DV79" s="841"/>
      <c r="DW79" s="841"/>
      <c r="DX79" s="841"/>
      <c r="DY79" s="841"/>
      <c r="DZ79" s="841"/>
      <c r="EA79" s="841"/>
      <c r="EB79" s="841"/>
      <c r="EC79" s="841"/>
      <c r="ED79" s="841"/>
      <c r="EE79" s="841"/>
      <c r="EF79" s="841"/>
      <c r="EG79" s="841"/>
      <c r="EH79" s="841"/>
      <c r="EI79" s="841"/>
      <c r="EJ79" s="841"/>
      <c r="EK79" s="841"/>
      <c r="EL79" s="841"/>
      <c r="EM79" s="841"/>
      <c r="EN79" s="841"/>
      <c r="EO79" s="841"/>
      <c r="EP79" s="841"/>
      <c r="EQ79" s="841"/>
      <c r="ER79" s="841"/>
      <c r="ES79" s="841"/>
      <c r="ET79" s="841"/>
      <c r="EU79" s="841"/>
      <c r="EV79" s="841"/>
      <c r="EW79" s="841"/>
      <c r="EX79" s="841"/>
      <c r="EY79" s="841"/>
      <c r="EZ79" s="841"/>
      <c r="FA79" s="841"/>
      <c r="FB79" s="841"/>
      <c r="FC79" s="841"/>
      <c r="FD79" s="841"/>
      <c r="FE79" s="841"/>
      <c r="FF79" s="841"/>
      <c r="FG79" s="841"/>
      <c r="FH79" s="841"/>
      <c r="FI79" s="841"/>
      <c r="FJ79" s="841"/>
      <c r="FK79" s="841"/>
      <c r="FL79" s="841"/>
      <c r="FM79" s="841"/>
      <c r="FN79" s="841"/>
      <c r="FO79" s="841"/>
      <c r="FP79" s="841"/>
      <c r="FQ79" s="841"/>
      <c r="FR79" s="841"/>
      <c r="FS79" s="841"/>
      <c r="FT79" s="841"/>
      <c r="FU79" s="841"/>
      <c r="FV79" s="841"/>
      <c r="FW79" s="841"/>
      <c r="FX79" s="841"/>
      <c r="FY79" s="841"/>
      <c r="FZ79" s="841"/>
      <c r="GA79" s="841"/>
      <c r="GB79" s="841"/>
      <c r="GC79" s="841"/>
      <c r="GD79" s="841"/>
      <c r="GE79" s="841"/>
      <c r="GF79" s="841"/>
      <c r="GG79" s="841"/>
      <c r="GH79" s="841"/>
      <c r="GI79" s="841"/>
      <c r="GJ79" s="841"/>
      <c r="GK79" s="841"/>
      <c r="GL79" s="841"/>
      <c r="GM79" s="841"/>
      <c r="GN79" s="841"/>
      <c r="GO79" s="841"/>
      <c r="GP79" s="841"/>
      <c r="GQ79" s="841"/>
      <c r="GR79" s="841"/>
      <c r="GS79" s="841"/>
    </row>
    <row r="80" spans="1:201" s="840" customFormat="1" ht="21">
      <c r="A80" s="846"/>
      <c r="B80" s="847" t="s">
        <v>766</v>
      </c>
      <c r="C80" s="848">
        <v>24</v>
      </c>
      <c r="D80" s="520" t="s">
        <v>34</v>
      </c>
      <c r="E80" s="848"/>
      <c r="F80" s="848"/>
      <c r="G80" s="848">
        <v>51</v>
      </c>
      <c r="H80" s="848">
        <f>G80*C80</f>
        <v>1224</v>
      </c>
      <c r="I80" s="849">
        <f>H80+F80</f>
        <v>1224</v>
      </c>
      <c r="J80" s="845"/>
      <c r="K80" s="851"/>
      <c r="L80" s="841"/>
      <c r="M80" s="841"/>
      <c r="N80" s="850"/>
      <c r="O80" s="850"/>
      <c r="P80" s="841"/>
      <c r="Q80" s="841"/>
      <c r="R80" s="841"/>
      <c r="S80" s="841"/>
      <c r="T80" s="841"/>
      <c r="U80" s="841"/>
      <c r="V80" s="841"/>
      <c r="W80" s="841"/>
      <c r="X80" s="841"/>
      <c r="Y80" s="841"/>
      <c r="Z80" s="841"/>
      <c r="AA80" s="841"/>
      <c r="AB80" s="841"/>
      <c r="AC80" s="841"/>
      <c r="AD80" s="841"/>
      <c r="AE80" s="841"/>
      <c r="AF80" s="841"/>
      <c r="AG80" s="841"/>
      <c r="AH80" s="841"/>
      <c r="AI80" s="841"/>
      <c r="AJ80" s="841"/>
      <c r="AK80" s="841"/>
      <c r="AL80" s="841"/>
      <c r="AM80" s="841"/>
      <c r="AN80" s="841"/>
      <c r="AO80" s="841"/>
      <c r="AP80" s="841"/>
      <c r="AQ80" s="841"/>
      <c r="AR80" s="841"/>
      <c r="AS80" s="841"/>
      <c r="AT80" s="841"/>
      <c r="AU80" s="841"/>
      <c r="AV80" s="841"/>
      <c r="AW80" s="841"/>
      <c r="AX80" s="841"/>
      <c r="AY80" s="841"/>
      <c r="AZ80" s="841"/>
      <c r="BA80" s="841"/>
      <c r="BB80" s="841"/>
      <c r="BC80" s="841"/>
      <c r="BD80" s="841"/>
      <c r="BE80" s="841"/>
      <c r="BF80" s="841"/>
      <c r="BG80" s="841"/>
      <c r="BH80" s="841"/>
      <c r="BI80" s="841"/>
      <c r="BJ80" s="841"/>
      <c r="BK80" s="841"/>
      <c r="BL80" s="841"/>
      <c r="BM80" s="841"/>
      <c r="BN80" s="841"/>
      <c r="BO80" s="841"/>
      <c r="BP80" s="841"/>
      <c r="BQ80" s="841"/>
      <c r="BR80" s="841"/>
      <c r="BS80" s="841"/>
      <c r="BT80" s="841"/>
      <c r="BU80" s="841"/>
      <c r="BV80" s="841"/>
      <c r="BW80" s="841"/>
      <c r="BX80" s="841"/>
      <c r="BY80" s="841"/>
      <c r="BZ80" s="841"/>
      <c r="CA80" s="841"/>
      <c r="CB80" s="841"/>
      <c r="CC80" s="841"/>
      <c r="CD80" s="841"/>
      <c r="CE80" s="841"/>
      <c r="CF80" s="841"/>
      <c r="CG80" s="841"/>
      <c r="CH80" s="841"/>
      <c r="CI80" s="841"/>
      <c r="CJ80" s="841"/>
      <c r="CK80" s="841"/>
      <c r="CL80" s="841"/>
      <c r="CM80" s="841"/>
      <c r="CN80" s="841"/>
      <c r="CO80" s="841"/>
      <c r="CP80" s="841"/>
      <c r="CQ80" s="841"/>
      <c r="CR80" s="841"/>
      <c r="CS80" s="841"/>
      <c r="CT80" s="841"/>
      <c r="CU80" s="841"/>
      <c r="CV80" s="841"/>
      <c r="CW80" s="841"/>
      <c r="CX80" s="841"/>
      <c r="CY80" s="841"/>
      <c r="CZ80" s="841"/>
      <c r="DA80" s="841"/>
      <c r="DB80" s="841"/>
      <c r="DC80" s="841"/>
      <c r="DD80" s="841"/>
      <c r="DE80" s="841"/>
      <c r="DF80" s="841"/>
      <c r="DG80" s="841"/>
      <c r="DH80" s="841"/>
      <c r="DI80" s="841"/>
      <c r="DJ80" s="841"/>
      <c r="DK80" s="841"/>
      <c r="DL80" s="841"/>
      <c r="DM80" s="841"/>
      <c r="DN80" s="841"/>
      <c r="DO80" s="841"/>
      <c r="DP80" s="841"/>
      <c r="DQ80" s="841"/>
      <c r="DR80" s="841"/>
      <c r="DS80" s="841"/>
      <c r="DT80" s="841"/>
      <c r="DU80" s="841"/>
      <c r="DV80" s="841"/>
      <c r="DW80" s="841"/>
      <c r="DX80" s="841"/>
      <c r="DY80" s="841"/>
      <c r="DZ80" s="841"/>
      <c r="EA80" s="841"/>
      <c r="EB80" s="841"/>
      <c r="EC80" s="841"/>
      <c r="ED80" s="841"/>
      <c r="EE80" s="841"/>
      <c r="EF80" s="841"/>
      <c r="EG80" s="841"/>
      <c r="EH80" s="841"/>
      <c r="EI80" s="841"/>
      <c r="EJ80" s="841"/>
      <c r="EK80" s="841"/>
      <c r="EL80" s="841"/>
      <c r="EM80" s="841"/>
      <c r="EN80" s="841"/>
      <c r="EO80" s="841"/>
      <c r="EP80" s="841"/>
      <c r="EQ80" s="841"/>
      <c r="ER80" s="841"/>
      <c r="ES80" s="841"/>
      <c r="ET80" s="841"/>
      <c r="EU80" s="841"/>
      <c r="EV80" s="841"/>
      <c r="EW80" s="841"/>
      <c r="EX80" s="841"/>
      <c r="EY80" s="841"/>
      <c r="EZ80" s="841"/>
      <c r="FA80" s="841"/>
      <c r="FB80" s="841"/>
      <c r="FC80" s="841"/>
      <c r="FD80" s="841"/>
      <c r="FE80" s="841"/>
      <c r="FF80" s="841"/>
      <c r="FG80" s="841"/>
      <c r="FH80" s="841"/>
      <c r="FI80" s="841"/>
      <c r="FJ80" s="841"/>
      <c r="FK80" s="841"/>
      <c r="FL80" s="841"/>
      <c r="FM80" s="841"/>
      <c r="FN80" s="841"/>
      <c r="FO80" s="841"/>
      <c r="FP80" s="841"/>
      <c r="FQ80" s="841"/>
      <c r="FR80" s="841"/>
      <c r="FS80" s="841"/>
      <c r="FT80" s="841"/>
      <c r="FU80" s="841"/>
      <c r="FV80" s="841"/>
      <c r="FW80" s="841"/>
      <c r="FX80" s="841"/>
      <c r="FY80" s="841"/>
      <c r="FZ80" s="841"/>
      <c r="GA80" s="841"/>
      <c r="GB80" s="841"/>
      <c r="GC80" s="841"/>
      <c r="GD80" s="841"/>
      <c r="GE80" s="841"/>
      <c r="GF80" s="841"/>
      <c r="GG80" s="841"/>
      <c r="GH80" s="841"/>
      <c r="GI80" s="841"/>
      <c r="GJ80" s="841"/>
      <c r="GK80" s="841"/>
      <c r="GL80" s="841"/>
      <c r="GM80" s="841"/>
      <c r="GN80" s="841"/>
      <c r="GO80" s="841"/>
      <c r="GP80" s="841"/>
      <c r="GQ80" s="841"/>
      <c r="GR80" s="841"/>
      <c r="GS80" s="841"/>
    </row>
    <row r="81" spans="1:201" s="840" customFormat="1" ht="21">
      <c r="A81" s="846"/>
      <c r="B81" s="847" t="s">
        <v>785</v>
      </c>
      <c r="C81" s="906">
        <v>1</v>
      </c>
      <c r="D81" s="853" t="s">
        <v>25</v>
      </c>
      <c r="E81" s="854"/>
      <c r="F81" s="848"/>
      <c r="G81" s="848">
        <v>70</v>
      </c>
      <c r="H81" s="848">
        <f>G81*C81</f>
        <v>70</v>
      </c>
      <c r="I81" s="849">
        <f>H81+F81</f>
        <v>70</v>
      </c>
      <c r="J81" s="845"/>
      <c r="K81" s="855"/>
      <c r="L81" s="841"/>
      <c r="M81" s="841"/>
      <c r="N81" s="841"/>
      <c r="O81" s="841"/>
      <c r="P81" s="841"/>
      <c r="Q81" s="841"/>
      <c r="R81" s="841"/>
      <c r="S81" s="841"/>
      <c r="T81" s="841"/>
      <c r="U81" s="841"/>
      <c r="V81" s="841"/>
      <c r="W81" s="841"/>
      <c r="X81" s="841"/>
      <c r="Y81" s="841"/>
      <c r="Z81" s="841"/>
      <c r="AA81" s="841"/>
      <c r="AB81" s="841"/>
      <c r="AC81" s="841"/>
      <c r="AD81" s="841"/>
      <c r="AE81" s="841"/>
      <c r="AF81" s="841"/>
      <c r="AG81" s="841"/>
      <c r="AH81" s="841"/>
      <c r="AI81" s="841"/>
      <c r="AJ81" s="841"/>
      <c r="AK81" s="841"/>
      <c r="AL81" s="841"/>
      <c r="AM81" s="841"/>
      <c r="AN81" s="841"/>
      <c r="AO81" s="841"/>
      <c r="AP81" s="841"/>
      <c r="AQ81" s="841"/>
      <c r="AR81" s="841"/>
      <c r="AS81" s="841"/>
      <c r="AT81" s="841"/>
      <c r="AU81" s="841"/>
      <c r="AV81" s="841"/>
      <c r="AW81" s="841"/>
      <c r="AX81" s="841"/>
      <c r="AY81" s="841"/>
      <c r="AZ81" s="841"/>
      <c r="BA81" s="841"/>
      <c r="BB81" s="841"/>
      <c r="BC81" s="841"/>
      <c r="BD81" s="841"/>
      <c r="BE81" s="841"/>
      <c r="BF81" s="841"/>
      <c r="BG81" s="841"/>
      <c r="BH81" s="841"/>
      <c r="BI81" s="841"/>
      <c r="BJ81" s="841"/>
      <c r="BK81" s="841"/>
      <c r="BL81" s="841"/>
      <c r="BM81" s="841"/>
      <c r="BN81" s="841"/>
      <c r="BO81" s="841"/>
      <c r="BP81" s="841"/>
      <c r="BQ81" s="841"/>
      <c r="BR81" s="841"/>
      <c r="BS81" s="841"/>
      <c r="BT81" s="841"/>
      <c r="BU81" s="841"/>
      <c r="BV81" s="841"/>
      <c r="BW81" s="841"/>
      <c r="BX81" s="841"/>
      <c r="BY81" s="841"/>
      <c r="BZ81" s="841"/>
      <c r="CA81" s="841"/>
      <c r="CB81" s="841"/>
      <c r="CC81" s="841"/>
      <c r="CD81" s="841"/>
      <c r="CE81" s="841"/>
      <c r="CF81" s="841"/>
      <c r="CG81" s="841"/>
      <c r="CH81" s="841"/>
      <c r="CI81" s="841"/>
      <c r="CJ81" s="841"/>
      <c r="CK81" s="841"/>
      <c r="CL81" s="841"/>
      <c r="CM81" s="841"/>
      <c r="CN81" s="841"/>
      <c r="CO81" s="841"/>
      <c r="CP81" s="841"/>
      <c r="CQ81" s="841"/>
      <c r="CR81" s="841"/>
      <c r="CS81" s="841"/>
      <c r="CT81" s="841"/>
      <c r="CU81" s="841"/>
      <c r="CV81" s="841"/>
      <c r="CW81" s="841"/>
      <c r="CX81" s="841"/>
      <c r="CY81" s="841"/>
      <c r="CZ81" s="841"/>
      <c r="DA81" s="841"/>
      <c r="DB81" s="841"/>
      <c r="DC81" s="841"/>
      <c r="DD81" s="841"/>
      <c r="DE81" s="841"/>
      <c r="DF81" s="841"/>
      <c r="DG81" s="841"/>
      <c r="DH81" s="841"/>
      <c r="DI81" s="841"/>
      <c r="DJ81" s="841"/>
      <c r="DK81" s="841"/>
      <c r="DL81" s="841"/>
      <c r="DM81" s="841"/>
      <c r="DN81" s="841"/>
      <c r="DO81" s="841"/>
      <c r="DP81" s="841"/>
      <c r="DQ81" s="841"/>
      <c r="DR81" s="841"/>
      <c r="DS81" s="841"/>
      <c r="DT81" s="841"/>
      <c r="DU81" s="841"/>
      <c r="DV81" s="841"/>
      <c r="DW81" s="841"/>
      <c r="DX81" s="841"/>
      <c r="DY81" s="841"/>
      <c r="DZ81" s="841"/>
      <c r="EA81" s="841"/>
      <c r="EB81" s="841"/>
      <c r="EC81" s="841"/>
      <c r="ED81" s="841"/>
      <c r="EE81" s="841"/>
      <c r="EF81" s="841"/>
      <c r="EG81" s="841"/>
      <c r="EH81" s="841"/>
      <c r="EI81" s="841"/>
      <c r="EJ81" s="841"/>
      <c r="EK81" s="841"/>
      <c r="EL81" s="841"/>
      <c r="EM81" s="841"/>
      <c r="EN81" s="841"/>
      <c r="EO81" s="841"/>
      <c r="EP81" s="841"/>
      <c r="EQ81" s="841"/>
      <c r="ER81" s="841"/>
      <c r="ES81" s="841"/>
      <c r="ET81" s="841"/>
      <c r="EU81" s="841"/>
      <c r="EV81" s="841"/>
      <c r="EW81" s="841"/>
      <c r="EX81" s="841"/>
      <c r="EY81" s="841"/>
      <c r="EZ81" s="841"/>
      <c r="FA81" s="841"/>
      <c r="FB81" s="841"/>
      <c r="FC81" s="841"/>
      <c r="FD81" s="841"/>
      <c r="FE81" s="841"/>
      <c r="FF81" s="841"/>
      <c r="FG81" s="841"/>
      <c r="FH81" s="841"/>
      <c r="FI81" s="841"/>
      <c r="FJ81" s="841"/>
      <c r="FK81" s="841"/>
      <c r="FL81" s="841"/>
      <c r="FM81" s="841"/>
      <c r="FN81" s="841"/>
      <c r="FO81" s="841"/>
      <c r="FP81" s="841"/>
      <c r="FQ81" s="841"/>
      <c r="FR81" s="841"/>
      <c r="FS81" s="841"/>
      <c r="FT81" s="841"/>
      <c r="FU81" s="841"/>
      <c r="FV81" s="841"/>
      <c r="FW81" s="841"/>
      <c r="FX81" s="841"/>
      <c r="FY81" s="841"/>
      <c r="FZ81" s="841"/>
      <c r="GA81" s="841"/>
      <c r="GB81" s="841"/>
      <c r="GC81" s="841"/>
      <c r="GD81" s="841"/>
      <c r="GE81" s="841"/>
      <c r="GF81" s="841"/>
      <c r="GG81" s="841"/>
      <c r="GH81" s="841"/>
      <c r="GI81" s="841"/>
      <c r="GJ81" s="841"/>
      <c r="GK81" s="841"/>
      <c r="GL81" s="841"/>
      <c r="GM81" s="841"/>
      <c r="GN81" s="841"/>
      <c r="GO81" s="841"/>
      <c r="GP81" s="841"/>
      <c r="GQ81" s="841"/>
      <c r="GR81" s="841"/>
      <c r="GS81" s="841"/>
    </row>
    <row r="82" spans="1:201" s="840" customFormat="1" ht="21">
      <c r="A82" s="846"/>
      <c r="B82" s="847" t="s">
        <v>786</v>
      </c>
      <c r="C82" s="906">
        <v>1</v>
      </c>
      <c r="D82" s="853" t="s">
        <v>25</v>
      </c>
      <c r="E82" s="856"/>
      <c r="F82" s="848"/>
      <c r="G82" s="848">
        <v>140</v>
      </c>
      <c r="H82" s="848">
        <f>G82*C82</f>
        <v>140</v>
      </c>
      <c r="I82" s="849">
        <f>H82+F82</f>
        <v>140</v>
      </c>
      <c r="J82" s="845"/>
      <c r="K82" s="855"/>
      <c r="L82" s="841"/>
      <c r="M82" s="841"/>
      <c r="N82" s="850"/>
      <c r="O82" s="841"/>
      <c r="P82" s="841"/>
      <c r="Q82" s="841"/>
      <c r="R82" s="841"/>
      <c r="S82" s="841"/>
      <c r="T82" s="841"/>
      <c r="U82" s="841"/>
      <c r="V82" s="841"/>
      <c r="W82" s="841"/>
      <c r="X82" s="841"/>
      <c r="Y82" s="841"/>
      <c r="Z82" s="841"/>
      <c r="AA82" s="841"/>
      <c r="AB82" s="841"/>
      <c r="AC82" s="841"/>
      <c r="AD82" s="841"/>
      <c r="AE82" s="841"/>
      <c r="AF82" s="841"/>
      <c r="AG82" s="841"/>
      <c r="AH82" s="841"/>
      <c r="AI82" s="841"/>
      <c r="AJ82" s="841"/>
      <c r="AK82" s="841"/>
      <c r="AL82" s="841"/>
      <c r="AM82" s="841"/>
      <c r="AN82" s="841"/>
      <c r="AO82" s="841"/>
      <c r="AP82" s="841"/>
      <c r="AQ82" s="841"/>
      <c r="AR82" s="841"/>
      <c r="AS82" s="841"/>
      <c r="AT82" s="841"/>
      <c r="AU82" s="841"/>
      <c r="AV82" s="841"/>
      <c r="AW82" s="841"/>
      <c r="AX82" s="841"/>
      <c r="AY82" s="841"/>
      <c r="AZ82" s="841"/>
      <c r="BA82" s="841"/>
      <c r="BB82" s="841"/>
      <c r="BC82" s="841"/>
      <c r="BD82" s="841"/>
      <c r="BE82" s="841"/>
      <c r="BF82" s="841"/>
      <c r="BG82" s="841"/>
      <c r="BH82" s="841"/>
      <c r="BI82" s="841"/>
      <c r="BJ82" s="841"/>
      <c r="BK82" s="841"/>
      <c r="BL82" s="841"/>
      <c r="BM82" s="841"/>
      <c r="BN82" s="841"/>
      <c r="BO82" s="841"/>
      <c r="BP82" s="841"/>
      <c r="BQ82" s="841"/>
      <c r="BR82" s="841"/>
      <c r="BS82" s="841"/>
      <c r="BT82" s="841"/>
      <c r="BU82" s="841"/>
      <c r="BV82" s="841"/>
      <c r="BW82" s="841"/>
      <c r="BX82" s="841"/>
      <c r="BY82" s="841"/>
      <c r="BZ82" s="841"/>
      <c r="CA82" s="841"/>
      <c r="CB82" s="841"/>
      <c r="CC82" s="841"/>
      <c r="CD82" s="841"/>
      <c r="CE82" s="841"/>
      <c r="CF82" s="841"/>
      <c r="CG82" s="841"/>
      <c r="CH82" s="841"/>
      <c r="CI82" s="841"/>
      <c r="CJ82" s="841"/>
      <c r="CK82" s="841"/>
      <c r="CL82" s="841"/>
      <c r="CM82" s="841"/>
      <c r="CN82" s="841"/>
      <c r="CO82" s="841"/>
      <c r="CP82" s="841"/>
      <c r="CQ82" s="841"/>
      <c r="CR82" s="841"/>
      <c r="CS82" s="841"/>
      <c r="CT82" s="841"/>
      <c r="CU82" s="841"/>
      <c r="CV82" s="841"/>
      <c r="CW82" s="841"/>
      <c r="CX82" s="841"/>
      <c r="CY82" s="841"/>
      <c r="CZ82" s="841"/>
      <c r="DA82" s="841"/>
      <c r="DB82" s="841"/>
      <c r="DC82" s="841"/>
      <c r="DD82" s="841"/>
      <c r="DE82" s="841"/>
      <c r="DF82" s="841"/>
      <c r="DG82" s="841"/>
      <c r="DH82" s="841"/>
      <c r="DI82" s="841"/>
      <c r="DJ82" s="841"/>
      <c r="DK82" s="841"/>
      <c r="DL82" s="841"/>
      <c r="DM82" s="841"/>
      <c r="DN82" s="841"/>
      <c r="DO82" s="841"/>
      <c r="DP82" s="841"/>
      <c r="DQ82" s="841"/>
      <c r="DR82" s="841"/>
      <c r="DS82" s="841"/>
      <c r="DT82" s="841"/>
      <c r="DU82" s="841"/>
      <c r="DV82" s="841"/>
      <c r="DW82" s="841"/>
      <c r="DX82" s="841"/>
      <c r="DY82" s="841"/>
      <c r="DZ82" s="841"/>
      <c r="EA82" s="841"/>
      <c r="EB82" s="841"/>
      <c r="EC82" s="841"/>
      <c r="ED82" s="841"/>
      <c r="EE82" s="841"/>
      <c r="EF82" s="841"/>
      <c r="EG82" s="841"/>
      <c r="EH82" s="841"/>
      <c r="EI82" s="841"/>
      <c r="EJ82" s="841"/>
      <c r="EK82" s="841"/>
      <c r="EL82" s="841"/>
      <c r="EM82" s="841"/>
      <c r="EN82" s="841"/>
      <c r="EO82" s="841"/>
      <c r="EP82" s="841"/>
      <c r="EQ82" s="841"/>
      <c r="ER82" s="841"/>
      <c r="ES82" s="841"/>
      <c r="ET82" s="841"/>
      <c r="EU82" s="841"/>
      <c r="EV82" s="841"/>
      <c r="EW82" s="841"/>
      <c r="EX82" s="841"/>
      <c r="EY82" s="841"/>
      <c r="EZ82" s="841"/>
      <c r="FA82" s="841"/>
      <c r="FB82" s="841"/>
      <c r="FC82" s="841"/>
      <c r="FD82" s="841"/>
      <c r="FE82" s="841"/>
      <c r="FF82" s="841"/>
      <c r="FG82" s="841"/>
      <c r="FH82" s="841"/>
      <c r="FI82" s="841"/>
      <c r="FJ82" s="841"/>
      <c r="FK82" s="841"/>
      <c r="FL82" s="841"/>
      <c r="FM82" s="841"/>
      <c r="FN82" s="841"/>
      <c r="FO82" s="841"/>
      <c r="FP82" s="841"/>
      <c r="FQ82" s="841"/>
      <c r="FR82" s="841"/>
      <c r="FS82" s="841"/>
      <c r="FT82" s="841"/>
      <c r="FU82" s="841"/>
      <c r="FV82" s="841"/>
      <c r="FW82" s="841"/>
      <c r="FX82" s="841"/>
      <c r="FY82" s="841"/>
      <c r="FZ82" s="841"/>
      <c r="GA82" s="841"/>
      <c r="GB82" s="841"/>
      <c r="GC82" s="841"/>
      <c r="GD82" s="841"/>
      <c r="GE82" s="841"/>
      <c r="GF82" s="841"/>
      <c r="GG82" s="841"/>
      <c r="GH82" s="841"/>
      <c r="GI82" s="841"/>
      <c r="GJ82" s="841"/>
      <c r="GK82" s="841"/>
      <c r="GL82" s="841"/>
      <c r="GM82" s="841"/>
      <c r="GN82" s="841"/>
      <c r="GO82" s="841"/>
      <c r="GP82" s="841"/>
      <c r="GQ82" s="841"/>
      <c r="GR82" s="841"/>
      <c r="GS82" s="841"/>
    </row>
    <row r="83" spans="1:201" s="840" customFormat="1" ht="21">
      <c r="A83" s="846"/>
      <c r="B83" s="852" t="s">
        <v>777</v>
      </c>
      <c r="C83" s="520"/>
      <c r="D83" s="853"/>
      <c r="E83" s="856"/>
      <c r="F83" s="848"/>
      <c r="G83" s="848"/>
      <c r="H83" s="848"/>
      <c r="I83" s="849"/>
      <c r="J83" s="845"/>
      <c r="L83" s="841"/>
      <c r="M83" s="841"/>
      <c r="N83" s="841"/>
      <c r="O83" s="841"/>
      <c r="P83" s="841"/>
      <c r="Q83" s="841"/>
      <c r="R83" s="841"/>
      <c r="S83" s="841"/>
      <c r="T83" s="841"/>
      <c r="U83" s="841"/>
      <c r="V83" s="841"/>
      <c r="W83" s="841"/>
      <c r="X83" s="841"/>
      <c r="Y83" s="841"/>
      <c r="Z83" s="841"/>
      <c r="AA83" s="841"/>
      <c r="AB83" s="841"/>
      <c r="AC83" s="841"/>
      <c r="AD83" s="841"/>
      <c r="AE83" s="841"/>
      <c r="AF83" s="841"/>
      <c r="AG83" s="841"/>
      <c r="AH83" s="841"/>
      <c r="AI83" s="841"/>
      <c r="AJ83" s="841"/>
      <c r="AK83" s="841"/>
      <c r="AL83" s="841"/>
      <c r="AM83" s="841"/>
      <c r="AN83" s="841"/>
      <c r="AO83" s="841"/>
      <c r="AP83" s="841"/>
      <c r="AQ83" s="841"/>
      <c r="AR83" s="841"/>
      <c r="AS83" s="841"/>
      <c r="AT83" s="841"/>
      <c r="AU83" s="841"/>
      <c r="AV83" s="841"/>
      <c r="AW83" s="841"/>
      <c r="AX83" s="841"/>
      <c r="AY83" s="841"/>
      <c r="AZ83" s="841"/>
      <c r="BA83" s="841"/>
      <c r="BB83" s="841"/>
      <c r="BC83" s="841"/>
      <c r="BD83" s="841"/>
      <c r="BE83" s="841"/>
      <c r="BF83" s="841"/>
      <c r="BG83" s="841"/>
      <c r="BH83" s="841"/>
      <c r="BI83" s="841"/>
      <c r="BJ83" s="841"/>
      <c r="BK83" s="841"/>
      <c r="BL83" s="841"/>
      <c r="BM83" s="841"/>
      <c r="BN83" s="841"/>
      <c r="BO83" s="841"/>
      <c r="BP83" s="841"/>
      <c r="BQ83" s="841"/>
      <c r="BR83" s="841"/>
      <c r="BS83" s="841"/>
      <c r="BT83" s="841"/>
      <c r="BU83" s="841"/>
      <c r="BV83" s="841"/>
      <c r="BW83" s="841"/>
      <c r="BX83" s="841"/>
      <c r="BY83" s="841"/>
      <c r="BZ83" s="841"/>
      <c r="CA83" s="841"/>
      <c r="CB83" s="841"/>
      <c r="CC83" s="841"/>
      <c r="CD83" s="841"/>
      <c r="CE83" s="841"/>
      <c r="CF83" s="841"/>
      <c r="CG83" s="841"/>
      <c r="CH83" s="841"/>
      <c r="CI83" s="841"/>
      <c r="CJ83" s="841"/>
      <c r="CK83" s="841"/>
      <c r="CL83" s="841"/>
      <c r="CM83" s="841"/>
      <c r="CN83" s="841"/>
      <c r="CO83" s="841"/>
      <c r="CP83" s="841"/>
      <c r="CQ83" s="841"/>
      <c r="CR83" s="841"/>
      <c r="CS83" s="841"/>
      <c r="CT83" s="841"/>
      <c r="CU83" s="841"/>
      <c r="CV83" s="841"/>
      <c r="CW83" s="841"/>
      <c r="CX83" s="841"/>
      <c r="CY83" s="841"/>
      <c r="CZ83" s="841"/>
      <c r="DA83" s="841"/>
      <c r="DB83" s="841"/>
      <c r="DC83" s="841"/>
      <c r="DD83" s="841"/>
      <c r="DE83" s="841"/>
      <c r="DF83" s="841"/>
      <c r="DG83" s="841"/>
      <c r="DH83" s="841"/>
      <c r="DI83" s="841"/>
      <c r="DJ83" s="841"/>
      <c r="DK83" s="841"/>
      <c r="DL83" s="841"/>
      <c r="DM83" s="841"/>
      <c r="DN83" s="841"/>
      <c r="DO83" s="841"/>
      <c r="DP83" s="841"/>
      <c r="DQ83" s="841"/>
      <c r="DR83" s="841"/>
      <c r="DS83" s="841"/>
      <c r="DT83" s="841"/>
      <c r="DU83" s="841"/>
      <c r="DV83" s="841"/>
      <c r="DW83" s="841"/>
      <c r="DX83" s="841"/>
      <c r="DY83" s="841"/>
      <c r="DZ83" s="841"/>
      <c r="EA83" s="841"/>
      <c r="EB83" s="841"/>
      <c r="EC83" s="841"/>
      <c r="ED83" s="841"/>
      <c r="EE83" s="841"/>
      <c r="EF83" s="841"/>
      <c r="EG83" s="841"/>
      <c r="EH83" s="841"/>
      <c r="EI83" s="841"/>
      <c r="EJ83" s="841"/>
      <c r="EK83" s="841"/>
      <c r="EL83" s="841"/>
      <c r="EM83" s="841"/>
      <c r="EN83" s="841"/>
      <c r="EO83" s="841"/>
      <c r="EP83" s="841"/>
      <c r="EQ83" s="841"/>
      <c r="ER83" s="841"/>
      <c r="ES83" s="841"/>
      <c r="ET83" s="841"/>
      <c r="EU83" s="841"/>
      <c r="EV83" s="841"/>
      <c r="EW83" s="841"/>
      <c r="EX83" s="841"/>
      <c r="EY83" s="841"/>
      <c r="EZ83" s="841"/>
      <c r="FA83" s="841"/>
      <c r="FB83" s="841"/>
      <c r="FC83" s="841"/>
      <c r="FD83" s="841"/>
      <c r="FE83" s="841"/>
      <c r="FF83" s="841"/>
      <c r="FG83" s="841"/>
      <c r="FH83" s="841"/>
      <c r="FI83" s="841"/>
      <c r="FJ83" s="841"/>
      <c r="FK83" s="841"/>
      <c r="FL83" s="841"/>
      <c r="FM83" s="841"/>
      <c r="FN83" s="841"/>
      <c r="FO83" s="841"/>
      <c r="FP83" s="841"/>
      <c r="FQ83" s="841"/>
      <c r="FR83" s="841"/>
      <c r="FS83" s="841"/>
      <c r="FT83" s="841"/>
      <c r="FU83" s="841"/>
      <c r="FV83" s="841"/>
      <c r="FW83" s="841"/>
      <c r="FX83" s="841"/>
      <c r="FY83" s="841"/>
      <c r="FZ83" s="841"/>
      <c r="GA83" s="841"/>
      <c r="GB83" s="841"/>
      <c r="GC83" s="841"/>
      <c r="GD83" s="841"/>
      <c r="GE83" s="841"/>
      <c r="GF83" s="841"/>
      <c r="GG83" s="841"/>
      <c r="GH83" s="841"/>
      <c r="GI83" s="841"/>
      <c r="GJ83" s="841"/>
      <c r="GK83" s="841"/>
      <c r="GL83" s="841"/>
      <c r="GM83" s="841"/>
      <c r="GN83" s="841"/>
      <c r="GO83" s="841"/>
      <c r="GP83" s="841"/>
      <c r="GQ83" s="841"/>
      <c r="GR83" s="841"/>
      <c r="GS83" s="841"/>
    </row>
    <row r="84" spans="1:201" s="840" customFormat="1" ht="21">
      <c r="A84" s="846"/>
      <c r="B84" s="847" t="s">
        <v>775</v>
      </c>
      <c r="C84" s="906">
        <v>1</v>
      </c>
      <c r="D84" s="853" t="s">
        <v>25</v>
      </c>
      <c r="E84" s="856"/>
      <c r="F84" s="848"/>
      <c r="G84" s="848">
        <v>31</v>
      </c>
      <c r="H84" s="848">
        <f>G84*C84</f>
        <v>31</v>
      </c>
      <c r="I84" s="849">
        <f>H84+F84</f>
        <v>31</v>
      </c>
      <c r="J84" s="845"/>
      <c r="L84" s="841"/>
      <c r="M84" s="841"/>
      <c r="N84" s="841"/>
      <c r="O84" s="841"/>
      <c r="P84" s="841"/>
      <c r="Q84" s="841"/>
      <c r="R84" s="841"/>
      <c r="S84" s="841"/>
      <c r="T84" s="841"/>
      <c r="U84" s="841"/>
      <c r="V84" s="841"/>
      <c r="W84" s="841"/>
      <c r="X84" s="841"/>
      <c r="Y84" s="841"/>
      <c r="Z84" s="841"/>
      <c r="AA84" s="841"/>
      <c r="AB84" s="841"/>
      <c r="AC84" s="841"/>
      <c r="AD84" s="841"/>
      <c r="AE84" s="841"/>
      <c r="AF84" s="841"/>
      <c r="AG84" s="841"/>
      <c r="AH84" s="841"/>
      <c r="AI84" s="841"/>
      <c r="AJ84" s="841"/>
      <c r="AK84" s="841"/>
      <c r="AL84" s="841"/>
      <c r="AM84" s="841"/>
      <c r="AN84" s="841"/>
      <c r="AO84" s="841"/>
      <c r="AP84" s="841"/>
      <c r="AQ84" s="841"/>
      <c r="AR84" s="841"/>
      <c r="AS84" s="841"/>
      <c r="AT84" s="841"/>
      <c r="AU84" s="841"/>
      <c r="AV84" s="841"/>
      <c r="AW84" s="841"/>
      <c r="AX84" s="841"/>
      <c r="AY84" s="841"/>
      <c r="AZ84" s="841"/>
      <c r="BA84" s="841"/>
      <c r="BB84" s="841"/>
      <c r="BC84" s="841"/>
      <c r="BD84" s="841"/>
      <c r="BE84" s="841"/>
      <c r="BF84" s="841"/>
      <c r="BG84" s="841"/>
      <c r="BH84" s="841"/>
      <c r="BI84" s="841"/>
      <c r="BJ84" s="841"/>
      <c r="BK84" s="841"/>
      <c r="BL84" s="841"/>
      <c r="BM84" s="841"/>
      <c r="BN84" s="841"/>
      <c r="BO84" s="841"/>
      <c r="BP84" s="841"/>
      <c r="BQ84" s="841"/>
      <c r="BR84" s="841"/>
      <c r="BS84" s="841"/>
      <c r="BT84" s="841"/>
      <c r="BU84" s="841"/>
      <c r="BV84" s="841"/>
      <c r="BW84" s="841"/>
      <c r="BX84" s="841"/>
      <c r="BY84" s="841"/>
      <c r="BZ84" s="841"/>
      <c r="CA84" s="841"/>
      <c r="CB84" s="841"/>
      <c r="CC84" s="841"/>
      <c r="CD84" s="841"/>
      <c r="CE84" s="841"/>
      <c r="CF84" s="841"/>
      <c r="CG84" s="841"/>
      <c r="CH84" s="841"/>
      <c r="CI84" s="841"/>
      <c r="CJ84" s="841"/>
      <c r="CK84" s="841"/>
      <c r="CL84" s="841"/>
      <c r="CM84" s="841"/>
      <c r="CN84" s="841"/>
      <c r="CO84" s="841"/>
      <c r="CP84" s="841"/>
      <c r="CQ84" s="841"/>
      <c r="CR84" s="841"/>
      <c r="CS84" s="841"/>
      <c r="CT84" s="841"/>
      <c r="CU84" s="841"/>
      <c r="CV84" s="841"/>
      <c r="CW84" s="841"/>
      <c r="CX84" s="841"/>
      <c r="CY84" s="841"/>
      <c r="CZ84" s="841"/>
      <c r="DA84" s="841"/>
      <c r="DB84" s="841"/>
      <c r="DC84" s="841"/>
      <c r="DD84" s="841"/>
      <c r="DE84" s="841"/>
      <c r="DF84" s="841"/>
      <c r="DG84" s="841"/>
      <c r="DH84" s="841"/>
      <c r="DI84" s="841"/>
      <c r="DJ84" s="841"/>
      <c r="DK84" s="841"/>
      <c r="DL84" s="841"/>
      <c r="DM84" s="841"/>
      <c r="DN84" s="841"/>
      <c r="DO84" s="841"/>
      <c r="DP84" s="841"/>
      <c r="DQ84" s="841"/>
      <c r="DR84" s="841"/>
      <c r="DS84" s="841"/>
      <c r="DT84" s="841"/>
      <c r="DU84" s="841"/>
      <c r="DV84" s="841"/>
      <c r="DW84" s="841"/>
      <c r="DX84" s="841"/>
      <c r="DY84" s="841"/>
      <c r="DZ84" s="841"/>
      <c r="EA84" s="841"/>
      <c r="EB84" s="841"/>
      <c r="EC84" s="841"/>
      <c r="ED84" s="841"/>
      <c r="EE84" s="841"/>
      <c r="EF84" s="841"/>
      <c r="EG84" s="841"/>
      <c r="EH84" s="841"/>
      <c r="EI84" s="841"/>
      <c r="EJ84" s="841"/>
      <c r="EK84" s="841"/>
      <c r="EL84" s="841"/>
      <c r="EM84" s="841"/>
      <c r="EN84" s="841"/>
      <c r="EO84" s="841"/>
      <c r="EP84" s="841"/>
      <c r="EQ84" s="841"/>
      <c r="ER84" s="841"/>
      <c r="ES84" s="841"/>
      <c r="ET84" s="841"/>
      <c r="EU84" s="841"/>
      <c r="EV84" s="841"/>
      <c r="EW84" s="841"/>
      <c r="EX84" s="841"/>
      <c r="EY84" s="841"/>
      <c r="EZ84" s="841"/>
      <c r="FA84" s="841"/>
      <c r="FB84" s="841"/>
      <c r="FC84" s="841"/>
      <c r="FD84" s="841"/>
      <c r="FE84" s="841"/>
      <c r="FF84" s="841"/>
      <c r="FG84" s="841"/>
      <c r="FH84" s="841"/>
      <c r="FI84" s="841"/>
      <c r="FJ84" s="841"/>
      <c r="FK84" s="841"/>
      <c r="FL84" s="841"/>
      <c r="FM84" s="841"/>
      <c r="FN84" s="841"/>
      <c r="FO84" s="841"/>
      <c r="FP84" s="841"/>
      <c r="FQ84" s="841"/>
      <c r="FR84" s="841"/>
      <c r="FS84" s="841"/>
      <c r="FT84" s="841"/>
      <c r="FU84" s="841"/>
      <c r="FV84" s="841"/>
      <c r="FW84" s="841"/>
      <c r="FX84" s="841"/>
      <c r="FY84" s="841"/>
      <c r="FZ84" s="841"/>
      <c r="GA84" s="841"/>
      <c r="GB84" s="841"/>
      <c r="GC84" s="841"/>
      <c r="GD84" s="841"/>
      <c r="GE84" s="841"/>
      <c r="GF84" s="841"/>
      <c r="GG84" s="841"/>
      <c r="GH84" s="841"/>
      <c r="GI84" s="841"/>
      <c r="GJ84" s="841"/>
      <c r="GK84" s="841"/>
      <c r="GL84" s="841"/>
      <c r="GM84" s="841"/>
      <c r="GN84" s="841"/>
      <c r="GO84" s="841"/>
      <c r="GP84" s="841"/>
      <c r="GQ84" s="841"/>
      <c r="GR84" s="841"/>
      <c r="GS84" s="841"/>
    </row>
    <row r="85" spans="1:201" s="840" customFormat="1" ht="21">
      <c r="A85" s="846"/>
      <c r="B85" s="847"/>
      <c r="C85" s="520"/>
      <c r="D85" s="853"/>
      <c r="E85" s="856"/>
      <c r="F85" s="848"/>
      <c r="G85" s="848"/>
      <c r="H85" s="848"/>
      <c r="I85" s="849"/>
      <c r="J85" s="845"/>
      <c r="L85" s="841"/>
      <c r="M85" s="841"/>
      <c r="N85" s="841"/>
      <c r="O85" s="841"/>
      <c r="P85" s="841"/>
      <c r="Q85" s="841"/>
      <c r="R85" s="841"/>
      <c r="S85" s="841"/>
      <c r="T85" s="841"/>
      <c r="U85" s="841"/>
      <c r="V85" s="841"/>
      <c r="W85" s="841"/>
      <c r="X85" s="841"/>
      <c r="Y85" s="841"/>
      <c r="Z85" s="841"/>
      <c r="AA85" s="841"/>
      <c r="AB85" s="841"/>
      <c r="AC85" s="841"/>
      <c r="AD85" s="841"/>
      <c r="AE85" s="841"/>
      <c r="AF85" s="841"/>
      <c r="AG85" s="841"/>
      <c r="AH85" s="841"/>
      <c r="AI85" s="841"/>
      <c r="AJ85" s="841"/>
      <c r="AK85" s="841"/>
      <c r="AL85" s="841"/>
      <c r="AM85" s="841"/>
      <c r="AN85" s="841"/>
      <c r="AO85" s="841"/>
      <c r="AP85" s="841"/>
      <c r="AQ85" s="841"/>
      <c r="AR85" s="841"/>
      <c r="AS85" s="841"/>
      <c r="AT85" s="841"/>
      <c r="AU85" s="841"/>
      <c r="AV85" s="841"/>
      <c r="AW85" s="841"/>
      <c r="AX85" s="841"/>
      <c r="AY85" s="841"/>
      <c r="AZ85" s="841"/>
      <c r="BA85" s="841"/>
      <c r="BB85" s="841"/>
      <c r="BC85" s="841"/>
      <c r="BD85" s="841"/>
      <c r="BE85" s="841"/>
      <c r="BF85" s="841"/>
      <c r="BG85" s="841"/>
      <c r="BH85" s="841"/>
      <c r="BI85" s="841"/>
      <c r="BJ85" s="841"/>
      <c r="BK85" s="841"/>
      <c r="BL85" s="841"/>
      <c r="BM85" s="841"/>
      <c r="BN85" s="841"/>
      <c r="BO85" s="841"/>
      <c r="BP85" s="841"/>
      <c r="BQ85" s="841"/>
      <c r="BR85" s="841"/>
      <c r="BS85" s="841"/>
      <c r="BT85" s="841"/>
      <c r="BU85" s="841"/>
      <c r="BV85" s="841"/>
      <c r="BW85" s="841"/>
      <c r="BX85" s="841"/>
      <c r="BY85" s="841"/>
      <c r="BZ85" s="841"/>
      <c r="CA85" s="841"/>
      <c r="CB85" s="841"/>
      <c r="CC85" s="841"/>
      <c r="CD85" s="841"/>
      <c r="CE85" s="841"/>
      <c r="CF85" s="841"/>
      <c r="CG85" s="841"/>
      <c r="CH85" s="841"/>
      <c r="CI85" s="841"/>
      <c r="CJ85" s="841"/>
      <c r="CK85" s="841"/>
      <c r="CL85" s="841"/>
      <c r="CM85" s="841"/>
      <c r="CN85" s="841"/>
      <c r="CO85" s="841"/>
      <c r="CP85" s="841"/>
      <c r="CQ85" s="841"/>
      <c r="CR85" s="841"/>
      <c r="CS85" s="841"/>
      <c r="CT85" s="841"/>
      <c r="CU85" s="841"/>
      <c r="CV85" s="841"/>
      <c r="CW85" s="841"/>
      <c r="CX85" s="841"/>
      <c r="CY85" s="841"/>
      <c r="CZ85" s="841"/>
      <c r="DA85" s="841"/>
      <c r="DB85" s="841"/>
      <c r="DC85" s="841"/>
      <c r="DD85" s="841"/>
      <c r="DE85" s="841"/>
      <c r="DF85" s="841"/>
      <c r="DG85" s="841"/>
      <c r="DH85" s="841"/>
      <c r="DI85" s="841"/>
      <c r="DJ85" s="841"/>
      <c r="DK85" s="841"/>
      <c r="DL85" s="841"/>
      <c r="DM85" s="841"/>
      <c r="DN85" s="841"/>
      <c r="DO85" s="841"/>
      <c r="DP85" s="841"/>
      <c r="DQ85" s="841"/>
      <c r="DR85" s="841"/>
      <c r="DS85" s="841"/>
      <c r="DT85" s="841"/>
      <c r="DU85" s="841"/>
      <c r="DV85" s="841"/>
      <c r="DW85" s="841"/>
      <c r="DX85" s="841"/>
      <c r="DY85" s="841"/>
      <c r="DZ85" s="841"/>
      <c r="EA85" s="841"/>
      <c r="EB85" s="841"/>
      <c r="EC85" s="841"/>
      <c r="ED85" s="841"/>
      <c r="EE85" s="841"/>
      <c r="EF85" s="841"/>
      <c r="EG85" s="841"/>
      <c r="EH85" s="841"/>
      <c r="EI85" s="841"/>
      <c r="EJ85" s="841"/>
      <c r="EK85" s="841"/>
      <c r="EL85" s="841"/>
      <c r="EM85" s="841"/>
      <c r="EN85" s="841"/>
      <c r="EO85" s="841"/>
      <c r="EP85" s="841"/>
      <c r="EQ85" s="841"/>
      <c r="ER85" s="841"/>
      <c r="ES85" s="841"/>
      <c r="ET85" s="841"/>
      <c r="EU85" s="841"/>
      <c r="EV85" s="841"/>
      <c r="EW85" s="841"/>
      <c r="EX85" s="841"/>
      <c r="EY85" s="841"/>
      <c r="EZ85" s="841"/>
      <c r="FA85" s="841"/>
      <c r="FB85" s="841"/>
      <c r="FC85" s="841"/>
      <c r="FD85" s="841"/>
      <c r="FE85" s="841"/>
      <c r="FF85" s="841"/>
      <c r="FG85" s="841"/>
      <c r="FH85" s="841"/>
      <c r="FI85" s="841"/>
      <c r="FJ85" s="841"/>
      <c r="FK85" s="841"/>
      <c r="FL85" s="841"/>
      <c r="FM85" s="841"/>
      <c r="FN85" s="841"/>
      <c r="FO85" s="841"/>
      <c r="FP85" s="841"/>
      <c r="FQ85" s="841"/>
      <c r="FR85" s="841"/>
      <c r="FS85" s="841"/>
      <c r="FT85" s="841"/>
      <c r="FU85" s="841"/>
      <c r="FV85" s="841"/>
      <c r="FW85" s="841"/>
      <c r="FX85" s="841"/>
      <c r="FY85" s="841"/>
      <c r="FZ85" s="841"/>
      <c r="GA85" s="841"/>
      <c r="GB85" s="841"/>
      <c r="GC85" s="841"/>
      <c r="GD85" s="841"/>
      <c r="GE85" s="841"/>
      <c r="GF85" s="841"/>
      <c r="GG85" s="841"/>
      <c r="GH85" s="841"/>
      <c r="GI85" s="841"/>
      <c r="GJ85" s="841"/>
      <c r="GK85" s="841"/>
      <c r="GL85" s="841"/>
      <c r="GM85" s="841"/>
      <c r="GN85" s="841"/>
      <c r="GO85" s="841"/>
      <c r="GP85" s="841"/>
      <c r="GQ85" s="841"/>
      <c r="GR85" s="841"/>
      <c r="GS85" s="841"/>
    </row>
    <row r="86" spans="1:201" s="840" customFormat="1" ht="21.6" thickBot="1">
      <c r="A86" s="859"/>
      <c r="B86" s="860" t="s">
        <v>24</v>
      </c>
      <c r="C86" s="861"/>
      <c r="D86" s="862"/>
      <c r="E86" s="863"/>
      <c r="F86" s="863"/>
      <c r="G86" s="863"/>
      <c r="H86" s="863"/>
      <c r="I86" s="864">
        <f>SUM(I75:I85)</f>
        <v>3916</v>
      </c>
      <c r="J86" s="865"/>
      <c r="L86" s="841"/>
      <c r="M86" s="841"/>
      <c r="N86" s="841"/>
      <c r="O86" s="841"/>
      <c r="P86" s="841"/>
      <c r="Q86" s="841"/>
      <c r="R86" s="841"/>
      <c r="S86" s="841"/>
      <c r="T86" s="841"/>
      <c r="U86" s="841"/>
      <c r="V86" s="841"/>
      <c r="W86" s="841"/>
      <c r="X86" s="841"/>
      <c r="Y86" s="841"/>
      <c r="Z86" s="841"/>
      <c r="AA86" s="841"/>
      <c r="AB86" s="841"/>
      <c r="AC86" s="841"/>
      <c r="AD86" s="841"/>
      <c r="AE86" s="841"/>
      <c r="AF86" s="841"/>
      <c r="AG86" s="841"/>
      <c r="AH86" s="841"/>
      <c r="AI86" s="841"/>
      <c r="AJ86" s="841"/>
      <c r="AK86" s="841"/>
      <c r="AL86" s="841"/>
      <c r="AM86" s="841"/>
      <c r="AN86" s="841"/>
      <c r="AO86" s="841"/>
      <c r="AP86" s="841"/>
      <c r="AQ86" s="841"/>
      <c r="AR86" s="841"/>
      <c r="AS86" s="841"/>
      <c r="AT86" s="841"/>
      <c r="AU86" s="841"/>
      <c r="AV86" s="841"/>
      <c r="AW86" s="841"/>
      <c r="AX86" s="841"/>
      <c r="AY86" s="841"/>
      <c r="AZ86" s="841"/>
      <c r="BA86" s="841"/>
      <c r="BB86" s="841"/>
      <c r="BC86" s="841"/>
      <c r="BD86" s="841"/>
      <c r="BE86" s="841"/>
      <c r="BF86" s="841"/>
      <c r="BG86" s="841"/>
      <c r="BH86" s="841"/>
      <c r="BI86" s="841"/>
      <c r="BJ86" s="841"/>
      <c r="BK86" s="841"/>
      <c r="BL86" s="841"/>
      <c r="BM86" s="841"/>
      <c r="BN86" s="841"/>
      <c r="BO86" s="841"/>
      <c r="BP86" s="841"/>
      <c r="BQ86" s="841"/>
      <c r="BR86" s="841"/>
      <c r="BS86" s="841"/>
      <c r="BT86" s="841"/>
      <c r="BU86" s="841"/>
      <c r="BV86" s="841"/>
      <c r="BW86" s="841"/>
      <c r="BX86" s="841"/>
      <c r="BY86" s="841"/>
      <c r="BZ86" s="841"/>
      <c r="CA86" s="841"/>
      <c r="CB86" s="841"/>
      <c r="CC86" s="841"/>
      <c r="CD86" s="841"/>
      <c r="CE86" s="841"/>
      <c r="CF86" s="841"/>
      <c r="CG86" s="841"/>
      <c r="CH86" s="841"/>
      <c r="CI86" s="841"/>
      <c r="CJ86" s="841"/>
      <c r="CK86" s="841"/>
      <c r="CL86" s="841"/>
      <c r="CM86" s="841"/>
      <c r="CN86" s="841"/>
      <c r="CO86" s="841"/>
      <c r="CP86" s="841"/>
      <c r="CQ86" s="841"/>
      <c r="CR86" s="841"/>
      <c r="CS86" s="841"/>
      <c r="CT86" s="841"/>
      <c r="CU86" s="841"/>
      <c r="CV86" s="841"/>
      <c r="CW86" s="841"/>
      <c r="CX86" s="841"/>
      <c r="CY86" s="841"/>
      <c r="CZ86" s="841"/>
      <c r="DA86" s="841"/>
      <c r="DB86" s="841"/>
      <c r="DC86" s="841"/>
      <c r="DD86" s="841"/>
      <c r="DE86" s="841"/>
      <c r="DF86" s="841"/>
      <c r="DG86" s="841"/>
      <c r="DH86" s="841"/>
      <c r="DI86" s="841"/>
      <c r="DJ86" s="841"/>
      <c r="DK86" s="841"/>
      <c r="DL86" s="841"/>
      <c r="DM86" s="841"/>
      <c r="DN86" s="841"/>
      <c r="DO86" s="841"/>
      <c r="DP86" s="841"/>
      <c r="DQ86" s="841"/>
      <c r="DR86" s="841"/>
      <c r="DS86" s="841"/>
      <c r="DT86" s="841"/>
      <c r="DU86" s="841"/>
      <c r="DV86" s="841"/>
      <c r="DW86" s="841"/>
      <c r="DX86" s="841"/>
      <c r="DY86" s="841"/>
      <c r="DZ86" s="841"/>
      <c r="EA86" s="841"/>
      <c r="EB86" s="841"/>
      <c r="EC86" s="841"/>
      <c r="ED86" s="841"/>
      <c r="EE86" s="841"/>
      <c r="EF86" s="841"/>
      <c r="EG86" s="841"/>
      <c r="EH86" s="841"/>
      <c r="EI86" s="841"/>
      <c r="EJ86" s="841"/>
      <c r="EK86" s="841"/>
      <c r="EL86" s="841"/>
      <c r="EM86" s="841"/>
      <c r="EN86" s="841"/>
      <c r="EO86" s="841"/>
      <c r="EP86" s="841"/>
      <c r="EQ86" s="841"/>
      <c r="ER86" s="841"/>
      <c r="ES86" s="841"/>
      <c r="ET86" s="841"/>
      <c r="EU86" s="841"/>
      <c r="EV86" s="841"/>
      <c r="EW86" s="841"/>
      <c r="EX86" s="841"/>
      <c r="EY86" s="841"/>
      <c r="EZ86" s="841"/>
      <c r="FA86" s="841"/>
      <c r="FB86" s="841"/>
      <c r="FC86" s="841"/>
      <c r="FD86" s="841"/>
      <c r="FE86" s="841"/>
      <c r="FF86" s="841"/>
      <c r="FG86" s="841"/>
      <c r="FH86" s="841"/>
      <c r="FI86" s="841"/>
      <c r="FJ86" s="841"/>
      <c r="FK86" s="841"/>
      <c r="FL86" s="841"/>
      <c r="FM86" s="841"/>
      <c r="FN86" s="841"/>
      <c r="FO86" s="841"/>
      <c r="FP86" s="841"/>
      <c r="FQ86" s="841"/>
      <c r="FR86" s="841"/>
      <c r="FS86" s="841"/>
      <c r="FT86" s="841"/>
      <c r="FU86" s="841"/>
      <c r="FV86" s="841"/>
      <c r="FW86" s="841"/>
      <c r="FX86" s="841"/>
      <c r="FY86" s="841"/>
      <c r="FZ86" s="841"/>
      <c r="GA86" s="841"/>
      <c r="GB86" s="841"/>
      <c r="GC86" s="841"/>
      <c r="GD86" s="841"/>
      <c r="GE86" s="841"/>
      <c r="GF86" s="841"/>
      <c r="GG86" s="841"/>
      <c r="GH86" s="841"/>
      <c r="GI86" s="841"/>
      <c r="GJ86" s="841"/>
      <c r="GK86" s="841"/>
      <c r="GL86" s="841"/>
      <c r="GM86" s="841"/>
      <c r="GN86" s="841"/>
      <c r="GO86" s="841"/>
      <c r="GP86" s="841"/>
      <c r="GQ86" s="841"/>
      <c r="GR86" s="841"/>
      <c r="GS86" s="841"/>
    </row>
    <row r="87" spans="1:201" ht="18.600000000000001" thickTop="1"/>
  </sheetData>
  <mergeCells count="9">
    <mergeCell ref="A1:J1"/>
    <mergeCell ref="A7:A8"/>
    <mergeCell ref="B7:B8"/>
    <mergeCell ref="C7:C8"/>
    <mergeCell ref="D7:D8"/>
    <mergeCell ref="E7:F7"/>
    <mergeCell ref="G7:H7"/>
    <mergeCell ref="J7:J8"/>
    <mergeCell ref="I7:I8"/>
  </mergeCells>
  <printOptions horizontalCentered="1"/>
  <pageMargins left="0.11811023622047245" right="0.11811023622047245" top="0.55118110236220474" bottom="0.15748031496062992" header="0.31496062992125984" footer="0.31496062992125984"/>
  <pageSetup paperSize="9" scale="75" orientation="portrait" r:id="rId1"/>
  <headerFooter>
    <oddHeader xml:space="preserve">&amp;R&amp;"TH SarabunPSK,Regular"&amp;14แบบ ปร.4 แผ่นที่ &amp;P+45 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553F6-62DB-4516-9A67-374745CF6B6B}">
  <dimension ref="A2:M45"/>
  <sheetViews>
    <sheetView zoomScale="85" zoomScaleNormal="85" workbookViewId="0">
      <selection activeCell="K24" sqref="K24"/>
    </sheetView>
  </sheetViews>
  <sheetFormatPr defaultColWidth="8.59765625" defaultRowHeight="19.8"/>
  <cols>
    <col min="1" max="1" width="4.09765625" style="254" customWidth="1"/>
    <col min="2" max="2" width="4.19921875" style="254" customWidth="1"/>
    <col min="3" max="3" width="5.09765625" style="254" customWidth="1"/>
    <col min="4" max="4" width="16.3984375" style="254" customWidth="1"/>
    <col min="5" max="5" width="7.59765625" style="254" customWidth="1"/>
    <col min="6" max="6" width="20" style="254" customWidth="1"/>
    <col min="7" max="7" width="5.8984375" style="254" customWidth="1"/>
    <col min="8" max="8" width="7.09765625" style="254" customWidth="1"/>
    <col min="9" max="9" width="18.3984375" style="254" customWidth="1"/>
    <col min="10" max="10" width="11.69921875" style="254" customWidth="1"/>
    <col min="11" max="11" width="13.3984375" style="254" customWidth="1"/>
    <col min="12" max="12" width="35" style="254" customWidth="1"/>
    <col min="13" max="13" width="26.3984375" style="254" customWidth="1"/>
    <col min="14" max="256" width="8.59765625" style="254"/>
    <col min="257" max="257" width="4.09765625" style="254" customWidth="1"/>
    <col min="258" max="258" width="3.3984375" style="254" customWidth="1"/>
    <col min="259" max="259" width="5.09765625" style="254" customWidth="1"/>
    <col min="260" max="260" width="16.8984375" style="254" customWidth="1"/>
    <col min="261" max="261" width="7.59765625" style="254" customWidth="1"/>
    <col min="262" max="262" width="20" style="254" customWidth="1"/>
    <col min="263" max="263" width="6.8984375" style="254" customWidth="1"/>
    <col min="264" max="264" width="5.8984375" style="254" customWidth="1"/>
    <col min="265" max="265" width="18.3984375" style="254" customWidth="1"/>
    <col min="266" max="266" width="40.5" style="254" customWidth="1"/>
    <col min="267" max="267" width="13.3984375" style="254" customWidth="1"/>
    <col min="268" max="268" width="35" style="254" customWidth="1"/>
    <col min="269" max="269" width="26.3984375" style="254" customWidth="1"/>
    <col min="270" max="512" width="8.59765625" style="254"/>
    <col min="513" max="513" width="4.09765625" style="254" customWidth="1"/>
    <col min="514" max="514" width="3.3984375" style="254" customWidth="1"/>
    <col min="515" max="515" width="5.09765625" style="254" customWidth="1"/>
    <col min="516" max="516" width="16.8984375" style="254" customWidth="1"/>
    <col min="517" max="517" width="7.59765625" style="254" customWidth="1"/>
    <col min="518" max="518" width="20" style="254" customWidth="1"/>
    <col min="519" max="519" width="6.8984375" style="254" customWidth="1"/>
    <col min="520" max="520" width="5.8984375" style="254" customWidth="1"/>
    <col min="521" max="521" width="18.3984375" style="254" customWidth="1"/>
    <col min="522" max="522" width="40.5" style="254" customWidth="1"/>
    <col min="523" max="523" width="13.3984375" style="254" customWidth="1"/>
    <col min="524" max="524" width="35" style="254" customWidth="1"/>
    <col min="525" max="525" width="26.3984375" style="254" customWidth="1"/>
    <col min="526" max="768" width="8.59765625" style="254"/>
    <col min="769" max="769" width="4.09765625" style="254" customWidth="1"/>
    <col min="770" max="770" width="3.3984375" style="254" customWidth="1"/>
    <col min="771" max="771" width="5.09765625" style="254" customWidth="1"/>
    <col min="772" max="772" width="16.8984375" style="254" customWidth="1"/>
    <col min="773" max="773" width="7.59765625" style="254" customWidth="1"/>
    <col min="774" max="774" width="20" style="254" customWidth="1"/>
    <col min="775" max="775" width="6.8984375" style="254" customWidth="1"/>
    <col min="776" max="776" width="5.8984375" style="254" customWidth="1"/>
    <col min="777" max="777" width="18.3984375" style="254" customWidth="1"/>
    <col min="778" max="778" width="40.5" style="254" customWidth="1"/>
    <col min="779" max="779" width="13.3984375" style="254" customWidth="1"/>
    <col min="780" max="780" width="35" style="254" customWidth="1"/>
    <col min="781" max="781" width="26.3984375" style="254" customWidth="1"/>
    <col min="782" max="1024" width="8.59765625" style="254"/>
    <col min="1025" max="1025" width="4.09765625" style="254" customWidth="1"/>
    <col min="1026" max="1026" width="3.3984375" style="254" customWidth="1"/>
    <col min="1027" max="1027" width="5.09765625" style="254" customWidth="1"/>
    <col min="1028" max="1028" width="16.8984375" style="254" customWidth="1"/>
    <col min="1029" max="1029" width="7.59765625" style="254" customWidth="1"/>
    <col min="1030" max="1030" width="20" style="254" customWidth="1"/>
    <col min="1031" max="1031" width="6.8984375" style="254" customWidth="1"/>
    <col min="1032" max="1032" width="5.8984375" style="254" customWidth="1"/>
    <col min="1033" max="1033" width="18.3984375" style="254" customWidth="1"/>
    <col min="1034" max="1034" width="40.5" style="254" customWidth="1"/>
    <col min="1035" max="1035" width="13.3984375" style="254" customWidth="1"/>
    <col min="1036" max="1036" width="35" style="254" customWidth="1"/>
    <col min="1037" max="1037" width="26.3984375" style="254" customWidth="1"/>
    <col min="1038" max="1280" width="8.59765625" style="254"/>
    <col min="1281" max="1281" width="4.09765625" style="254" customWidth="1"/>
    <col min="1282" max="1282" width="3.3984375" style="254" customWidth="1"/>
    <col min="1283" max="1283" width="5.09765625" style="254" customWidth="1"/>
    <col min="1284" max="1284" width="16.8984375" style="254" customWidth="1"/>
    <col min="1285" max="1285" width="7.59765625" style="254" customWidth="1"/>
    <col min="1286" max="1286" width="20" style="254" customWidth="1"/>
    <col min="1287" max="1287" width="6.8984375" style="254" customWidth="1"/>
    <col min="1288" max="1288" width="5.8984375" style="254" customWidth="1"/>
    <col min="1289" max="1289" width="18.3984375" style="254" customWidth="1"/>
    <col min="1290" max="1290" width="40.5" style="254" customWidth="1"/>
    <col min="1291" max="1291" width="13.3984375" style="254" customWidth="1"/>
    <col min="1292" max="1292" width="35" style="254" customWidth="1"/>
    <col min="1293" max="1293" width="26.3984375" style="254" customWidth="1"/>
    <col min="1294" max="1536" width="8.59765625" style="254"/>
    <col min="1537" max="1537" width="4.09765625" style="254" customWidth="1"/>
    <col min="1538" max="1538" width="3.3984375" style="254" customWidth="1"/>
    <col min="1539" max="1539" width="5.09765625" style="254" customWidth="1"/>
    <col min="1540" max="1540" width="16.8984375" style="254" customWidth="1"/>
    <col min="1541" max="1541" width="7.59765625" style="254" customWidth="1"/>
    <col min="1542" max="1542" width="20" style="254" customWidth="1"/>
    <col min="1543" max="1543" width="6.8984375" style="254" customWidth="1"/>
    <col min="1544" max="1544" width="5.8984375" style="254" customWidth="1"/>
    <col min="1545" max="1545" width="18.3984375" style="254" customWidth="1"/>
    <col min="1546" max="1546" width="40.5" style="254" customWidth="1"/>
    <col min="1547" max="1547" width="13.3984375" style="254" customWidth="1"/>
    <col min="1548" max="1548" width="35" style="254" customWidth="1"/>
    <col min="1549" max="1549" width="26.3984375" style="254" customWidth="1"/>
    <col min="1550" max="1792" width="8.59765625" style="254"/>
    <col min="1793" max="1793" width="4.09765625" style="254" customWidth="1"/>
    <col min="1794" max="1794" width="3.3984375" style="254" customWidth="1"/>
    <col min="1795" max="1795" width="5.09765625" style="254" customWidth="1"/>
    <col min="1796" max="1796" width="16.8984375" style="254" customWidth="1"/>
    <col min="1797" max="1797" width="7.59765625" style="254" customWidth="1"/>
    <col min="1798" max="1798" width="20" style="254" customWidth="1"/>
    <col min="1799" max="1799" width="6.8984375" style="254" customWidth="1"/>
    <col min="1800" max="1800" width="5.8984375" style="254" customWidth="1"/>
    <col min="1801" max="1801" width="18.3984375" style="254" customWidth="1"/>
    <col min="1802" max="1802" width="40.5" style="254" customWidth="1"/>
    <col min="1803" max="1803" width="13.3984375" style="254" customWidth="1"/>
    <col min="1804" max="1804" width="35" style="254" customWidth="1"/>
    <col min="1805" max="1805" width="26.3984375" style="254" customWidth="1"/>
    <col min="1806" max="2048" width="8.59765625" style="254"/>
    <col min="2049" max="2049" width="4.09765625" style="254" customWidth="1"/>
    <col min="2050" max="2050" width="3.3984375" style="254" customWidth="1"/>
    <col min="2051" max="2051" width="5.09765625" style="254" customWidth="1"/>
    <col min="2052" max="2052" width="16.8984375" style="254" customWidth="1"/>
    <col min="2053" max="2053" width="7.59765625" style="254" customWidth="1"/>
    <col min="2054" max="2054" width="20" style="254" customWidth="1"/>
    <col min="2055" max="2055" width="6.8984375" style="254" customWidth="1"/>
    <col min="2056" max="2056" width="5.8984375" style="254" customWidth="1"/>
    <col min="2057" max="2057" width="18.3984375" style="254" customWidth="1"/>
    <col min="2058" max="2058" width="40.5" style="254" customWidth="1"/>
    <col min="2059" max="2059" width="13.3984375" style="254" customWidth="1"/>
    <col min="2060" max="2060" width="35" style="254" customWidth="1"/>
    <col min="2061" max="2061" width="26.3984375" style="254" customWidth="1"/>
    <col min="2062" max="2304" width="8.59765625" style="254"/>
    <col min="2305" max="2305" width="4.09765625" style="254" customWidth="1"/>
    <col min="2306" max="2306" width="3.3984375" style="254" customWidth="1"/>
    <col min="2307" max="2307" width="5.09765625" style="254" customWidth="1"/>
    <col min="2308" max="2308" width="16.8984375" style="254" customWidth="1"/>
    <col min="2309" max="2309" width="7.59765625" style="254" customWidth="1"/>
    <col min="2310" max="2310" width="20" style="254" customWidth="1"/>
    <col min="2311" max="2311" width="6.8984375" style="254" customWidth="1"/>
    <col min="2312" max="2312" width="5.8984375" style="254" customWidth="1"/>
    <col min="2313" max="2313" width="18.3984375" style="254" customWidth="1"/>
    <col min="2314" max="2314" width="40.5" style="254" customWidth="1"/>
    <col min="2315" max="2315" width="13.3984375" style="254" customWidth="1"/>
    <col min="2316" max="2316" width="35" style="254" customWidth="1"/>
    <col min="2317" max="2317" width="26.3984375" style="254" customWidth="1"/>
    <col min="2318" max="2560" width="8.59765625" style="254"/>
    <col min="2561" max="2561" width="4.09765625" style="254" customWidth="1"/>
    <col min="2562" max="2562" width="3.3984375" style="254" customWidth="1"/>
    <col min="2563" max="2563" width="5.09765625" style="254" customWidth="1"/>
    <col min="2564" max="2564" width="16.8984375" style="254" customWidth="1"/>
    <col min="2565" max="2565" width="7.59765625" style="254" customWidth="1"/>
    <col min="2566" max="2566" width="20" style="254" customWidth="1"/>
    <col min="2567" max="2567" width="6.8984375" style="254" customWidth="1"/>
    <col min="2568" max="2568" width="5.8984375" style="254" customWidth="1"/>
    <col min="2569" max="2569" width="18.3984375" style="254" customWidth="1"/>
    <col min="2570" max="2570" width="40.5" style="254" customWidth="1"/>
    <col min="2571" max="2571" width="13.3984375" style="254" customWidth="1"/>
    <col min="2572" max="2572" width="35" style="254" customWidth="1"/>
    <col min="2573" max="2573" width="26.3984375" style="254" customWidth="1"/>
    <col min="2574" max="2816" width="8.59765625" style="254"/>
    <col min="2817" max="2817" width="4.09765625" style="254" customWidth="1"/>
    <col min="2818" max="2818" width="3.3984375" style="254" customWidth="1"/>
    <col min="2819" max="2819" width="5.09765625" style="254" customWidth="1"/>
    <col min="2820" max="2820" width="16.8984375" style="254" customWidth="1"/>
    <col min="2821" max="2821" width="7.59765625" style="254" customWidth="1"/>
    <col min="2822" max="2822" width="20" style="254" customWidth="1"/>
    <col min="2823" max="2823" width="6.8984375" style="254" customWidth="1"/>
    <col min="2824" max="2824" width="5.8984375" style="254" customWidth="1"/>
    <col min="2825" max="2825" width="18.3984375" style="254" customWidth="1"/>
    <col min="2826" max="2826" width="40.5" style="254" customWidth="1"/>
    <col min="2827" max="2827" width="13.3984375" style="254" customWidth="1"/>
    <col min="2828" max="2828" width="35" style="254" customWidth="1"/>
    <col min="2829" max="2829" width="26.3984375" style="254" customWidth="1"/>
    <col min="2830" max="3072" width="8.59765625" style="254"/>
    <col min="3073" max="3073" width="4.09765625" style="254" customWidth="1"/>
    <col min="3074" max="3074" width="3.3984375" style="254" customWidth="1"/>
    <col min="3075" max="3075" width="5.09765625" style="254" customWidth="1"/>
    <col min="3076" max="3076" width="16.8984375" style="254" customWidth="1"/>
    <col min="3077" max="3077" width="7.59765625" style="254" customWidth="1"/>
    <col min="3078" max="3078" width="20" style="254" customWidth="1"/>
    <col min="3079" max="3079" width="6.8984375" style="254" customWidth="1"/>
    <col min="3080" max="3080" width="5.8984375" style="254" customWidth="1"/>
    <col min="3081" max="3081" width="18.3984375" style="254" customWidth="1"/>
    <col min="3082" max="3082" width="40.5" style="254" customWidth="1"/>
    <col min="3083" max="3083" width="13.3984375" style="254" customWidth="1"/>
    <col min="3084" max="3084" width="35" style="254" customWidth="1"/>
    <col min="3085" max="3085" width="26.3984375" style="254" customWidth="1"/>
    <col min="3086" max="3328" width="8.59765625" style="254"/>
    <col min="3329" max="3329" width="4.09765625" style="254" customWidth="1"/>
    <col min="3330" max="3330" width="3.3984375" style="254" customWidth="1"/>
    <col min="3331" max="3331" width="5.09765625" style="254" customWidth="1"/>
    <col min="3332" max="3332" width="16.8984375" style="254" customWidth="1"/>
    <col min="3333" max="3333" width="7.59765625" style="254" customWidth="1"/>
    <col min="3334" max="3334" width="20" style="254" customWidth="1"/>
    <col min="3335" max="3335" width="6.8984375" style="254" customWidth="1"/>
    <col min="3336" max="3336" width="5.8984375" style="254" customWidth="1"/>
    <col min="3337" max="3337" width="18.3984375" style="254" customWidth="1"/>
    <col min="3338" max="3338" width="40.5" style="254" customWidth="1"/>
    <col min="3339" max="3339" width="13.3984375" style="254" customWidth="1"/>
    <col min="3340" max="3340" width="35" style="254" customWidth="1"/>
    <col min="3341" max="3341" width="26.3984375" style="254" customWidth="1"/>
    <col min="3342" max="3584" width="8.59765625" style="254"/>
    <col min="3585" max="3585" width="4.09765625" style="254" customWidth="1"/>
    <col min="3586" max="3586" width="3.3984375" style="254" customWidth="1"/>
    <col min="3587" max="3587" width="5.09765625" style="254" customWidth="1"/>
    <col min="3588" max="3588" width="16.8984375" style="254" customWidth="1"/>
    <col min="3589" max="3589" width="7.59765625" style="254" customWidth="1"/>
    <col min="3590" max="3590" width="20" style="254" customWidth="1"/>
    <col min="3591" max="3591" width="6.8984375" style="254" customWidth="1"/>
    <col min="3592" max="3592" width="5.8984375" style="254" customWidth="1"/>
    <col min="3593" max="3593" width="18.3984375" style="254" customWidth="1"/>
    <col min="3594" max="3594" width="40.5" style="254" customWidth="1"/>
    <col min="3595" max="3595" width="13.3984375" style="254" customWidth="1"/>
    <col min="3596" max="3596" width="35" style="254" customWidth="1"/>
    <col min="3597" max="3597" width="26.3984375" style="254" customWidth="1"/>
    <col min="3598" max="3840" width="8.59765625" style="254"/>
    <col min="3841" max="3841" width="4.09765625" style="254" customWidth="1"/>
    <col min="3842" max="3842" width="3.3984375" style="254" customWidth="1"/>
    <col min="3843" max="3843" width="5.09765625" style="254" customWidth="1"/>
    <col min="3844" max="3844" width="16.8984375" style="254" customWidth="1"/>
    <col min="3845" max="3845" width="7.59765625" style="254" customWidth="1"/>
    <col min="3846" max="3846" width="20" style="254" customWidth="1"/>
    <col min="3847" max="3847" width="6.8984375" style="254" customWidth="1"/>
    <col min="3848" max="3848" width="5.8984375" style="254" customWidth="1"/>
    <col min="3849" max="3849" width="18.3984375" style="254" customWidth="1"/>
    <col min="3850" max="3850" width="40.5" style="254" customWidth="1"/>
    <col min="3851" max="3851" width="13.3984375" style="254" customWidth="1"/>
    <col min="3852" max="3852" width="35" style="254" customWidth="1"/>
    <col min="3853" max="3853" width="26.3984375" style="254" customWidth="1"/>
    <col min="3854" max="4096" width="8.59765625" style="254"/>
    <col min="4097" max="4097" width="4.09765625" style="254" customWidth="1"/>
    <col min="4098" max="4098" width="3.3984375" style="254" customWidth="1"/>
    <col min="4099" max="4099" width="5.09765625" style="254" customWidth="1"/>
    <col min="4100" max="4100" width="16.8984375" style="254" customWidth="1"/>
    <col min="4101" max="4101" width="7.59765625" style="254" customWidth="1"/>
    <col min="4102" max="4102" width="20" style="254" customWidth="1"/>
    <col min="4103" max="4103" width="6.8984375" style="254" customWidth="1"/>
    <col min="4104" max="4104" width="5.8984375" style="254" customWidth="1"/>
    <col min="4105" max="4105" width="18.3984375" style="254" customWidth="1"/>
    <col min="4106" max="4106" width="40.5" style="254" customWidth="1"/>
    <col min="4107" max="4107" width="13.3984375" style="254" customWidth="1"/>
    <col min="4108" max="4108" width="35" style="254" customWidth="1"/>
    <col min="4109" max="4109" width="26.3984375" style="254" customWidth="1"/>
    <col min="4110" max="4352" width="8.59765625" style="254"/>
    <col min="4353" max="4353" width="4.09765625" style="254" customWidth="1"/>
    <col min="4354" max="4354" width="3.3984375" style="254" customWidth="1"/>
    <col min="4355" max="4355" width="5.09765625" style="254" customWidth="1"/>
    <col min="4356" max="4356" width="16.8984375" style="254" customWidth="1"/>
    <col min="4357" max="4357" width="7.59765625" style="254" customWidth="1"/>
    <col min="4358" max="4358" width="20" style="254" customWidth="1"/>
    <col min="4359" max="4359" width="6.8984375" style="254" customWidth="1"/>
    <col min="4360" max="4360" width="5.8984375" style="254" customWidth="1"/>
    <col min="4361" max="4361" width="18.3984375" style="254" customWidth="1"/>
    <col min="4362" max="4362" width="40.5" style="254" customWidth="1"/>
    <col min="4363" max="4363" width="13.3984375" style="254" customWidth="1"/>
    <col min="4364" max="4364" width="35" style="254" customWidth="1"/>
    <col min="4365" max="4365" width="26.3984375" style="254" customWidth="1"/>
    <col min="4366" max="4608" width="8.59765625" style="254"/>
    <col min="4609" max="4609" width="4.09765625" style="254" customWidth="1"/>
    <col min="4610" max="4610" width="3.3984375" style="254" customWidth="1"/>
    <col min="4611" max="4611" width="5.09765625" style="254" customWidth="1"/>
    <col min="4612" max="4612" width="16.8984375" style="254" customWidth="1"/>
    <col min="4613" max="4613" width="7.59765625" style="254" customWidth="1"/>
    <col min="4614" max="4614" width="20" style="254" customWidth="1"/>
    <col min="4615" max="4615" width="6.8984375" style="254" customWidth="1"/>
    <col min="4616" max="4616" width="5.8984375" style="254" customWidth="1"/>
    <col min="4617" max="4617" width="18.3984375" style="254" customWidth="1"/>
    <col min="4618" max="4618" width="40.5" style="254" customWidth="1"/>
    <col min="4619" max="4619" width="13.3984375" style="254" customWidth="1"/>
    <col min="4620" max="4620" width="35" style="254" customWidth="1"/>
    <col min="4621" max="4621" width="26.3984375" style="254" customWidth="1"/>
    <col min="4622" max="4864" width="8.59765625" style="254"/>
    <col min="4865" max="4865" width="4.09765625" style="254" customWidth="1"/>
    <col min="4866" max="4866" width="3.3984375" style="254" customWidth="1"/>
    <col min="4867" max="4867" width="5.09765625" style="254" customWidth="1"/>
    <col min="4868" max="4868" width="16.8984375" style="254" customWidth="1"/>
    <col min="4869" max="4869" width="7.59765625" style="254" customWidth="1"/>
    <col min="4870" max="4870" width="20" style="254" customWidth="1"/>
    <col min="4871" max="4871" width="6.8984375" style="254" customWidth="1"/>
    <col min="4872" max="4872" width="5.8984375" style="254" customWidth="1"/>
    <col min="4873" max="4873" width="18.3984375" style="254" customWidth="1"/>
    <col min="4874" max="4874" width="40.5" style="254" customWidth="1"/>
    <col min="4875" max="4875" width="13.3984375" style="254" customWidth="1"/>
    <col min="4876" max="4876" width="35" style="254" customWidth="1"/>
    <col min="4877" max="4877" width="26.3984375" style="254" customWidth="1"/>
    <col min="4878" max="5120" width="8.59765625" style="254"/>
    <col min="5121" max="5121" width="4.09765625" style="254" customWidth="1"/>
    <col min="5122" max="5122" width="3.3984375" style="254" customWidth="1"/>
    <col min="5123" max="5123" width="5.09765625" style="254" customWidth="1"/>
    <col min="5124" max="5124" width="16.8984375" style="254" customWidth="1"/>
    <col min="5125" max="5125" width="7.59765625" style="254" customWidth="1"/>
    <col min="5126" max="5126" width="20" style="254" customWidth="1"/>
    <col min="5127" max="5127" width="6.8984375" style="254" customWidth="1"/>
    <col min="5128" max="5128" width="5.8984375" style="254" customWidth="1"/>
    <col min="5129" max="5129" width="18.3984375" style="254" customWidth="1"/>
    <col min="5130" max="5130" width="40.5" style="254" customWidth="1"/>
    <col min="5131" max="5131" width="13.3984375" style="254" customWidth="1"/>
    <col min="5132" max="5132" width="35" style="254" customWidth="1"/>
    <col min="5133" max="5133" width="26.3984375" style="254" customWidth="1"/>
    <col min="5134" max="5376" width="8.59765625" style="254"/>
    <col min="5377" max="5377" width="4.09765625" style="254" customWidth="1"/>
    <col min="5378" max="5378" width="3.3984375" style="254" customWidth="1"/>
    <col min="5379" max="5379" width="5.09765625" style="254" customWidth="1"/>
    <col min="5380" max="5380" width="16.8984375" style="254" customWidth="1"/>
    <col min="5381" max="5381" width="7.59765625" style="254" customWidth="1"/>
    <col min="5382" max="5382" width="20" style="254" customWidth="1"/>
    <col min="5383" max="5383" width="6.8984375" style="254" customWidth="1"/>
    <col min="5384" max="5384" width="5.8984375" style="254" customWidth="1"/>
    <col min="5385" max="5385" width="18.3984375" style="254" customWidth="1"/>
    <col min="5386" max="5386" width="40.5" style="254" customWidth="1"/>
    <col min="5387" max="5387" width="13.3984375" style="254" customWidth="1"/>
    <col min="5388" max="5388" width="35" style="254" customWidth="1"/>
    <col min="5389" max="5389" width="26.3984375" style="254" customWidth="1"/>
    <col min="5390" max="5632" width="8.59765625" style="254"/>
    <col min="5633" max="5633" width="4.09765625" style="254" customWidth="1"/>
    <col min="5634" max="5634" width="3.3984375" style="254" customWidth="1"/>
    <col min="5635" max="5635" width="5.09765625" style="254" customWidth="1"/>
    <col min="5636" max="5636" width="16.8984375" style="254" customWidth="1"/>
    <col min="5637" max="5637" width="7.59765625" style="254" customWidth="1"/>
    <col min="5638" max="5638" width="20" style="254" customWidth="1"/>
    <col min="5639" max="5639" width="6.8984375" style="254" customWidth="1"/>
    <col min="5640" max="5640" width="5.8984375" style="254" customWidth="1"/>
    <col min="5641" max="5641" width="18.3984375" style="254" customWidth="1"/>
    <col min="5642" max="5642" width="40.5" style="254" customWidth="1"/>
    <col min="5643" max="5643" width="13.3984375" style="254" customWidth="1"/>
    <col min="5644" max="5644" width="35" style="254" customWidth="1"/>
    <col min="5645" max="5645" width="26.3984375" style="254" customWidth="1"/>
    <col min="5646" max="5888" width="8.59765625" style="254"/>
    <col min="5889" max="5889" width="4.09765625" style="254" customWidth="1"/>
    <col min="5890" max="5890" width="3.3984375" style="254" customWidth="1"/>
    <col min="5891" max="5891" width="5.09765625" style="254" customWidth="1"/>
    <col min="5892" max="5892" width="16.8984375" style="254" customWidth="1"/>
    <col min="5893" max="5893" width="7.59765625" style="254" customWidth="1"/>
    <col min="5894" max="5894" width="20" style="254" customWidth="1"/>
    <col min="5895" max="5895" width="6.8984375" style="254" customWidth="1"/>
    <col min="5896" max="5896" width="5.8984375" style="254" customWidth="1"/>
    <col min="5897" max="5897" width="18.3984375" style="254" customWidth="1"/>
    <col min="5898" max="5898" width="40.5" style="254" customWidth="1"/>
    <col min="5899" max="5899" width="13.3984375" style="254" customWidth="1"/>
    <col min="5900" max="5900" width="35" style="254" customWidth="1"/>
    <col min="5901" max="5901" width="26.3984375" style="254" customWidth="1"/>
    <col min="5902" max="6144" width="8.59765625" style="254"/>
    <col min="6145" max="6145" width="4.09765625" style="254" customWidth="1"/>
    <col min="6146" max="6146" width="3.3984375" style="254" customWidth="1"/>
    <col min="6147" max="6147" width="5.09765625" style="254" customWidth="1"/>
    <col min="6148" max="6148" width="16.8984375" style="254" customWidth="1"/>
    <col min="6149" max="6149" width="7.59765625" style="254" customWidth="1"/>
    <col min="6150" max="6150" width="20" style="254" customWidth="1"/>
    <col min="6151" max="6151" width="6.8984375" style="254" customWidth="1"/>
    <col min="6152" max="6152" width="5.8984375" style="254" customWidth="1"/>
    <col min="6153" max="6153" width="18.3984375" style="254" customWidth="1"/>
    <col min="6154" max="6154" width="40.5" style="254" customWidth="1"/>
    <col min="6155" max="6155" width="13.3984375" style="254" customWidth="1"/>
    <col min="6156" max="6156" width="35" style="254" customWidth="1"/>
    <col min="6157" max="6157" width="26.3984375" style="254" customWidth="1"/>
    <col min="6158" max="6400" width="8.59765625" style="254"/>
    <col min="6401" max="6401" width="4.09765625" style="254" customWidth="1"/>
    <col min="6402" max="6402" width="3.3984375" style="254" customWidth="1"/>
    <col min="6403" max="6403" width="5.09765625" style="254" customWidth="1"/>
    <col min="6404" max="6404" width="16.8984375" style="254" customWidth="1"/>
    <col min="6405" max="6405" width="7.59765625" style="254" customWidth="1"/>
    <col min="6406" max="6406" width="20" style="254" customWidth="1"/>
    <col min="6407" max="6407" width="6.8984375" style="254" customWidth="1"/>
    <col min="6408" max="6408" width="5.8984375" style="254" customWidth="1"/>
    <col min="6409" max="6409" width="18.3984375" style="254" customWidth="1"/>
    <col min="6410" max="6410" width="40.5" style="254" customWidth="1"/>
    <col min="6411" max="6411" width="13.3984375" style="254" customWidth="1"/>
    <col min="6412" max="6412" width="35" style="254" customWidth="1"/>
    <col min="6413" max="6413" width="26.3984375" style="254" customWidth="1"/>
    <col min="6414" max="6656" width="8.59765625" style="254"/>
    <col min="6657" max="6657" width="4.09765625" style="254" customWidth="1"/>
    <col min="6658" max="6658" width="3.3984375" style="254" customWidth="1"/>
    <col min="6659" max="6659" width="5.09765625" style="254" customWidth="1"/>
    <col min="6660" max="6660" width="16.8984375" style="254" customWidth="1"/>
    <col min="6661" max="6661" width="7.59765625" style="254" customWidth="1"/>
    <col min="6662" max="6662" width="20" style="254" customWidth="1"/>
    <col min="6663" max="6663" width="6.8984375" style="254" customWidth="1"/>
    <col min="6664" max="6664" width="5.8984375" style="254" customWidth="1"/>
    <col min="6665" max="6665" width="18.3984375" style="254" customWidth="1"/>
    <col min="6666" max="6666" width="40.5" style="254" customWidth="1"/>
    <col min="6667" max="6667" width="13.3984375" style="254" customWidth="1"/>
    <col min="6668" max="6668" width="35" style="254" customWidth="1"/>
    <col min="6669" max="6669" width="26.3984375" style="254" customWidth="1"/>
    <col min="6670" max="6912" width="8.59765625" style="254"/>
    <col min="6913" max="6913" width="4.09765625" style="254" customWidth="1"/>
    <col min="6914" max="6914" width="3.3984375" style="254" customWidth="1"/>
    <col min="6915" max="6915" width="5.09765625" style="254" customWidth="1"/>
    <col min="6916" max="6916" width="16.8984375" style="254" customWidth="1"/>
    <col min="6917" max="6917" width="7.59765625" style="254" customWidth="1"/>
    <col min="6918" max="6918" width="20" style="254" customWidth="1"/>
    <col min="6919" max="6919" width="6.8984375" style="254" customWidth="1"/>
    <col min="6920" max="6920" width="5.8984375" style="254" customWidth="1"/>
    <col min="6921" max="6921" width="18.3984375" style="254" customWidth="1"/>
    <col min="6922" max="6922" width="40.5" style="254" customWidth="1"/>
    <col min="6923" max="6923" width="13.3984375" style="254" customWidth="1"/>
    <col min="6924" max="6924" width="35" style="254" customWidth="1"/>
    <col min="6925" max="6925" width="26.3984375" style="254" customWidth="1"/>
    <col min="6926" max="7168" width="8.59765625" style="254"/>
    <col min="7169" max="7169" width="4.09765625" style="254" customWidth="1"/>
    <col min="7170" max="7170" width="3.3984375" style="254" customWidth="1"/>
    <col min="7171" max="7171" width="5.09765625" style="254" customWidth="1"/>
    <col min="7172" max="7172" width="16.8984375" style="254" customWidth="1"/>
    <col min="7173" max="7173" width="7.59765625" style="254" customWidth="1"/>
    <col min="7174" max="7174" width="20" style="254" customWidth="1"/>
    <col min="7175" max="7175" width="6.8984375" style="254" customWidth="1"/>
    <col min="7176" max="7176" width="5.8984375" style="254" customWidth="1"/>
    <col min="7177" max="7177" width="18.3984375" style="254" customWidth="1"/>
    <col min="7178" max="7178" width="40.5" style="254" customWidth="1"/>
    <col min="7179" max="7179" width="13.3984375" style="254" customWidth="1"/>
    <col min="7180" max="7180" width="35" style="254" customWidth="1"/>
    <col min="7181" max="7181" width="26.3984375" style="254" customWidth="1"/>
    <col min="7182" max="7424" width="8.59765625" style="254"/>
    <col min="7425" max="7425" width="4.09765625" style="254" customWidth="1"/>
    <col min="7426" max="7426" width="3.3984375" style="254" customWidth="1"/>
    <col min="7427" max="7427" width="5.09765625" style="254" customWidth="1"/>
    <col min="7428" max="7428" width="16.8984375" style="254" customWidth="1"/>
    <col min="7429" max="7429" width="7.59765625" style="254" customWidth="1"/>
    <col min="7430" max="7430" width="20" style="254" customWidth="1"/>
    <col min="7431" max="7431" width="6.8984375" style="254" customWidth="1"/>
    <col min="7432" max="7432" width="5.8984375" style="254" customWidth="1"/>
    <col min="7433" max="7433" width="18.3984375" style="254" customWidth="1"/>
    <col min="7434" max="7434" width="40.5" style="254" customWidth="1"/>
    <col min="7435" max="7435" width="13.3984375" style="254" customWidth="1"/>
    <col min="7436" max="7436" width="35" style="254" customWidth="1"/>
    <col min="7437" max="7437" width="26.3984375" style="254" customWidth="1"/>
    <col min="7438" max="7680" width="8.59765625" style="254"/>
    <col min="7681" max="7681" width="4.09765625" style="254" customWidth="1"/>
    <col min="7682" max="7682" width="3.3984375" style="254" customWidth="1"/>
    <col min="7683" max="7683" width="5.09765625" style="254" customWidth="1"/>
    <col min="7684" max="7684" width="16.8984375" style="254" customWidth="1"/>
    <col min="7685" max="7685" width="7.59765625" style="254" customWidth="1"/>
    <col min="7686" max="7686" width="20" style="254" customWidth="1"/>
    <col min="7687" max="7687" width="6.8984375" style="254" customWidth="1"/>
    <col min="7688" max="7688" width="5.8984375" style="254" customWidth="1"/>
    <col min="7689" max="7689" width="18.3984375" style="254" customWidth="1"/>
    <col min="7690" max="7690" width="40.5" style="254" customWidth="1"/>
    <col min="7691" max="7691" width="13.3984375" style="254" customWidth="1"/>
    <col min="7692" max="7692" width="35" style="254" customWidth="1"/>
    <col min="7693" max="7693" width="26.3984375" style="254" customWidth="1"/>
    <col min="7694" max="7936" width="8.59765625" style="254"/>
    <col min="7937" max="7937" width="4.09765625" style="254" customWidth="1"/>
    <col min="7938" max="7938" width="3.3984375" style="254" customWidth="1"/>
    <col min="7939" max="7939" width="5.09765625" style="254" customWidth="1"/>
    <col min="7940" max="7940" width="16.8984375" style="254" customWidth="1"/>
    <col min="7941" max="7941" width="7.59765625" style="254" customWidth="1"/>
    <col min="7942" max="7942" width="20" style="254" customWidth="1"/>
    <col min="7943" max="7943" width="6.8984375" style="254" customWidth="1"/>
    <col min="7944" max="7944" width="5.8984375" style="254" customWidth="1"/>
    <col min="7945" max="7945" width="18.3984375" style="254" customWidth="1"/>
    <col min="7946" max="7946" width="40.5" style="254" customWidth="1"/>
    <col min="7947" max="7947" width="13.3984375" style="254" customWidth="1"/>
    <col min="7948" max="7948" width="35" style="254" customWidth="1"/>
    <col min="7949" max="7949" width="26.3984375" style="254" customWidth="1"/>
    <col min="7950" max="8192" width="8.59765625" style="254"/>
    <col min="8193" max="8193" width="4.09765625" style="254" customWidth="1"/>
    <col min="8194" max="8194" width="3.3984375" style="254" customWidth="1"/>
    <col min="8195" max="8195" width="5.09765625" style="254" customWidth="1"/>
    <col min="8196" max="8196" width="16.8984375" style="254" customWidth="1"/>
    <col min="8197" max="8197" width="7.59765625" style="254" customWidth="1"/>
    <col min="8198" max="8198" width="20" style="254" customWidth="1"/>
    <col min="8199" max="8199" width="6.8984375" style="254" customWidth="1"/>
    <col min="8200" max="8200" width="5.8984375" style="254" customWidth="1"/>
    <col min="8201" max="8201" width="18.3984375" style="254" customWidth="1"/>
    <col min="8202" max="8202" width="40.5" style="254" customWidth="1"/>
    <col min="8203" max="8203" width="13.3984375" style="254" customWidth="1"/>
    <col min="8204" max="8204" width="35" style="254" customWidth="1"/>
    <col min="8205" max="8205" width="26.3984375" style="254" customWidth="1"/>
    <col min="8206" max="8448" width="8.59765625" style="254"/>
    <col min="8449" max="8449" width="4.09765625" style="254" customWidth="1"/>
    <col min="8450" max="8450" width="3.3984375" style="254" customWidth="1"/>
    <col min="8451" max="8451" width="5.09765625" style="254" customWidth="1"/>
    <col min="8452" max="8452" width="16.8984375" style="254" customWidth="1"/>
    <col min="8453" max="8453" width="7.59765625" style="254" customWidth="1"/>
    <col min="8454" max="8454" width="20" style="254" customWidth="1"/>
    <col min="8455" max="8455" width="6.8984375" style="254" customWidth="1"/>
    <col min="8456" max="8456" width="5.8984375" style="254" customWidth="1"/>
    <col min="8457" max="8457" width="18.3984375" style="254" customWidth="1"/>
    <col min="8458" max="8458" width="40.5" style="254" customWidth="1"/>
    <col min="8459" max="8459" width="13.3984375" style="254" customWidth="1"/>
    <col min="8460" max="8460" width="35" style="254" customWidth="1"/>
    <col min="8461" max="8461" width="26.3984375" style="254" customWidth="1"/>
    <col min="8462" max="8704" width="8.59765625" style="254"/>
    <col min="8705" max="8705" width="4.09765625" style="254" customWidth="1"/>
    <col min="8706" max="8706" width="3.3984375" style="254" customWidth="1"/>
    <col min="8707" max="8707" width="5.09765625" style="254" customWidth="1"/>
    <col min="8708" max="8708" width="16.8984375" style="254" customWidth="1"/>
    <col min="8709" max="8709" width="7.59765625" style="254" customWidth="1"/>
    <col min="8710" max="8710" width="20" style="254" customWidth="1"/>
    <col min="8711" max="8711" width="6.8984375" style="254" customWidth="1"/>
    <col min="8712" max="8712" width="5.8984375" style="254" customWidth="1"/>
    <col min="8713" max="8713" width="18.3984375" style="254" customWidth="1"/>
    <col min="8714" max="8714" width="40.5" style="254" customWidth="1"/>
    <col min="8715" max="8715" width="13.3984375" style="254" customWidth="1"/>
    <col min="8716" max="8716" width="35" style="254" customWidth="1"/>
    <col min="8717" max="8717" width="26.3984375" style="254" customWidth="1"/>
    <col min="8718" max="8960" width="8.59765625" style="254"/>
    <col min="8961" max="8961" width="4.09765625" style="254" customWidth="1"/>
    <col min="8962" max="8962" width="3.3984375" style="254" customWidth="1"/>
    <col min="8963" max="8963" width="5.09765625" style="254" customWidth="1"/>
    <col min="8964" max="8964" width="16.8984375" style="254" customWidth="1"/>
    <col min="8965" max="8965" width="7.59765625" style="254" customWidth="1"/>
    <col min="8966" max="8966" width="20" style="254" customWidth="1"/>
    <col min="8967" max="8967" width="6.8984375" style="254" customWidth="1"/>
    <col min="8968" max="8968" width="5.8984375" style="254" customWidth="1"/>
    <col min="8969" max="8969" width="18.3984375" style="254" customWidth="1"/>
    <col min="8970" max="8970" width="40.5" style="254" customWidth="1"/>
    <col min="8971" max="8971" width="13.3984375" style="254" customWidth="1"/>
    <col min="8972" max="8972" width="35" style="254" customWidth="1"/>
    <col min="8973" max="8973" width="26.3984375" style="254" customWidth="1"/>
    <col min="8974" max="9216" width="8.59765625" style="254"/>
    <col min="9217" max="9217" width="4.09765625" style="254" customWidth="1"/>
    <col min="9218" max="9218" width="3.3984375" style="254" customWidth="1"/>
    <col min="9219" max="9219" width="5.09765625" style="254" customWidth="1"/>
    <col min="9220" max="9220" width="16.8984375" style="254" customWidth="1"/>
    <col min="9221" max="9221" width="7.59765625" style="254" customWidth="1"/>
    <col min="9222" max="9222" width="20" style="254" customWidth="1"/>
    <col min="9223" max="9223" width="6.8984375" style="254" customWidth="1"/>
    <col min="9224" max="9224" width="5.8984375" style="254" customWidth="1"/>
    <col min="9225" max="9225" width="18.3984375" style="254" customWidth="1"/>
    <col min="9226" max="9226" width="40.5" style="254" customWidth="1"/>
    <col min="9227" max="9227" width="13.3984375" style="254" customWidth="1"/>
    <col min="9228" max="9228" width="35" style="254" customWidth="1"/>
    <col min="9229" max="9229" width="26.3984375" style="254" customWidth="1"/>
    <col min="9230" max="9472" width="8.59765625" style="254"/>
    <col min="9473" max="9473" width="4.09765625" style="254" customWidth="1"/>
    <col min="9474" max="9474" width="3.3984375" style="254" customWidth="1"/>
    <col min="9475" max="9475" width="5.09765625" style="254" customWidth="1"/>
    <col min="9476" max="9476" width="16.8984375" style="254" customWidth="1"/>
    <col min="9477" max="9477" width="7.59765625" style="254" customWidth="1"/>
    <col min="9478" max="9478" width="20" style="254" customWidth="1"/>
    <col min="9479" max="9479" width="6.8984375" style="254" customWidth="1"/>
    <col min="9480" max="9480" width="5.8984375" style="254" customWidth="1"/>
    <col min="9481" max="9481" width="18.3984375" style="254" customWidth="1"/>
    <col min="9482" max="9482" width="40.5" style="254" customWidth="1"/>
    <col min="9483" max="9483" width="13.3984375" style="254" customWidth="1"/>
    <col min="9484" max="9484" width="35" style="254" customWidth="1"/>
    <col min="9485" max="9485" width="26.3984375" style="254" customWidth="1"/>
    <col min="9486" max="9728" width="8.59765625" style="254"/>
    <col min="9729" max="9729" width="4.09765625" style="254" customWidth="1"/>
    <col min="9730" max="9730" width="3.3984375" style="254" customWidth="1"/>
    <col min="9731" max="9731" width="5.09765625" style="254" customWidth="1"/>
    <col min="9732" max="9732" width="16.8984375" style="254" customWidth="1"/>
    <col min="9733" max="9733" width="7.59765625" style="254" customWidth="1"/>
    <col min="9734" max="9734" width="20" style="254" customWidth="1"/>
    <col min="9735" max="9735" width="6.8984375" style="254" customWidth="1"/>
    <col min="9736" max="9736" width="5.8984375" style="254" customWidth="1"/>
    <col min="9737" max="9737" width="18.3984375" style="254" customWidth="1"/>
    <col min="9738" max="9738" width="40.5" style="254" customWidth="1"/>
    <col min="9739" max="9739" width="13.3984375" style="254" customWidth="1"/>
    <col min="9740" max="9740" width="35" style="254" customWidth="1"/>
    <col min="9741" max="9741" width="26.3984375" style="254" customWidth="1"/>
    <col min="9742" max="9984" width="8.59765625" style="254"/>
    <col min="9985" max="9985" width="4.09765625" style="254" customWidth="1"/>
    <col min="9986" max="9986" width="3.3984375" style="254" customWidth="1"/>
    <col min="9987" max="9987" width="5.09765625" style="254" customWidth="1"/>
    <col min="9988" max="9988" width="16.8984375" style="254" customWidth="1"/>
    <col min="9989" max="9989" width="7.59765625" style="254" customWidth="1"/>
    <col min="9990" max="9990" width="20" style="254" customWidth="1"/>
    <col min="9991" max="9991" width="6.8984375" style="254" customWidth="1"/>
    <col min="9992" max="9992" width="5.8984375" style="254" customWidth="1"/>
    <col min="9993" max="9993" width="18.3984375" style="254" customWidth="1"/>
    <col min="9994" max="9994" width="40.5" style="254" customWidth="1"/>
    <col min="9995" max="9995" width="13.3984375" style="254" customWidth="1"/>
    <col min="9996" max="9996" width="35" style="254" customWidth="1"/>
    <col min="9997" max="9997" width="26.3984375" style="254" customWidth="1"/>
    <col min="9998" max="10240" width="8.59765625" style="254"/>
    <col min="10241" max="10241" width="4.09765625" style="254" customWidth="1"/>
    <col min="10242" max="10242" width="3.3984375" style="254" customWidth="1"/>
    <col min="10243" max="10243" width="5.09765625" style="254" customWidth="1"/>
    <col min="10244" max="10244" width="16.8984375" style="254" customWidth="1"/>
    <col min="10245" max="10245" width="7.59765625" style="254" customWidth="1"/>
    <col min="10246" max="10246" width="20" style="254" customWidth="1"/>
    <col min="10247" max="10247" width="6.8984375" style="254" customWidth="1"/>
    <col min="10248" max="10248" width="5.8984375" style="254" customWidth="1"/>
    <col min="10249" max="10249" width="18.3984375" style="254" customWidth="1"/>
    <col min="10250" max="10250" width="40.5" style="254" customWidth="1"/>
    <col min="10251" max="10251" width="13.3984375" style="254" customWidth="1"/>
    <col min="10252" max="10252" width="35" style="254" customWidth="1"/>
    <col min="10253" max="10253" width="26.3984375" style="254" customWidth="1"/>
    <col min="10254" max="10496" width="8.59765625" style="254"/>
    <col min="10497" max="10497" width="4.09765625" style="254" customWidth="1"/>
    <col min="10498" max="10498" width="3.3984375" style="254" customWidth="1"/>
    <col min="10499" max="10499" width="5.09765625" style="254" customWidth="1"/>
    <col min="10500" max="10500" width="16.8984375" style="254" customWidth="1"/>
    <col min="10501" max="10501" width="7.59765625" style="254" customWidth="1"/>
    <col min="10502" max="10502" width="20" style="254" customWidth="1"/>
    <col min="10503" max="10503" width="6.8984375" style="254" customWidth="1"/>
    <col min="10504" max="10504" width="5.8984375" style="254" customWidth="1"/>
    <col min="10505" max="10505" width="18.3984375" style="254" customWidth="1"/>
    <col min="10506" max="10506" width="40.5" style="254" customWidth="1"/>
    <col min="10507" max="10507" width="13.3984375" style="254" customWidth="1"/>
    <col min="10508" max="10508" width="35" style="254" customWidth="1"/>
    <col min="10509" max="10509" width="26.3984375" style="254" customWidth="1"/>
    <col min="10510" max="10752" width="8.59765625" style="254"/>
    <col min="10753" max="10753" width="4.09765625" style="254" customWidth="1"/>
    <col min="10754" max="10754" width="3.3984375" style="254" customWidth="1"/>
    <col min="10755" max="10755" width="5.09765625" style="254" customWidth="1"/>
    <col min="10756" max="10756" width="16.8984375" style="254" customWidth="1"/>
    <col min="10757" max="10757" width="7.59765625" style="254" customWidth="1"/>
    <col min="10758" max="10758" width="20" style="254" customWidth="1"/>
    <col min="10759" max="10759" width="6.8984375" style="254" customWidth="1"/>
    <col min="10760" max="10760" width="5.8984375" style="254" customWidth="1"/>
    <col min="10761" max="10761" width="18.3984375" style="254" customWidth="1"/>
    <col min="10762" max="10762" width="40.5" style="254" customWidth="1"/>
    <col min="10763" max="10763" width="13.3984375" style="254" customWidth="1"/>
    <col min="10764" max="10764" width="35" style="254" customWidth="1"/>
    <col min="10765" max="10765" width="26.3984375" style="254" customWidth="1"/>
    <col min="10766" max="11008" width="8.59765625" style="254"/>
    <col min="11009" max="11009" width="4.09765625" style="254" customWidth="1"/>
    <col min="11010" max="11010" width="3.3984375" style="254" customWidth="1"/>
    <col min="11011" max="11011" width="5.09765625" style="254" customWidth="1"/>
    <col min="11012" max="11012" width="16.8984375" style="254" customWidth="1"/>
    <col min="11013" max="11013" width="7.59765625" style="254" customWidth="1"/>
    <col min="11014" max="11014" width="20" style="254" customWidth="1"/>
    <col min="11015" max="11015" width="6.8984375" style="254" customWidth="1"/>
    <col min="11016" max="11016" width="5.8984375" style="254" customWidth="1"/>
    <col min="11017" max="11017" width="18.3984375" style="254" customWidth="1"/>
    <col min="11018" max="11018" width="40.5" style="254" customWidth="1"/>
    <col min="11019" max="11019" width="13.3984375" style="254" customWidth="1"/>
    <col min="11020" max="11020" width="35" style="254" customWidth="1"/>
    <col min="11021" max="11021" width="26.3984375" style="254" customWidth="1"/>
    <col min="11022" max="11264" width="8.59765625" style="254"/>
    <col min="11265" max="11265" width="4.09765625" style="254" customWidth="1"/>
    <col min="11266" max="11266" width="3.3984375" style="254" customWidth="1"/>
    <col min="11267" max="11267" width="5.09765625" style="254" customWidth="1"/>
    <col min="11268" max="11268" width="16.8984375" style="254" customWidth="1"/>
    <col min="11269" max="11269" width="7.59765625" style="254" customWidth="1"/>
    <col min="11270" max="11270" width="20" style="254" customWidth="1"/>
    <col min="11271" max="11271" width="6.8984375" style="254" customWidth="1"/>
    <col min="11272" max="11272" width="5.8984375" style="254" customWidth="1"/>
    <col min="11273" max="11273" width="18.3984375" style="254" customWidth="1"/>
    <col min="11274" max="11274" width="40.5" style="254" customWidth="1"/>
    <col min="11275" max="11275" width="13.3984375" style="254" customWidth="1"/>
    <col min="11276" max="11276" width="35" style="254" customWidth="1"/>
    <col min="11277" max="11277" width="26.3984375" style="254" customWidth="1"/>
    <col min="11278" max="11520" width="8.59765625" style="254"/>
    <col min="11521" max="11521" width="4.09765625" style="254" customWidth="1"/>
    <col min="11522" max="11522" width="3.3984375" style="254" customWidth="1"/>
    <col min="11523" max="11523" width="5.09765625" style="254" customWidth="1"/>
    <col min="11524" max="11524" width="16.8984375" style="254" customWidth="1"/>
    <col min="11525" max="11525" width="7.59765625" style="254" customWidth="1"/>
    <col min="11526" max="11526" width="20" style="254" customWidth="1"/>
    <col min="11527" max="11527" width="6.8984375" style="254" customWidth="1"/>
    <col min="11528" max="11528" width="5.8984375" style="254" customWidth="1"/>
    <col min="11529" max="11529" width="18.3984375" style="254" customWidth="1"/>
    <col min="11530" max="11530" width="40.5" style="254" customWidth="1"/>
    <col min="11531" max="11531" width="13.3984375" style="254" customWidth="1"/>
    <col min="11532" max="11532" width="35" style="254" customWidth="1"/>
    <col min="11533" max="11533" width="26.3984375" style="254" customWidth="1"/>
    <col min="11534" max="11776" width="8.59765625" style="254"/>
    <col min="11777" max="11777" width="4.09765625" style="254" customWidth="1"/>
    <col min="11778" max="11778" width="3.3984375" style="254" customWidth="1"/>
    <col min="11779" max="11779" width="5.09765625" style="254" customWidth="1"/>
    <col min="11780" max="11780" width="16.8984375" style="254" customWidth="1"/>
    <col min="11781" max="11781" width="7.59765625" style="254" customWidth="1"/>
    <col min="11782" max="11782" width="20" style="254" customWidth="1"/>
    <col min="11783" max="11783" width="6.8984375" style="254" customWidth="1"/>
    <col min="11784" max="11784" width="5.8984375" style="254" customWidth="1"/>
    <col min="11785" max="11785" width="18.3984375" style="254" customWidth="1"/>
    <col min="11786" max="11786" width="40.5" style="254" customWidth="1"/>
    <col min="11787" max="11787" width="13.3984375" style="254" customWidth="1"/>
    <col min="11788" max="11788" width="35" style="254" customWidth="1"/>
    <col min="11789" max="11789" width="26.3984375" style="254" customWidth="1"/>
    <col min="11790" max="12032" width="8.59765625" style="254"/>
    <col min="12033" max="12033" width="4.09765625" style="254" customWidth="1"/>
    <col min="12034" max="12034" width="3.3984375" style="254" customWidth="1"/>
    <col min="12035" max="12035" width="5.09765625" style="254" customWidth="1"/>
    <col min="12036" max="12036" width="16.8984375" style="254" customWidth="1"/>
    <col min="12037" max="12037" width="7.59765625" style="254" customWidth="1"/>
    <col min="12038" max="12038" width="20" style="254" customWidth="1"/>
    <col min="12039" max="12039" width="6.8984375" style="254" customWidth="1"/>
    <col min="12040" max="12040" width="5.8984375" style="254" customWidth="1"/>
    <col min="12041" max="12041" width="18.3984375" style="254" customWidth="1"/>
    <col min="12042" max="12042" width="40.5" style="254" customWidth="1"/>
    <col min="12043" max="12043" width="13.3984375" style="254" customWidth="1"/>
    <col min="12044" max="12044" width="35" style="254" customWidth="1"/>
    <col min="12045" max="12045" width="26.3984375" style="254" customWidth="1"/>
    <col min="12046" max="12288" width="8.59765625" style="254"/>
    <col min="12289" max="12289" width="4.09765625" style="254" customWidth="1"/>
    <col min="12290" max="12290" width="3.3984375" style="254" customWidth="1"/>
    <col min="12291" max="12291" width="5.09765625" style="254" customWidth="1"/>
    <col min="12292" max="12292" width="16.8984375" style="254" customWidth="1"/>
    <col min="12293" max="12293" width="7.59765625" style="254" customWidth="1"/>
    <col min="12294" max="12294" width="20" style="254" customWidth="1"/>
    <col min="12295" max="12295" width="6.8984375" style="254" customWidth="1"/>
    <col min="12296" max="12296" width="5.8984375" style="254" customWidth="1"/>
    <col min="12297" max="12297" width="18.3984375" style="254" customWidth="1"/>
    <col min="12298" max="12298" width="40.5" style="254" customWidth="1"/>
    <col min="12299" max="12299" width="13.3984375" style="254" customWidth="1"/>
    <col min="12300" max="12300" width="35" style="254" customWidth="1"/>
    <col min="12301" max="12301" width="26.3984375" style="254" customWidth="1"/>
    <col min="12302" max="12544" width="8.59765625" style="254"/>
    <col min="12545" max="12545" width="4.09765625" style="254" customWidth="1"/>
    <col min="12546" max="12546" width="3.3984375" style="254" customWidth="1"/>
    <col min="12547" max="12547" width="5.09765625" style="254" customWidth="1"/>
    <col min="12548" max="12548" width="16.8984375" style="254" customWidth="1"/>
    <col min="12549" max="12549" width="7.59765625" style="254" customWidth="1"/>
    <col min="12550" max="12550" width="20" style="254" customWidth="1"/>
    <col min="12551" max="12551" width="6.8984375" style="254" customWidth="1"/>
    <col min="12552" max="12552" width="5.8984375" style="254" customWidth="1"/>
    <col min="12553" max="12553" width="18.3984375" style="254" customWidth="1"/>
    <col min="12554" max="12554" width="40.5" style="254" customWidth="1"/>
    <col min="12555" max="12555" width="13.3984375" style="254" customWidth="1"/>
    <col min="12556" max="12556" width="35" style="254" customWidth="1"/>
    <col min="12557" max="12557" width="26.3984375" style="254" customWidth="1"/>
    <col min="12558" max="12800" width="8.59765625" style="254"/>
    <col min="12801" max="12801" width="4.09765625" style="254" customWidth="1"/>
    <col min="12802" max="12802" width="3.3984375" style="254" customWidth="1"/>
    <col min="12803" max="12803" width="5.09765625" style="254" customWidth="1"/>
    <col min="12804" max="12804" width="16.8984375" style="254" customWidth="1"/>
    <col min="12805" max="12805" width="7.59765625" style="254" customWidth="1"/>
    <col min="12806" max="12806" width="20" style="254" customWidth="1"/>
    <col min="12807" max="12807" width="6.8984375" style="254" customWidth="1"/>
    <col min="12808" max="12808" width="5.8984375" style="254" customWidth="1"/>
    <col min="12809" max="12809" width="18.3984375" style="254" customWidth="1"/>
    <col min="12810" max="12810" width="40.5" style="254" customWidth="1"/>
    <col min="12811" max="12811" width="13.3984375" style="254" customWidth="1"/>
    <col min="12812" max="12812" width="35" style="254" customWidth="1"/>
    <col min="12813" max="12813" width="26.3984375" style="254" customWidth="1"/>
    <col min="12814" max="13056" width="8.59765625" style="254"/>
    <col min="13057" max="13057" width="4.09765625" style="254" customWidth="1"/>
    <col min="13058" max="13058" width="3.3984375" style="254" customWidth="1"/>
    <col min="13059" max="13059" width="5.09765625" style="254" customWidth="1"/>
    <col min="13060" max="13060" width="16.8984375" style="254" customWidth="1"/>
    <col min="13061" max="13061" width="7.59765625" style="254" customWidth="1"/>
    <col min="13062" max="13062" width="20" style="254" customWidth="1"/>
    <col min="13063" max="13063" width="6.8984375" style="254" customWidth="1"/>
    <col min="13064" max="13064" width="5.8984375" style="254" customWidth="1"/>
    <col min="13065" max="13065" width="18.3984375" style="254" customWidth="1"/>
    <col min="13066" max="13066" width="40.5" style="254" customWidth="1"/>
    <col min="13067" max="13067" width="13.3984375" style="254" customWidth="1"/>
    <col min="13068" max="13068" width="35" style="254" customWidth="1"/>
    <col min="13069" max="13069" width="26.3984375" style="254" customWidth="1"/>
    <col min="13070" max="13312" width="8.59765625" style="254"/>
    <col min="13313" max="13313" width="4.09765625" style="254" customWidth="1"/>
    <col min="13314" max="13314" width="3.3984375" style="254" customWidth="1"/>
    <col min="13315" max="13315" width="5.09765625" style="254" customWidth="1"/>
    <col min="13316" max="13316" width="16.8984375" style="254" customWidth="1"/>
    <col min="13317" max="13317" width="7.59765625" style="254" customWidth="1"/>
    <col min="13318" max="13318" width="20" style="254" customWidth="1"/>
    <col min="13319" max="13319" width="6.8984375" style="254" customWidth="1"/>
    <col min="13320" max="13320" width="5.8984375" style="254" customWidth="1"/>
    <col min="13321" max="13321" width="18.3984375" style="254" customWidth="1"/>
    <col min="13322" max="13322" width="40.5" style="254" customWidth="1"/>
    <col min="13323" max="13323" width="13.3984375" style="254" customWidth="1"/>
    <col min="13324" max="13324" width="35" style="254" customWidth="1"/>
    <col min="13325" max="13325" width="26.3984375" style="254" customWidth="1"/>
    <col min="13326" max="13568" width="8.59765625" style="254"/>
    <col min="13569" max="13569" width="4.09765625" style="254" customWidth="1"/>
    <col min="13570" max="13570" width="3.3984375" style="254" customWidth="1"/>
    <col min="13571" max="13571" width="5.09765625" style="254" customWidth="1"/>
    <col min="13572" max="13572" width="16.8984375" style="254" customWidth="1"/>
    <col min="13573" max="13573" width="7.59765625" style="254" customWidth="1"/>
    <col min="13574" max="13574" width="20" style="254" customWidth="1"/>
    <col min="13575" max="13575" width="6.8984375" style="254" customWidth="1"/>
    <col min="13576" max="13576" width="5.8984375" style="254" customWidth="1"/>
    <col min="13577" max="13577" width="18.3984375" style="254" customWidth="1"/>
    <col min="13578" max="13578" width="40.5" style="254" customWidth="1"/>
    <col min="13579" max="13579" width="13.3984375" style="254" customWidth="1"/>
    <col min="13580" max="13580" width="35" style="254" customWidth="1"/>
    <col min="13581" max="13581" width="26.3984375" style="254" customWidth="1"/>
    <col min="13582" max="13824" width="8.59765625" style="254"/>
    <col min="13825" max="13825" width="4.09765625" style="254" customWidth="1"/>
    <col min="13826" max="13826" width="3.3984375" style="254" customWidth="1"/>
    <col min="13827" max="13827" width="5.09765625" style="254" customWidth="1"/>
    <col min="13828" max="13828" width="16.8984375" style="254" customWidth="1"/>
    <col min="13829" max="13829" width="7.59765625" style="254" customWidth="1"/>
    <col min="13830" max="13830" width="20" style="254" customWidth="1"/>
    <col min="13831" max="13831" width="6.8984375" style="254" customWidth="1"/>
    <col min="13832" max="13832" width="5.8984375" style="254" customWidth="1"/>
    <col min="13833" max="13833" width="18.3984375" style="254" customWidth="1"/>
    <col min="13834" max="13834" width="40.5" style="254" customWidth="1"/>
    <col min="13835" max="13835" width="13.3984375" style="254" customWidth="1"/>
    <col min="13836" max="13836" width="35" style="254" customWidth="1"/>
    <col min="13837" max="13837" width="26.3984375" style="254" customWidth="1"/>
    <col min="13838" max="14080" width="8.59765625" style="254"/>
    <col min="14081" max="14081" width="4.09765625" style="254" customWidth="1"/>
    <col min="14082" max="14082" width="3.3984375" style="254" customWidth="1"/>
    <col min="14083" max="14083" width="5.09765625" style="254" customWidth="1"/>
    <col min="14084" max="14084" width="16.8984375" style="254" customWidth="1"/>
    <col min="14085" max="14085" width="7.59765625" style="254" customWidth="1"/>
    <col min="14086" max="14086" width="20" style="254" customWidth="1"/>
    <col min="14087" max="14087" width="6.8984375" style="254" customWidth="1"/>
    <col min="14088" max="14088" width="5.8984375" style="254" customWidth="1"/>
    <col min="14089" max="14089" width="18.3984375" style="254" customWidth="1"/>
    <col min="14090" max="14090" width="40.5" style="254" customWidth="1"/>
    <col min="14091" max="14091" width="13.3984375" style="254" customWidth="1"/>
    <col min="14092" max="14092" width="35" style="254" customWidth="1"/>
    <col min="14093" max="14093" width="26.3984375" style="254" customWidth="1"/>
    <col min="14094" max="14336" width="8.59765625" style="254"/>
    <col min="14337" max="14337" width="4.09765625" style="254" customWidth="1"/>
    <col min="14338" max="14338" width="3.3984375" style="254" customWidth="1"/>
    <col min="14339" max="14339" width="5.09765625" style="254" customWidth="1"/>
    <col min="14340" max="14340" width="16.8984375" style="254" customWidth="1"/>
    <col min="14341" max="14341" width="7.59765625" style="254" customWidth="1"/>
    <col min="14342" max="14342" width="20" style="254" customWidth="1"/>
    <col min="14343" max="14343" width="6.8984375" style="254" customWidth="1"/>
    <col min="14344" max="14344" width="5.8984375" style="254" customWidth="1"/>
    <col min="14345" max="14345" width="18.3984375" style="254" customWidth="1"/>
    <col min="14346" max="14346" width="40.5" style="254" customWidth="1"/>
    <col min="14347" max="14347" width="13.3984375" style="254" customWidth="1"/>
    <col min="14348" max="14348" width="35" style="254" customWidth="1"/>
    <col min="14349" max="14349" width="26.3984375" style="254" customWidth="1"/>
    <col min="14350" max="14592" width="8.59765625" style="254"/>
    <col min="14593" max="14593" width="4.09765625" style="254" customWidth="1"/>
    <col min="14594" max="14594" width="3.3984375" style="254" customWidth="1"/>
    <col min="14595" max="14595" width="5.09765625" style="254" customWidth="1"/>
    <col min="14596" max="14596" width="16.8984375" style="254" customWidth="1"/>
    <col min="14597" max="14597" width="7.59765625" style="254" customWidth="1"/>
    <col min="14598" max="14598" width="20" style="254" customWidth="1"/>
    <col min="14599" max="14599" width="6.8984375" style="254" customWidth="1"/>
    <col min="14600" max="14600" width="5.8984375" style="254" customWidth="1"/>
    <col min="14601" max="14601" width="18.3984375" style="254" customWidth="1"/>
    <col min="14602" max="14602" width="40.5" style="254" customWidth="1"/>
    <col min="14603" max="14603" width="13.3984375" style="254" customWidth="1"/>
    <col min="14604" max="14604" width="35" style="254" customWidth="1"/>
    <col min="14605" max="14605" width="26.3984375" style="254" customWidth="1"/>
    <col min="14606" max="14848" width="8.59765625" style="254"/>
    <col min="14849" max="14849" width="4.09765625" style="254" customWidth="1"/>
    <col min="14850" max="14850" width="3.3984375" style="254" customWidth="1"/>
    <col min="14851" max="14851" width="5.09765625" style="254" customWidth="1"/>
    <col min="14852" max="14852" width="16.8984375" style="254" customWidth="1"/>
    <col min="14853" max="14853" width="7.59765625" style="254" customWidth="1"/>
    <col min="14854" max="14854" width="20" style="254" customWidth="1"/>
    <col min="14855" max="14855" width="6.8984375" style="254" customWidth="1"/>
    <col min="14856" max="14856" width="5.8984375" style="254" customWidth="1"/>
    <col min="14857" max="14857" width="18.3984375" style="254" customWidth="1"/>
    <col min="14858" max="14858" width="40.5" style="254" customWidth="1"/>
    <col min="14859" max="14859" width="13.3984375" style="254" customWidth="1"/>
    <col min="14860" max="14860" width="35" style="254" customWidth="1"/>
    <col min="14861" max="14861" width="26.3984375" style="254" customWidth="1"/>
    <col min="14862" max="15104" width="8.59765625" style="254"/>
    <col min="15105" max="15105" width="4.09765625" style="254" customWidth="1"/>
    <col min="15106" max="15106" width="3.3984375" style="254" customWidth="1"/>
    <col min="15107" max="15107" width="5.09765625" style="254" customWidth="1"/>
    <col min="15108" max="15108" width="16.8984375" style="254" customWidth="1"/>
    <col min="15109" max="15109" width="7.59765625" style="254" customWidth="1"/>
    <col min="15110" max="15110" width="20" style="254" customWidth="1"/>
    <col min="15111" max="15111" width="6.8984375" style="254" customWidth="1"/>
    <col min="15112" max="15112" width="5.8984375" style="254" customWidth="1"/>
    <col min="15113" max="15113" width="18.3984375" style="254" customWidth="1"/>
    <col min="15114" max="15114" width="40.5" style="254" customWidth="1"/>
    <col min="15115" max="15115" width="13.3984375" style="254" customWidth="1"/>
    <col min="15116" max="15116" width="35" style="254" customWidth="1"/>
    <col min="15117" max="15117" width="26.3984375" style="254" customWidth="1"/>
    <col min="15118" max="15360" width="8.59765625" style="254"/>
    <col min="15361" max="15361" width="4.09765625" style="254" customWidth="1"/>
    <col min="15362" max="15362" width="3.3984375" style="254" customWidth="1"/>
    <col min="15363" max="15363" width="5.09765625" style="254" customWidth="1"/>
    <col min="15364" max="15364" width="16.8984375" style="254" customWidth="1"/>
    <col min="15365" max="15365" width="7.59765625" style="254" customWidth="1"/>
    <col min="15366" max="15366" width="20" style="254" customWidth="1"/>
    <col min="15367" max="15367" width="6.8984375" style="254" customWidth="1"/>
    <col min="15368" max="15368" width="5.8984375" style="254" customWidth="1"/>
    <col min="15369" max="15369" width="18.3984375" style="254" customWidth="1"/>
    <col min="15370" max="15370" width="40.5" style="254" customWidth="1"/>
    <col min="15371" max="15371" width="13.3984375" style="254" customWidth="1"/>
    <col min="15372" max="15372" width="35" style="254" customWidth="1"/>
    <col min="15373" max="15373" width="26.3984375" style="254" customWidth="1"/>
    <col min="15374" max="15616" width="8.59765625" style="254"/>
    <col min="15617" max="15617" width="4.09765625" style="254" customWidth="1"/>
    <col min="15618" max="15618" width="3.3984375" style="254" customWidth="1"/>
    <col min="15619" max="15619" width="5.09765625" style="254" customWidth="1"/>
    <col min="15620" max="15620" width="16.8984375" style="254" customWidth="1"/>
    <col min="15621" max="15621" width="7.59765625" style="254" customWidth="1"/>
    <col min="15622" max="15622" width="20" style="254" customWidth="1"/>
    <col min="15623" max="15623" width="6.8984375" style="254" customWidth="1"/>
    <col min="15624" max="15624" width="5.8984375" style="254" customWidth="1"/>
    <col min="15625" max="15625" width="18.3984375" style="254" customWidth="1"/>
    <col min="15626" max="15626" width="40.5" style="254" customWidth="1"/>
    <col min="15627" max="15627" width="13.3984375" style="254" customWidth="1"/>
    <col min="15628" max="15628" width="35" style="254" customWidth="1"/>
    <col min="15629" max="15629" width="26.3984375" style="254" customWidth="1"/>
    <col min="15630" max="15872" width="8.59765625" style="254"/>
    <col min="15873" max="15873" width="4.09765625" style="254" customWidth="1"/>
    <col min="15874" max="15874" width="3.3984375" style="254" customWidth="1"/>
    <col min="15875" max="15875" width="5.09765625" style="254" customWidth="1"/>
    <col min="15876" max="15876" width="16.8984375" style="254" customWidth="1"/>
    <col min="15877" max="15877" width="7.59765625" style="254" customWidth="1"/>
    <col min="15878" max="15878" width="20" style="254" customWidth="1"/>
    <col min="15879" max="15879" width="6.8984375" style="254" customWidth="1"/>
    <col min="15880" max="15880" width="5.8984375" style="254" customWidth="1"/>
    <col min="15881" max="15881" width="18.3984375" style="254" customWidth="1"/>
    <col min="15882" max="15882" width="40.5" style="254" customWidth="1"/>
    <col min="15883" max="15883" width="13.3984375" style="254" customWidth="1"/>
    <col min="15884" max="15884" width="35" style="254" customWidth="1"/>
    <col min="15885" max="15885" width="26.3984375" style="254" customWidth="1"/>
    <col min="15886" max="16128" width="8.59765625" style="254"/>
    <col min="16129" max="16129" width="4.09765625" style="254" customWidth="1"/>
    <col min="16130" max="16130" width="3.3984375" style="254" customWidth="1"/>
    <col min="16131" max="16131" width="5.09765625" style="254" customWidth="1"/>
    <col min="16132" max="16132" width="16.8984375" style="254" customWidth="1"/>
    <col min="16133" max="16133" width="7.59765625" style="254" customWidth="1"/>
    <col min="16134" max="16134" width="20" style="254" customWidth="1"/>
    <col min="16135" max="16135" width="6.8984375" style="254" customWidth="1"/>
    <col min="16136" max="16136" width="5.8984375" style="254" customWidth="1"/>
    <col min="16137" max="16137" width="18.3984375" style="254" customWidth="1"/>
    <col min="16138" max="16138" width="40.5" style="254" customWidth="1"/>
    <col min="16139" max="16139" width="13.3984375" style="254" customWidth="1"/>
    <col min="16140" max="16140" width="35" style="254" customWidth="1"/>
    <col min="16141" max="16141" width="26.3984375" style="254" customWidth="1"/>
    <col min="16142" max="16384" width="8.59765625" style="254"/>
  </cols>
  <sheetData>
    <row r="2" spans="1:12" ht="23.4">
      <c r="A2" s="1113" t="s">
        <v>238</v>
      </c>
      <c r="B2" s="1113"/>
      <c r="C2" s="1113"/>
      <c r="D2" s="1113"/>
      <c r="E2" s="1113"/>
      <c r="F2" s="1113"/>
      <c r="G2" s="1113"/>
      <c r="H2" s="1113"/>
      <c r="I2" s="1113"/>
      <c r="J2" s="1113"/>
    </row>
    <row r="4" spans="1:12" ht="21">
      <c r="A4" s="255"/>
      <c r="B4" s="256"/>
      <c r="C4" s="256"/>
      <c r="D4" s="256"/>
      <c r="E4" s="256"/>
      <c r="F4" s="256"/>
      <c r="G4" s="256"/>
      <c r="H4" s="256"/>
      <c r="I4" s="256"/>
      <c r="J4" s="257" t="s">
        <v>239</v>
      </c>
    </row>
    <row r="5" spans="1:12" ht="21">
      <c r="A5" s="258"/>
      <c r="B5" s="135"/>
      <c r="C5" s="135"/>
      <c r="D5" s="135"/>
      <c r="E5" s="135"/>
      <c r="F5" s="135"/>
      <c r="G5" s="135"/>
      <c r="H5" s="135"/>
      <c r="I5" s="135"/>
      <c r="J5" s="259"/>
    </row>
    <row r="6" spans="1:12" ht="21">
      <c r="A6" s="258"/>
      <c r="B6" s="135">
        <v>1</v>
      </c>
      <c r="C6" s="135" t="s">
        <v>240</v>
      </c>
      <c r="D6" s="135"/>
      <c r="E6" s="135" t="s">
        <v>382</v>
      </c>
      <c r="F6" s="135"/>
      <c r="G6" s="135"/>
      <c r="H6" s="135"/>
      <c r="I6" s="135"/>
      <c r="J6" s="260"/>
      <c r="L6" s="254" t="s">
        <v>241</v>
      </c>
    </row>
    <row r="7" spans="1:12" ht="21">
      <c r="A7" s="258"/>
      <c r="B7" s="135"/>
      <c r="C7" s="135"/>
      <c r="D7" s="135"/>
      <c r="E7" s="135"/>
      <c r="F7" s="135"/>
      <c r="G7" s="135"/>
      <c r="H7" s="135"/>
      <c r="I7" s="135"/>
      <c r="J7" s="260"/>
    </row>
    <row r="8" spans="1:12" ht="21">
      <c r="A8" s="258"/>
      <c r="B8" s="135">
        <v>2</v>
      </c>
      <c r="C8" s="135" t="s">
        <v>242</v>
      </c>
      <c r="D8" s="135"/>
      <c r="E8" s="135" t="s">
        <v>383</v>
      </c>
      <c r="F8" s="261"/>
      <c r="G8" s="135"/>
      <c r="H8" s="135"/>
      <c r="I8" s="135"/>
      <c r="J8" s="260"/>
      <c r="L8" s="254" t="s">
        <v>243</v>
      </c>
    </row>
    <row r="9" spans="1:12" ht="21">
      <c r="A9" s="258"/>
      <c r="B9" s="135"/>
      <c r="C9" s="135"/>
      <c r="D9" s="135"/>
      <c r="E9" s="135"/>
      <c r="F9" s="135"/>
      <c r="G9" s="135"/>
      <c r="H9" s="135"/>
      <c r="I9" s="135"/>
      <c r="J9" s="260"/>
    </row>
    <row r="10" spans="1:12" ht="21">
      <c r="A10" s="258"/>
      <c r="B10" s="135">
        <v>3</v>
      </c>
      <c r="C10" s="135" t="s">
        <v>244</v>
      </c>
      <c r="D10" s="135"/>
      <c r="E10" s="135"/>
      <c r="F10" s="160">
        <v>15660700</v>
      </c>
      <c r="G10" s="135" t="s">
        <v>245</v>
      </c>
      <c r="H10" s="135"/>
      <c r="I10" s="135"/>
      <c r="J10" s="260"/>
      <c r="L10" s="254" t="s">
        <v>246</v>
      </c>
    </row>
    <row r="11" spans="1:12" ht="21">
      <c r="A11" s="258"/>
      <c r="B11" s="135"/>
      <c r="C11" s="135"/>
      <c r="D11" s="135"/>
      <c r="E11" s="135"/>
      <c r="F11" s="135"/>
      <c r="G11" s="135"/>
      <c r="H11" s="135"/>
      <c r="I11" s="135"/>
      <c r="J11" s="260"/>
    </row>
    <row r="12" spans="1:12" ht="21">
      <c r="A12" s="258"/>
      <c r="B12" s="135">
        <v>4</v>
      </c>
      <c r="C12" s="135" t="s">
        <v>247</v>
      </c>
      <c r="D12" s="135"/>
      <c r="E12" s="135"/>
      <c r="F12" s="135" t="s">
        <v>381</v>
      </c>
      <c r="G12" s="135"/>
      <c r="H12" s="135"/>
      <c r="I12" s="135"/>
      <c r="J12" s="260"/>
      <c r="L12" s="254" t="s">
        <v>241</v>
      </c>
    </row>
    <row r="13" spans="1:12" ht="21">
      <c r="A13" s="258"/>
      <c r="B13" s="135"/>
      <c r="C13" s="135"/>
      <c r="D13" s="135"/>
      <c r="E13" s="135"/>
      <c r="F13" s="135" t="s">
        <v>264</v>
      </c>
      <c r="G13" s="135"/>
      <c r="H13" s="135"/>
      <c r="I13" s="135"/>
      <c r="J13" s="260"/>
    </row>
    <row r="14" spans="1:12" ht="21">
      <c r="A14" s="258"/>
      <c r="B14" s="135"/>
      <c r="C14" s="135"/>
      <c r="D14" s="135"/>
      <c r="E14" s="135"/>
      <c r="F14" s="135" t="s">
        <v>265</v>
      </c>
      <c r="G14" s="135"/>
      <c r="H14" s="135"/>
      <c r="I14" s="135"/>
      <c r="J14" s="260"/>
    </row>
    <row r="15" spans="1:12" ht="21">
      <c r="A15" s="258"/>
      <c r="B15" s="135"/>
      <c r="C15" s="135"/>
      <c r="D15" s="135"/>
      <c r="E15" s="135"/>
      <c r="F15" s="135" t="s">
        <v>266</v>
      </c>
      <c r="G15" s="135"/>
      <c r="H15" s="135"/>
      <c r="I15" s="135"/>
      <c r="J15" s="260"/>
    </row>
    <row r="16" spans="1:12" ht="21">
      <c r="A16" s="258"/>
      <c r="B16" s="135"/>
      <c r="C16" s="135"/>
      <c r="D16" s="135"/>
      <c r="E16" s="135"/>
      <c r="F16" s="135" t="s">
        <v>267</v>
      </c>
      <c r="G16" s="135"/>
      <c r="H16" s="135"/>
      <c r="I16" s="135"/>
      <c r="J16" s="260"/>
    </row>
    <row r="17" spans="1:13" ht="29.25" customHeight="1">
      <c r="A17" s="258"/>
      <c r="B17" s="135">
        <v>5</v>
      </c>
      <c r="C17" s="135" t="s">
        <v>248</v>
      </c>
      <c r="D17" s="135"/>
      <c r="E17" s="135"/>
      <c r="F17" s="135" t="s">
        <v>249</v>
      </c>
      <c r="G17" s="135" t="s">
        <v>46</v>
      </c>
      <c r="H17" s="1114" t="s">
        <v>250</v>
      </c>
      <c r="I17" s="1114"/>
      <c r="J17" s="260"/>
      <c r="L17" s="254" t="s">
        <v>251</v>
      </c>
    </row>
    <row r="18" spans="1:13" ht="21">
      <c r="A18" s="258"/>
      <c r="B18" s="135"/>
      <c r="C18" s="135"/>
      <c r="D18" s="135"/>
      <c r="E18" s="135"/>
      <c r="F18" s="135"/>
      <c r="G18" s="135"/>
      <c r="H18" s="135"/>
      <c r="I18" s="135"/>
      <c r="J18" s="260"/>
    </row>
    <row r="19" spans="1:13" ht="21">
      <c r="A19" s="258"/>
      <c r="B19" s="135">
        <v>6</v>
      </c>
      <c r="C19" s="135" t="s">
        <v>252</v>
      </c>
      <c r="D19" s="135"/>
      <c r="E19" s="135"/>
      <c r="F19" s="135"/>
      <c r="G19" s="135"/>
      <c r="H19" s="135"/>
      <c r="I19" s="135"/>
      <c r="J19" s="260"/>
    </row>
    <row r="20" spans="1:13" ht="21">
      <c r="A20" s="258"/>
      <c r="B20" s="135"/>
      <c r="C20" s="135">
        <v>6.1</v>
      </c>
      <c r="D20" s="135" t="s">
        <v>253</v>
      </c>
      <c r="E20" s="135"/>
      <c r="F20" s="135"/>
      <c r="G20" s="135"/>
      <c r="H20" s="135"/>
      <c r="I20" s="135"/>
      <c r="J20" s="260"/>
    </row>
    <row r="21" spans="1:13" ht="21">
      <c r="A21" s="258"/>
      <c r="B21" s="135"/>
      <c r="C21" s="135">
        <v>6.2</v>
      </c>
      <c r="D21" s="135" t="s">
        <v>254</v>
      </c>
      <c r="E21" s="135"/>
      <c r="F21" s="135"/>
      <c r="G21" s="135"/>
      <c r="H21" s="135"/>
      <c r="I21" s="135"/>
      <c r="J21" s="260"/>
    </row>
    <row r="22" spans="1:13" ht="21">
      <c r="A22" s="258"/>
      <c r="B22" s="135"/>
      <c r="C22" s="135">
        <v>6.3</v>
      </c>
      <c r="D22" s="135" t="s">
        <v>255</v>
      </c>
      <c r="E22" s="135"/>
      <c r="F22" s="135"/>
      <c r="G22" s="135"/>
      <c r="H22" s="135"/>
      <c r="I22" s="135"/>
      <c r="J22" s="260"/>
      <c r="L22" s="254" t="s">
        <v>256</v>
      </c>
    </row>
    <row r="23" spans="1:13" ht="21">
      <c r="A23" s="258"/>
      <c r="B23" s="135"/>
      <c r="C23" s="135">
        <v>6.4</v>
      </c>
      <c r="D23" s="135" t="s">
        <v>257</v>
      </c>
      <c r="E23" s="135"/>
      <c r="F23" s="135"/>
      <c r="G23" s="135"/>
      <c r="H23" s="135"/>
      <c r="I23" s="135"/>
      <c r="J23" s="260"/>
      <c r="M23" s="254" t="s">
        <v>258</v>
      </c>
    </row>
    <row r="24" spans="1:13" ht="21">
      <c r="A24" s="258"/>
      <c r="B24" s="135"/>
      <c r="C24" s="135">
        <v>6.5</v>
      </c>
      <c r="D24" s="135" t="s">
        <v>259</v>
      </c>
      <c r="E24" s="135"/>
      <c r="F24" s="135"/>
      <c r="G24" s="135"/>
      <c r="H24" s="135"/>
      <c r="I24" s="135"/>
      <c r="J24" s="260"/>
    </row>
    <row r="25" spans="1:13" ht="21">
      <c r="A25" s="258"/>
      <c r="B25" s="135"/>
      <c r="C25" s="135">
        <v>6.6</v>
      </c>
      <c r="D25" s="135" t="s">
        <v>260</v>
      </c>
      <c r="E25" s="135"/>
      <c r="F25" s="135"/>
      <c r="G25" s="135"/>
      <c r="H25" s="135"/>
      <c r="I25" s="135"/>
      <c r="J25" s="260"/>
    </row>
    <row r="26" spans="1:13" ht="21">
      <c r="A26" s="258"/>
      <c r="B26" s="135"/>
      <c r="C26" s="135"/>
      <c r="D26" s="135"/>
      <c r="E26" s="135"/>
      <c r="F26" s="135"/>
      <c r="G26" s="135"/>
      <c r="H26" s="135"/>
      <c r="I26" s="135"/>
      <c r="J26" s="260"/>
    </row>
    <row r="27" spans="1:13" ht="21">
      <c r="A27" s="258"/>
      <c r="B27" s="135">
        <v>7</v>
      </c>
      <c r="C27" s="135" t="s">
        <v>261</v>
      </c>
      <c r="D27" s="135"/>
      <c r="E27" s="135"/>
      <c r="F27" s="135"/>
      <c r="G27" s="135"/>
      <c r="H27" s="135"/>
      <c r="I27" s="135"/>
      <c r="J27" s="260"/>
    </row>
    <row r="28" spans="1:13" ht="21">
      <c r="A28" s="258"/>
      <c r="B28" s="135">
        <v>7.1</v>
      </c>
      <c r="C28" s="135" t="s">
        <v>262</v>
      </c>
      <c r="D28" s="135"/>
      <c r="E28" s="135"/>
      <c r="F28" s="135" t="s">
        <v>389</v>
      </c>
      <c r="G28" s="135"/>
      <c r="H28" s="135"/>
      <c r="I28" s="135"/>
      <c r="J28" s="260"/>
    </row>
    <row r="29" spans="1:13" ht="21">
      <c r="A29" s="258"/>
      <c r="B29" s="135"/>
      <c r="C29" s="135"/>
      <c r="D29" s="135"/>
      <c r="E29" s="135"/>
      <c r="F29" s="135"/>
      <c r="G29" s="135"/>
      <c r="H29" s="135"/>
      <c r="I29" s="135"/>
      <c r="J29" s="260"/>
    </row>
    <row r="30" spans="1:13" ht="21">
      <c r="A30" s="258"/>
      <c r="B30" s="135">
        <v>7.2</v>
      </c>
      <c r="C30" s="135" t="s">
        <v>384</v>
      </c>
      <c r="D30" s="135"/>
      <c r="E30" s="135"/>
      <c r="F30" s="135" t="s">
        <v>387</v>
      </c>
      <c r="G30" s="135"/>
      <c r="H30" s="262"/>
      <c r="I30" s="135"/>
      <c r="J30" s="260"/>
    </row>
    <row r="31" spans="1:13" ht="21">
      <c r="A31" s="258"/>
      <c r="B31" s="135"/>
      <c r="C31" s="135"/>
      <c r="D31" s="135"/>
      <c r="E31" s="135"/>
      <c r="F31" s="135"/>
      <c r="G31" s="135"/>
      <c r="H31" s="262"/>
      <c r="I31" s="135"/>
      <c r="J31" s="260"/>
    </row>
    <row r="32" spans="1:13" ht="21">
      <c r="A32" s="258"/>
      <c r="B32" s="135">
        <v>7.3</v>
      </c>
      <c r="C32" s="135" t="s">
        <v>385</v>
      </c>
      <c r="D32" s="135"/>
      <c r="E32" s="135"/>
      <c r="F32" s="135" t="s">
        <v>386</v>
      </c>
      <c r="G32" s="135"/>
      <c r="H32" s="135"/>
      <c r="I32" s="135"/>
      <c r="J32" s="260"/>
    </row>
    <row r="33" spans="1:10" ht="21">
      <c r="A33" s="258"/>
      <c r="B33" s="135"/>
      <c r="C33" s="135"/>
      <c r="D33" s="135"/>
      <c r="E33" s="135"/>
      <c r="F33" s="135" t="s">
        <v>388</v>
      </c>
      <c r="G33" s="135"/>
      <c r="H33" s="135"/>
      <c r="I33" s="135"/>
      <c r="J33" s="260"/>
    </row>
    <row r="34" spans="1:10" ht="21">
      <c r="A34" s="258"/>
      <c r="B34" s="135"/>
      <c r="C34" s="135"/>
      <c r="D34" s="135"/>
      <c r="E34" s="135"/>
      <c r="F34" s="135"/>
      <c r="G34" s="135"/>
      <c r="H34" s="135"/>
      <c r="I34" s="135"/>
      <c r="J34" s="260"/>
    </row>
    <row r="35" spans="1:10" ht="21">
      <c r="A35" s="258"/>
      <c r="B35" s="135"/>
      <c r="C35" s="135"/>
      <c r="D35" s="135"/>
      <c r="E35" s="135"/>
      <c r="F35" s="135"/>
      <c r="G35" s="135"/>
      <c r="H35" s="135"/>
      <c r="I35" s="135"/>
      <c r="J35" s="260"/>
    </row>
    <row r="36" spans="1:10" ht="21">
      <c r="A36" s="258"/>
      <c r="B36" s="135"/>
      <c r="C36" s="135"/>
      <c r="D36" s="135"/>
      <c r="E36" s="135"/>
      <c r="F36" s="135"/>
      <c r="G36" s="135"/>
      <c r="H36" s="135"/>
      <c r="I36" s="135"/>
      <c r="J36" s="260"/>
    </row>
    <row r="37" spans="1:10" ht="21">
      <c r="A37" s="258"/>
      <c r="B37" s="135"/>
      <c r="C37" s="135"/>
      <c r="D37" s="135"/>
      <c r="E37" s="135"/>
      <c r="F37" s="135"/>
      <c r="G37" s="135"/>
      <c r="H37" s="135"/>
      <c r="I37" s="135"/>
      <c r="J37" s="260"/>
    </row>
    <row r="38" spans="1:10" ht="21">
      <c r="A38" s="258"/>
      <c r="B38" s="135"/>
      <c r="C38" s="135"/>
      <c r="D38" s="135"/>
      <c r="E38" s="135"/>
      <c r="F38" s="135"/>
      <c r="G38" s="135"/>
      <c r="H38" s="135"/>
      <c r="I38" s="135"/>
      <c r="J38" s="260"/>
    </row>
    <row r="39" spans="1:10" ht="21">
      <c r="A39" s="263"/>
      <c r="B39" s="264"/>
      <c r="C39" s="264"/>
      <c r="D39" s="264"/>
      <c r="E39" s="264"/>
      <c r="F39" s="264"/>
      <c r="G39" s="264"/>
      <c r="H39" s="264"/>
      <c r="I39" s="264"/>
      <c r="J39" s="265"/>
    </row>
    <row r="41" spans="1:10" s="337" customFormat="1"/>
    <row r="42" spans="1:10" s="337" customFormat="1"/>
    <row r="43" spans="1:10" s="337" customFormat="1"/>
    <row r="44" spans="1:10" s="337" customFormat="1"/>
    <row r="45" spans="1:10" s="337" customFormat="1"/>
  </sheetData>
  <mergeCells count="2">
    <mergeCell ref="A2:J2"/>
    <mergeCell ref="H17:I17"/>
  </mergeCells>
  <printOptions horizontalCentered="1"/>
  <pageMargins left="0.31496062992125984" right="0.11811023622047245" top="0.55118110236220474" bottom="0.15748031496062992" header="0.31496062992125984" footer="0.3149606299212598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B43ED-EC86-400F-99D1-C0E50EC9F331}">
  <dimension ref="A1:L32"/>
  <sheetViews>
    <sheetView zoomScale="70" zoomScaleNormal="70" workbookViewId="0">
      <selection activeCell="L9" sqref="L9"/>
    </sheetView>
  </sheetViews>
  <sheetFormatPr defaultColWidth="10" defaultRowHeight="24.6"/>
  <cols>
    <col min="1" max="1" width="10.5" style="969" customWidth="1"/>
    <col min="2" max="2" width="6.09765625" style="969" customWidth="1"/>
    <col min="3" max="3" width="13.5" style="969" customWidth="1"/>
    <col min="4" max="4" width="7.5" style="969" customWidth="1"/>
    <col min="5" max="5" width="18.09765625" style="969" bestFit="1" customWidth="1"/>
    <col min="6" max="6" width="18.09765625" style="969" customWidth="1"/>
    <col min="7" max="7" width="25" style="969" customWidth="1"/>
    <col min="8" max="10" width="10" style="969"/>
    <col min="11" max="12" width="21.59765625" style="969" customWidth="1"/>
    <col min="13" max="16384" width="10" style="969"/>
  </cols>
  <sheetData>
    <row r="1" spans="1:7">
      <c r="A1" s="1101" t="s">
        <v>812</v>
      </c>
      <c r="B1" s="1101"/>
      <c r="C1" s="1101"/>
      <c r="D1" s="1101"/>
      <c r="E1" s="1101"/>
      <c r="F1" s="1101"/>
      <c r="G1" s="1101"/>
    </row>
    <row r="2" spans="1:7">
      <c r="A2" s="1102" t="s">
        <v>813</v>
      </c>
      <c r="B2" s="1102"/>
      <c r="C2" s="1102"/>
      <c r="D2" s="1102"/>
      <c r="E2" s="1102"/>
      <c r="F2" s="1102"/>
      <c r="G2" s="1102"/>
    </row>
    <row r="3" spans="1:7">
      <c r="A3" s="971" t="s">
        <v>814</v>
      </c>
      <c r="B3" s="971"/>
      <c r="C3" s="972" t="s">
        <v>841</v>
      </c>
    </row>
    <row r="4" spans="1:7">
      <c r="A4" s="971" t="s">
        <v>815</v>
      </c>
      <c r="B4" s="971"/>
      <c r="C4" s="973" t="s">
        <v>383</v>
      </c>
    </row>
    <row r="5" spans="1:7">
      <c r="A5" s="971" t="s">
        <v>816</v>
      </c>
      <c r="B5" s="974"/>
      <c r="C5" s="973" t="s">
        <v>842</v>
      </c>
    </row>
    <row r="6" spans="1:7">
      <c r="A6" s="1103" t="s">
        <v>817</v>
      </c>
      <c r="B6" s="1103"/>
      <c r="C6" s="1103"/>
      <c r="D6" s="1103"/>
      <c r="E6" s="1103"/>
      <c r="F6" s="1103"/>
      <c r="G6" s="1103"/>
    </row>
    <row r="7" spans="1:7">
      <c r="A7" s="1103"/>
      <c r="B7" s="1103"/>
      <c r="C7" s="1103"/>
      <c r="D7" s="1103"/>
      <c r="E7" s="1103"/>
      <c r="F7" s="1103"/>
      <c r="G7" s="1103"/>
    </row>
    <row r="8" spans="1:7">
      <c r="A8" s="975"/>
      <c r="B8" s="976" t="s">
        <v>50</v>
      </c>
      <c r="C8" s="976"/>
      <c r="D8" s="976"/>
      <c r="E8" s="976"/>
      <c r="F8" s="976"/>
      <c r="G8" s="977">
        <v>0</v>
      </c>
    </row>
    <row r="9" spans="1:7">
      <c r="A9" s="978"/>
      <c r="B9" s="969" t="s">
        <v>818</v>
      </c>
      <c r="G9" s="979">
        <v>0</v>
      </c>
    </row>
    <row r="10" spans="1:7">
      <c r="A10" s="978"/>
      <c r="B10" s="969" t="s">
        <v>51</v>
      </c>
      <c r="G10" s="979">
        <v>7.0000000000000007E-2</v>
      </c>
    </row>
    <row r="11" spans="1:7">
      <c r="A11" s="980"/>
      <c r="B11" s="981" t="s">
        <v>58</v>
      </c>
      <c r="C11" s="981"/>
      <c r="D11" s="981"/>
      <c r="E11" s="981"/>
      <c r="F11" s="981"/>
      <c r="G11" s="982">
        <v>7.0000000000000007E-2</v>
      </c>
    </row>
    <row r="12" spans="1:7">
      <c r="A12" s="1104" t="s">
        <v>819</v>
      </c>
      <c r="B12" s="1105"/>
      <c r="C12" s="1105"/>
      <c r="D12" s="1105"/>
      <c r="E12" s="1105"/>
      <c r="F12" s="1105"/>
      <c r="G12" s="1106"/>
    </row>
    <row r="13" spans="1:7">
      <c r="A13" s="978"/>
      <c r="G13" s="983"/>
    </row>
    <row r="14" spans="1:7">
      <c r="A14" s="984"/>
      <c r="C14" s="985" t="s">
        <v>820</v>
      </c>
      <c r="D14" s="985" t="s">
        <v>821</v>
      </c>
      <c r="E14" s="986" t="s">
        <v>822</v>
      </c>
      <c r="F14" s="987" t="s">
        <v>823</v>
      </c>
      <c r="G14" s="983"/>
    </row>
    <row r="15" spans="1:7">
      <c r="A15" s="978"/>
      <c r="E15" s="970" t="s">
        <v>824</v>
      </c>
      <c r="G15" s="983"/>
    </row>
    <row r="16" spans="1:7">
      <c r="A16" s="980"/>
      <c r="B16" s="981"/>
      <c r="C16" s="981"/>
      <c r="D16" s="981"/>
      <c r="E16" s="981"/>
      <c r="F16" s="981"/>
      <c r="G16" s="988"/>
    </row>
    <row r="17" spans="1:12">
      <c r="A17" s="975" t="s">
        <v>825</v>
      </c>
      <c r="B17" s="976" t="s">
        <v>826</v>
      </c>
      <c r="C17" s="976"/>
      <c r="D17" s="976"/>
      <c r="E17" s="976"/>
      <c r="F17" s="989" t="s">
        <v>827</v>
      </c>
      <c r="G17" s="990">
        <f>ปร.5ก!C20</f>
        <v>12114030.929999998</v>
      </c>
      <c r="K17" s="991"/>
    </row>
    <row r="18" spans="1:12">
      <c r="A18" s="978"/>
      <c r="B18" s="969" t="s">
        <v>828</v>
      </c>
      <c r="F18" s="970" t="s">
        <v>827</v>
      </c>
      <c r="G18" s="990">
        <v>10000000</v>
      </c>
      <c r="K18" s="991"/>
      <c r="L18" s="991"/>
    </row>
    <row r="19" spans="1:12">
      <c r="A19" s="978"/>
      <c r="B19" s="969" t="s">
        <v>829</v>
      </c>
      <c r="F19" s="970" t="s">
        <v>827</v>
      </c>
      <c r="G19" s="990">
        <v>15000000</v>
      </c>
      <c r="K19" s="991"/>
      <c r="L19" s="991"/>
    </row>
    <row r="20" spans="1:12">
      <c r="A20" s="978"/>
      <c r="B20" s="969" t="s">
        <v>830</v>
      </c>
      <c r="F20" s="970" t="s">
        <v>827</v>
      </c>
      <c r="G20" s="992">
        <v>1.296</v>
      </c>
    </row>
    <row r="21" spans="1:12">
      <c r="A21" s="978"/>
      <c r="B21" s="969" t="s">
        <v>831</v>
      </c>
      <c r="F21" s="970" t="s">
        <v>827</v>
      </c>
      <c r="G21" s="992">
        <v>1.2611000000000001</v>
      </c>
    </row>
    <row r="22" spans="1:12">
      <c r="A22" s="980"/>
      <c r="B22" s="981"/>
      <c r="C22" s="981"/>
      <c r="D22" s="981"/>
      <c r="E22" s="981"/>
      <c r="F22" s="981"/>
      <c r="G22" s="993"/>
    </row>
    <row r="23" spans="1:12">
      <c r="A23" s="975" t="s">
        <v>832</v>
      </c>
      <c r="B23" s="976"/>
      <c r="C23" s="976"/>
      <c r="D23" s="976"/>
      <c r="E23" s="976"/>
      <c r="F23" s="976"/>
      <c r="G23" s="994"/>
    </row>
    <row r="24" spans="1:12">
      <c r="A24" s="995" t="s">
        <v>833</v>
      </c>
      <c r="B24" s="970" t="s">
        <v>834</v>
      </c>
      <c r="C24" s="970" t="s">
        <v>835</v>
      </c>
      <c r="D24" s="970" t="s">
        <v>836</v>
      </c>
      <c r="E24" s="970" t="s">
        <v>837</v>
      </c>
      <c r="F24" s="970" t="s">
        <v>838</v>
      </c>
      <c r="G24" s="996" t="s">
        <v>839</v>
      </c>
    </row>
    <row r="25" spans="1:12">
      <c r="A25" s="997">
        <f>G20</f>
        <v>1.296</v>
      </c>
      <c r="C25" s="998">
        <f>G20-G21</f>
        <v>3.4899999999999931E-2</v>
      </c>
      <c r="E25" s="999">
        <f>G17-G18</f>
        <v>2114030.9299999978</v>
      </c>
      <c r="G25" s="1000">
        <f>G19-G18</f>
        <v>5000000</v>
      </c>
    </row>
    <row r="26" spans="1:12">
      <c r="A26" s="980"/>
      <c r="B26" s="981"/>
      <c r="C26" s="981"/>
      <c r="D26" s="981"/>
      <c r="E26" s="981"/>
      <c r="F26" s="981"/>
      <c r="G26" s="993"/>
    </row>
    <row r="27" spans="1:12">
      <c r="A27" s="1107" t="s">
        <v>840</v>
      </c>
      <c r="B27" s="1108"/>
      <c r="C27" s="1108"/>
      <c r="D27" s="1108"/>
      <c r="E27" s="1001" t="s">
        <v>827</v>
      </c>
      <c r="F27" s="1002">
        <f>FLOOR((A25-((C25*E25)/G25)),0.0001)</f>
        <v>1.2812000000000001</v>
      </c>
      <c r="G27" s="1003"/>
    </row>
    <row r="28" spans="1:12">
      <c r="A28" s="1004"/>
      <c r="B28" s="971"/>
      <c r="C28" s="971"/>
      <c r="D28" s="971"/>
      <c r="E28" s="971"/>
    </row>
    <row r="30" spans="1:12">
      <c r="F30" s="1005"/>
    </row>
    <row r="31" spans="1:12">
      <c r="F31" s="1006"/>
      <c r="G31" s="1007"/>
    </row>
    <row r="32" spans="1:12">
      <c r="G32" s="1008"/>
    </row>
  </sheetData>
  <mergeCells count="5">
    <mergeCell ref="A1:G1"/>
    <mergeCell ref="A2:G2"/>
    <mergeCell ref="A6:G7"/>
    <mergeCell ref="A12:G12"/>
    <mergeCell ref="A27:D27"/>
  </mergeCells>
  <printOptions horizontalCentered="1"/>
  <pageMargins left="0.11811023622047245" right="0.11811023622047245" top="0.55118110236220474" bottom="0.35433070866141736" header="0.31496062992125984" footer="0.31496062992125984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M48"/>
  <sheetViews>
    <sheetView topLeftCell="A4" zoomScale="85" zoomScaleNormal="85" workbookViewId="0">
      <selection activeCell="G10" sqref="G10"/>
    </sheetView>
  </sheetViews>
  <sheetFormatPr defaultColWidth="9.5" defaultRowHeight="21.75" customHeight="1"/>
  <cols>
    <col min="1" max="1" width="0.69921875" style="261" customWidth="1"/>
    <col min="2" max="2" width="6.3984375" style="135" customWidth="1"/>
    <col min="3" max="3" width="56.59765625" style="135" customWidth="1"/>
    <col min="4" max="4" width="21.8984375" style="135" customWidth="1"/>
    <col min="5" max="5" width="25.8984375" style="135" customWidth="1"/>
    <col min="6" max="6" width="12.3984375" style="261" customWidth="1"/>
    <col min="7" max="7" width="14.09765625" style="261" customWidth="1"/>
    <col min="8" max="8" width="13.59765625" style="401" customWidth="1"/>
    <col min="9" max="9" width="12.59765625" style="401" bestFit="1" customWidth="1"/>
    <col min="10" max="10" width="19.59765625" style="261" customWidth="1"/>
    <col min="11" max="11" width="17.8984375" style="261" customWidth="1"/>
    <col min="12" max="12" width="10.8984375" style="261" bestFit="1" customWidth="1"/>
    <col min="13" max="16384" width="9.5" style="261"/>
  </cols>
  <sheetData>
    <row r="1" spans="2:13" ht="21.75" customHeight="1">
      <c r="B1" s="1115" t="s">
        <v>263</v>
      </c>
      <c r="C1" s="1115"/>
      <c r="D1" s="1115"/>
      <c r="E1" s="1115"/>
    </row>
    <row r="2" spans="2:13" ht="21.75" customHeight="1">
      <c r="B2" s="559" t="s">
        <v>285</v>
      </c>
      <c r="C2" s="559"/>
      <c r="D2" s="559"/>
      <c r="E2" s="559" t="s">
        <v>753</v>
      </c>
    </row>
    <row r="3" spans="2:13" ht="21.75" customHeight="1">
      <c r="B3" s="559" t="s">
        <v>286</v>
      </c>
      <c r="C3" s="559"/>
      <c r="D3" s="559"/>
      <c r="E3" s="560" t="s">
        <v>289</v>
      </c>
    </row>
    <row r="4" spans="2:13" ht="21.75" customHeight="1">
      <c r="B4" s="559" t="s">
        <v>288</v>
      </c>
      <c r="C4" s="559"/>
      <c r="D4" s="559"/>
      <c r="E4" s="560" t="s">
        <v>290</v>
      </c>
    </row>
    <row r="5" spans="2:13" ht="21.75" customHeight="1">
      <c r="B5" s="559" t="s">
        <v>806</v>
      </c>
      <c r="C5" s="559"/>
      <c r="D5" s="559"/>
      <c r="E5" s="560"/>
    </row>
    <row r="6" spans="2:13" ht="21.75" customHeight="1">
      <c r="B6" s="561" t="s">
        <v>19</v>
      </c>
      <c r="C6" s="562" t="s">
        <v>1</v>
      </c>
      <c r="D6" s="563" t="s">
        <v>6</v>
      </c>
      <c r="E6" s="564" t="s">
        <v>3</v>
      </c>
      <c r="H6" s="1027"/>
      <c r="I6" s="1028"/>
      <c r="J6" s="1027"/>
      <c r="K6" s="1027"/>
      <c r="L6" s="1027"/>
      <c r="M6" s="1027"/>
    </row>
    <row r="7" spans="2:13" ht="21.75" customHeight="1">
      <c r="B7" s="1029">
        <v>1</v>
      </c>
      <c r="C7" s="1030" t="s">
        <v>381</v>
      </c>
      <c r="D7" s="1031">
        <f>ปร.5ก!E20</f>
        <v>15520496.427515998</v>
      </c>
      <c r="E7" s="1032"/>
      <c r="F7" s="1033"/>
      <c r="H7" s="1034"/>
      <c r="I7" s="1028"/>
      <c r="J7" s="1027"/>
      <c r="K7" s="1027"/>
      <c r="L7" s="1027"/>
      <c r="M7" s="1027"/>
    </row>
    <row r="8" spans="2:13" ht="21.75" customHeight="1">
      <c r="B8" s="1029"/>
      <c r="C8" s="1030" t="s">
        <v>264</v>
      </c>
      <c r="D8" s="1031"/>
      <c r="E8" s="1032"/>
      <c r="F8" s="1035"/>
      <c r="H8" s="1027"/>
      <c r="I8" s="1028"/>
      <c r="J8" s="1027"/>
      <c r="K8" s="1027"/>
      <c r="L8" s="1027"/>
      <c r="M8" s="1027"/>
    </row>
    <row r="9" spans="2:13" ht="21.75" customHeight="1">
      <c r="B9" s="1029"/>
      <c r="C9" s="1030" t="s">
        <v>265</v>
      </c>
      <c r="D9" s="1031"/>
      <c r="E9" s="1032"/>
      <c r="G9" s="1027"/>
      <c r="H9" s="1036"/>
      <c r="I9" s="1028"/>
      <c r="J9" s="1027"/>
      <c r="K9" s="1027"/>
      <c r="L9" s="1027"/>
      <c r="M9" s="1027"/>
    </row>
    <row r="10" spans="2:13" ht="21.75" customHeight="1">
      <c r="B10" s="1029">
        <v>2</v>
      </c>
      <c r="C10" s="1037" t="s">
        <v>266</v>
      </c>
      <c r="D10" s="1031">
        <f>ปร.5ข!G41</f>
        <v>1505350</v>
      </c>
      <c r="E10" s="1032"/>
      <c r="J10" s="1038"/>
      <c r="K10" s="1039"/>
    </row>
    <row r="11" spans="2:13" ht="21.75" customHeight="1">
      <c r="B11" s="1029">
        <v>3</v>
      </c>
      <c r="C11" s="1037" t="s">
        <v>267</v>
      </c>
      <c r="D11" s="1031">
        <f>ค่าใช้จ่ายพิเศษ!C31</f>
        <v>648971.19999999995</v>
      </c>
      <c r="E11" s="1032"/>
      <c r="J11" s="1038"/>
      <c r="K11" s="1039"/>
    </row>
    <row r="12" spans="2:13" ht="21.75" customHeight="1">
      <c r="B12" s="1029"/>
      <c r="C12" s="1071"/>
      <c r="D12" s="1031"/>
      <c r="E12" s="1032"/>
      <c r="J12" s="1038"/>
      <c r="K12" s="1039"/>
    </row>
    <row r="13" spans="2:13" ht="21.75" customHeight="1">
      <c r="B13" s="1040"/>
      <c r="C13" s="1041"/>
      <c r="D13" s="1042"/>
      <c r="E13" s="1043"/>
      <c r="J13" s="1038"/>
      <c r="K13" s="1039"/>
    </row>
    <row r="14" spans="2:13" ht="21.75" customHeight="1">
      <c r="B14" s="1044"/>
      <c r="C14" s="264"/>
      <c r="D14" s="1045"/>
      <c r="E14" s="265"/>
      <c r="G14" s="1046"/>
      <c r="H14" s="1047"/>
      <c r="J14" s="401"/>
      <c r="K14" s="1048"/>
    </row>
    <row r="15" spans="2:13" ht="21.75" customHeight="1" thickBot="1">
      <c r="B15" s="561"/>
      <c r="C15" s="561" t="s">
        <v>223</v>
      </c>
      <c r="D15" s="1078">
        <f>SUM(D7:D14)</f>
        <v>17674817.627515998</v>
      </c>
      <c r="E15" s="566"/>
      <c r="G15" s="266" t="s">
        <v>464</v>
      </c>
      <c r="K15" s="402"/>
    </row>
    <row r="16" spans="2:13" ht="21.75" customHeight="1" thickTop="1">
      <c r="B16" s="1096"/>
      <c r="C16" s="1096"/>
      <c r="D16" s="1100"/>
      <c r="E16" s="1097"/>
      <c r="G16" s="266"/>
      <c r="K16" s="402"/>
    </row>
    <row r="17" spans="2:12" s="266" customFormat="1" ht="21.75" customHeight="1">
      <c r="B17" s="1049"/>
      <c r="C17" s="1098"/>
      <c r="D17" s="1099"/>
      <c r="E17" s="135"/>
      <c r="G17" s="390" t="s">
        <v>145</v>
      </c>
      <c r="H17" s="391">
        <v>15660700</v>
      </c>
      <c r="I17" s="392"/>
      <c r="J17" s="393"/>
      <c r="K17" s="394"/>
    </row>
    <row r="18" spans="2:12" s="266" customFormat="1" ht="21.75" customHeight="1" thickBot="1">
      <c r="B18" s="1050"/>
      <c r="C18" s="1051"/>
      <c r="D18" s="1052"/>
      <c r="E18" s="1051"/>
      <c r="G18" s="395" t="s">
        <v>268</v>
      </c>
      <c r="H18" s="396">
        <f>D15</f>
        <v>17674817.627515998</v>
      </c>
      <c r="I18" s="392"/>
      <c r="J18" s="397"/>
    </row>
    <row r="19" spans="2:12" s="266" customFormat="1" ht="21.75" customHeight="1" thickTop="1" thickBot="1">
      <c r="B19" s="1050"/>
      <c r="C19" s="1051"/>
      <c r="D19" s="1052"/>
      <c r="E19" s="1051"/>
      <c r="F19" s="338"/>
      <c r="G19" s="398" t="s">
        <v>269</v>
      </c>
      <c r="H19" s="399">
        <f>H17-H18</f>
        <v>-2014117.6275159977</v>
      </c>
      <c r="I19" s="400"/>
    </row>
    <row r="20" spans="2:12" ht="21.75" customHeight="1" thickTop="1">
      <c r="B20" s="1049"/>
      <c r="C20" s="1051" t="s">
        <v>807</v>
      </c>
      <c r="D20" s="1052"/>
      <c r="E20" s="1051"/>
      <c r="F20" s="1053"/>
      <c r="I20" s="1047"/>
      <c r="J20" s="1054"/>
      <c r="L20" s="1055"/>
    </row>
    <row r="21" spans="2:12" ht="21.75" customHeight="1">
      <c r="B21" s="1050"/>
      <c r="C21" s="1056" t="s">
        <v>808</v>
      </c>
      <c r="D21" s="1057"/>
      <c r="E21" s="1057"/>
      <c r="F21" s="1053"/>
      <c r="G21" s="1058"/>
      <c r="H21" s="1059"/>
      <c r="I21" s="1047"/>
      <c r="J21" s="1046"/>
    </row>
    <row r="22" spans="2:12" ht="21.75" customHeight="1">
      <c r="B22" s="1050"/>
      <c r="C22" s="1051"/>
      <c r="D22" s="1052"/>
      <c r="E22" s="1051"/>
      <c r="F22" s="1060"/>
      <c r="G22" s="1061"/>
      <c r="H22" s="1059"/>
      <c r="K22" s="1035"/>
    </row>
    <row r="23" spans="2:12" ht="21.75" customHeight="1">
      <c r="B23" s="1049"/>
      <c r="C23" s="1051"/>
      <c r="D23" s="1052"/>
      <c r="E23" s="1051"/>
      <c r="F23" s="1053"/>
      <c r="H23" s="401">
        <v>-21124.087467998266</v>
      </c>
    </row>
    <row r="24" spans="2:12" ht="21.75" customHeight="1">
      <c r="C24" s="1051" t="s">
        <v>809</v>
      </c>
      <c r="D24" s="1052"/>
      <c r="E24" s="1051"/>
      <c r="F24" s="1053"/>
    </row>
    <row r="25" spans="2:12" ht="21.75" customHeight="1">
      <c r="C25" s="1056" t="s">
        <v>810</v>
      </c>
      <c r="D25" s="1057"/>
      <c r="E25" s="1057"/>
      <c r="F25" s="1053"/>
    </row>
    <row r="26" spans="2:12" ht="21.75" customHeight="1">
      <c r="C26" s="1051"/>
      <c r="D26" s="1052"/>
      <c r="E26" s="1051"/>
      <c r="F26" s="1060"/>
    </row>
    <row r="27" spans="2:12" ht="21.75" customHeight="1">
      <c r="C27" s="1051"/>
      <c r="D27" s="1052"/>
      <c r="E27" s="1051"/>
      <c r="F27" s="1053"/>
    </row>
    <row r="28" spans="2:12" ht="21.75" customHeight="1">
      <c r="C28" s="1051" t="s">
        <v>809</v>
      </c>
      <c r="D28" s="1052"/>
      <c r="E28" s="1051"/>
      <c r="F28" s="1053"/>
    </row>
    <row r="29" spans="2:12" ht="21.75" customHeight="1">
      <c r="C29" s="1056" t="s">
        <v>811</v>
      </c>
      <c r="D29" s="1034"/>
      <c r="E29" s="1034"/>
      <c r="F29" s="1053"/>
    </row>
    <row r="30" spans="2:12" ht="21.75" customHeight="1">
      <c r="C30" s="1051"/>
      <c r="D30" s="1062"/>
      <c r="E30" s="1062"/>
      <c r="F30" s="1034"/>
    </row>
    <row r="31" spans="2:12" ht="21.75" customHeight="1">
      <c r="C31" s="1051"/>
      <c r="D31" s="1062"/>
      <c r="E31" s="1062"/>
      <c r="F31" s="1063"/>
      <c r="H31" s="1047"/>
      <c r="I31" s="1047"/>
      <c r="K31" s="1055"/>
    </row>
    <row r="32" spans="2:12" ht="21.75" customHeight="1">
      <c r="C32" s="1051"/>
      <c r="D32" s="1062"/>
      <c r="E32" s="1062"/>
      <c r="F32" s="1063"/>
      <c r="H32" s="1047"/>
      <c r="I32" s="1047"/>
    </row>
    <row r="33" spans="3:6" ht="21.75" customHeight="1">
      <c r="C33" s="1034"/>
      <c r="D33" s="1062"/>
      <c r="E33" s="1062"/>
      <c r="F33" s="1063"/>
    </row>
    <row r="34" spans="3:6" ht="21.75" customHeight="1">
      <c r="C34" s="1056"/>
      <c r="D34" s="1062"/>
      <c r="E34" s="1062"/>
      <c r="F34" s="1063"/>
    </row>
    <row r="35" spans="3:6" ht="21.75" customHeight="1">
      <c r="C35" s="1056"/>
      <c r="D35" s="1064"/>
      <c r="E35" s="1064"/>
      <c r="F35" s="1063"/>
    </row>
    <row r="36" spans="3:6" ht="21.75" customHeight="1">
      <c r="C36" s="1056"/>
      <c r="D36" s="1065"/>
      <c r="E36" s="1065"/>
      <c r="F36" s="1064"/>
    </row>
    <row r="37" spans="3:6" ht="21.75" customHeight="1">
      <c r="C37" s="1064"/>
      <c r="D37" s="1062"/>
      <c r="E37" s="1062"/>
      <c r="F37" s="1065"/>
    </row>
    <row r="38" spans="3:6" ht="21.75" customHeight="1">
      <c r="C38" s="1062"/>
      <c r="D38" s="1056"/>
      <c r="E38" s="1056"/>
      <c r="F38" s="1062"/>
    </row>
    <row r="39" spans="3:6" ht="21.75" customHeight="1">
      <c r="D39" s="1066"/>
      <c r="F39" s="1056"/>
    </row>
    <row r="42" spans="3:6" ht="21.75" customHeight="1">
      <c r="D42" s="1067"/>
    </row>
    <row r="47" spans="3:6" ht="21.75" customHeight="1">
      <c r="D47" s="1068"/>
      <c r="E47" s="1068"/>
    </row>
    <row r="48" spans="3:6" ht="21.75" customHeight="1">
      <c r="D48" s="1069"/>
      <c r="E48" s="1070"/>
    </row>
  </sheetData>
  <mergeCells count="1">
    <mergeCell ref="B1:E1"/>
  </mergeCells>
  <printOptions horizontalCentered="1"/>
  <pageMargins left="0.11811023622047245" right="0.11811023622047245" top="0.55118110236220474" bottom="0.15748031496062992" header="0.31496062992125984" footer="0.31496062992125984"/>
  <pageSetup paperSize="9" scale="75" orientation="portrait" r:id="rId1"/>
  <headerFooter>
    <oddHeader xml:space="preserve">&amp;R&amp;"TH SarabunPSK,Regular"&amp;14แบบ ปร.6 แผ่นที่ 1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"/>
  <sheetViews>
    <sheetView zoomScale="90" zoomScaleNormal="90" workbookViewId="0">
      <selection activeCell="H12" sqref="H12"/>
    </sheetView>
  </sheetViews>
  <sheetFormatPr defaultColWidth="8.59765625" defaultRowHeight="19.8"/>
  <cols>
    <col min="1" max="1" width="9.69921875" style="254" customWidth="1"/>
    <col min="2" max="2" width="44.09765625" style="254" customWidth="1"/>
    <col min="3" max="3" width="15" style="254" customWidth="1"/>
    <col min="4" max="4" width="9.8984375" style="254" customWidth="1"/>
    <col min="5" max="5" width="14.8984375" style="254" customWidth="1"/>
    <col min="6" max="6" width="12.59765625" style="254" customWidth="1"/>
    <col min="7" max="7" width="12.59765625" style="337" customWidth="1"/>
    <col min="8" max="8" width="8.8984375" style="337" bestFit="1" customWidth="1"/>
    <col min="9" max="9" width="11.19921875" style="254" bestFit="1" customWidth="1"/>
    <col min="10" max="10" width="11.59765625" style="254" customWidth="1"/>
    <col min="11" max="257" width="8.59765625" style="254"/>
    <col min="258" max="258" width="8.3984375" style="254" customWidth="1"/>
    <col min="259" max="259" width="51.59765625" style="254" customWidth="1"/>
    <col min="260" max="260" width="18.19921875" style="254" customWidth="1"/>
    <col min="261" max="261" width="10.19921875" style="254" customWidth="1"/>
    <col min="262" max="262" width="19.3984375" style="254" customWidth="1"/>
    <col min="263" max="263" width="11.59765625" style="254" customWidth="1"/>
    <col min="264" max="264" width="16.09765625" style="254" customWidth="1"/>
    <col min="265" max="265" width="8.59765625" style="254"/>
    <col min="266" max="266" width="10.8984375" style="254" bestFit="1" customWidth="1"/>
    <col min="267" max="513" width="8.59765625" style="254"/>
    <col min="514" max="514" width="8.3984375" style="254" customWidth="1"/>
    <col min="515" max="515" width="51.59765625" style="254" customWidth="1"/>
    <col min="516" max="516" width="18.19921875" style="254" customWidth="1"/>
    <col min="517" max="517" width="10.19921875" style="254" customWidth="1"/>
    <col min="518" max="518" width="19.3984375" style="254" customWidth="1"/>
    <col min="519" max="519" width="11.59765625" style="254" customWidth="1"/>
    <col min="520" max="520" width="16.09765625" style="254" customWidth="1"/>
    <col min="521" max="521" width="8.59765625" style="254"/>
    <col min="522" max="522" width="10.8984375" style="254" bestFit="1" customWidth="1"/>
    <col min="523" max="769" width="8.59765625" style="254"/>
    <col min="770" max="770" width="8.3984375" style="254" customWidth="1"/>
    <col min="771" max="771" width="51.59765625" style="254" customWidth="1"/>
    <col min="772" max="772" width="18.19921875" style="254" customWidth="1"/>
    <col min="773" max="773" width="10.19921875" style="254" customWidth="1"/>
    <col min="774" max="774" width="19.3984375" style="254" customWidth="1"/>
    <col min="775" max="775" width="11.59765625" style="254" customWidth="1"/>
    <col min="776" max="776" width="16.09765625" style="254" customWidth="1"/>
    <col min="777" max="777" width="8.59765625" style="254"/>
    <col min="778" max="778" width="10.8984375" style="254" bestFit="1" customWidth="1"/>
    <col min="779" max="1025" width="8.59765625" style="254"/>
    <col min="1026" max="1026" width="8.3984375" style="254" customWidth="1"/>
    <col min="1027" max="1027" width="51.59765625" style="254" customWidth="1"/>
    <col min="1028" max="1028" width="18.19921875" style="254" customWidth="1"/>
    <col min="1029" max="1029" width="10.19921875" style="254" customWidth="1"/>
    <col min="1030" max="1030" width="19.3984375" style="254" customWidth="1"/>
    <col min="1031" max="1031" width="11.59765625" style="254" customWidth="1"/>
    <col min="1032" max="1032" width="16.09765625" style="254" customWidth="1"/>
    <col min="1033" max="1033" width="8.59765625" style="254"/>
    <col min="1034" max="1034" width="10.8984375" style="254" bestFit="1" customWidth="1"/>
    <col min="1035" max="1281" width="8.59765625" style="254"/>
    <col min="1282" max="1282" width="8.3984375" style="254" customWidth="1"/>
    <col min="1283" max="1283" width="51.59765625" style="254" customWidth="1"/>
    <col min="1284" max="1284" width="18.19921875" style="254" customWidth="1"/>
    <col min="1285" max="1285" width="10.19921875" style="254" customWidth="1"/>
    <col min="1286" max="1286" width="19.3984375" style="254" customWidth="1"/>
    <col min="1287" max="1287" width="11.59765625" style="254" customWidth="1"/>
    <col min="1288" max="1288" width="16.09765625" style="254" customWidth="1"/>
    <col min="1289" max="1289" width="8.59765625" style="254"/>
    <col min="1290" max="1290" width="10.8984375" style="254" bestFit="1" customWidth="1"/>
    <col min="1291" max="1537" width="8.59765625" style="254"/>
    <col min="1538" max="1538" width="8.3984375" style="254" customWidth="1"/>
    <col min="1539" max="1539" width="51.59765625" style="254" customWidth="1"/>
    <col min="1540" max="1540" width="18.19921875" style="254" customWidth="1"/>
    <col min="1541" max="1541" width="10.19921875" style="254" customWidth="1"/>
    <col min="1542" max="1542" width="19.3984375" style="254" customWidth="1"/>
    <col min="1543" max="1543" width="11.59765625" style="254" customWidth="1"/>
    <col min="1544" max="1544" width="16.09765625" style="254" customWidth="1"/>
    <col min="1545" max="1545" width="8.59765625" style="254"/>
    <col min="1546" max="1546" width="10.8984375" style="254" bestFit="1" customWidth="1"/>
    <col min="1547" max="1793" width="8.59765625" style="254"/>
    <col min="1794" max="1794" width="8.3984375" style="254" customWidth="1"/>
    <col min="1795" max="1795" width="51.59765625" style="254" customWidth="1"/>
    <col min="1796" max="1796" width="18.19921875" style="254" customWidth="1"/>
    <col min="1797" max="1797" width="10.19921875" style="254" customWidth="1"/>
    <col min="1798" max="1798" width="19.3984375" style="254" customWidth="1"/>
    <col min="1799" max="1799" width="11.59765625" style="254" customWidth="1"/>
    <col min="1800" max="1800" width="16.09765625" style="254" customWidth="1"/>
    <col min="1801" max="1801" width="8.59765625" style="254"/>
    <col min="1802" max="1802" width="10.8984375" style="254" bestFit="1" customWidth="1"/>
    <col min="1803" max="2049" width="8.59765625" style="254"/>
    <col min="2050" max="2050" width="8.3984375" style="254" customWidth="1"/>
    <col min="2051" max="2051" width="51.59765625" style="254" customWidth="1"/>
    <col min="2052" max="2052" width="18.19921875" style="254" customWidth="1"/>
    <col min="2053" max="2053" width="10.19921875" style="254" customWidth="1"/>
    <col min="2054" max="2054" width="19.3984375" style="254" customWidth="1"/>
    <col min="2055" max="2055" width="11.59765625" style="254" customWidth="1"/>
    <col min="2056" max="2056" width="16.09765625" style="254" customWidth="1"/>
    <col min="2057" max="2057" width="8.59765625" style="254"/>
    <col min="2058" max="2058" width="10.8984375" style="254" bestFit="1" customWidth="1"/>
    <col min="2059" max="2305" width="8.59765625" style="254"/>
    <col min="2306" max="2306" width="8.3984375" style="254" customWidth="1"/>
    <col min="2307" max="2307" width="51.59765625" style="254" customWidth="1"/>
    <col min="2308" max="2308" width="18.19921875" style="254" customWidth="1"/>
    <col min="2309" max="2309" width="10.19921875" style="254" customWidth="1"/>
    <col min="2310" max="2310" width="19.3984375" style="254" customWidth="1"/>
    <col min="2311" max="2311" width="11.59765625" style="254" customWidth="1"/>
    <col min="2312" max="2312" width="16.09765625" style="254" customWidth="1"/>
    <col min="2313" max="2313" width="8.59765625" style="254"/>
    <col min="2314" max="2314" width="10.8984375" style="254" bestFit="1" customWidth="1"/>
    <col min="2315" max="2561" width="8.59765625" style="254"/>
    <col min="2562" max="2562" width="8.3984375" style="254" customWidth="1"/>
    <col min="2563" max="2563" width="51.59765625" style="254" customWidth="1"/>
    <col min="2564" max="2564" width="18.19921875" style="254" customWidth="1"/>
    <col min="2565" max="2565" width="10.19921875" style="254" customWidth="1"/>
    <col min="2566" max="2566" width="19.3984375" style="254" customWidth="1"/>
    <col min="2567" max="2567" width="11.59765625" style="254" customWidth="1"/>
    <col min="2568" max="2568" width="16.09765625" style="254" customWidth="1"/>
    <col min="2569" max="2569" width="8.59765625" style="254"/>
    <col min="2570" max="2570" width="10.8984375" style="254" bestFit="1" customWidth="1"/>
    <col min="2571" max="2817" width="8.59765625" style="254"/>
    <col min="2818" max="2818" width="8.3984375" style="254" customWidth="1"/>
    <col min="2819" max="2819" width="51.59765625" style="254" customWidth="1"/>
    <col min="2820" max="2820" width="18.19921875" style="254" customWidth="1"/>
    <col min="2821" max="2821" width="10.19921875" style="254" customWidth="1"/>
    <col min="2822" max="2822" width="19.3984375" style="254" customWidth="1"/>
    <col min="2823" max="2823" width="11.59765625" style="254" customWidth="1"/>
    <col min="2824" max="2824" width="16.09765625" style="254" customWidth="1"/>
    <col min="2825" max="2825" width="8.59765625" style="254"/>
    <col min="2826" max="2826" width="10.8984375" style="254" bestFit="1" customWidth="1"/>
    <col min="2827" max="3073" width="8.59765625" style="254"/>
    <col min="3074" max="3074" width="8.3984375" style="254" customWidth="1"/>
    <col min="3075" max="3075" width="51.59765625" style="254" customWidth="1"/>
    <col min="3076" max="3076" width="18.19921875" style="254" customWidth="1"/>
    <col min="3077" max="3077" width="10.19921875" style="254" customWidth="1"/>
    <col min="3078" max="3078" width="19.3984375" style="254" customWidth="1"/>
    <col min="3079" max="3079" width="11.59765625" style="254" customWidth="1"/>
    <col min="3080" max="3080" width="16.09765625" style="254" customWidth="1"/>
    <col min="3081" max="3081" width="8.59765625" style="254"/>
    <col min="3082" max="3082" width="10.8984375" style="254" bestFit="1" customWidth="1"/>
    <col min="3083" max="3329" width="8.59765625" style="254"/>
    <col min="3330" max="3330" width="8.3984375" style="254" customWidth="1"/>
    <col min="3331" max="3331" width="51.59765625" style="254" customWidth="1"/>
    <col min="3332" max="3332" width="18.19921875" style="254" customWidth="1"/>
    <col min="3333" max="3333" width="10.19921875" style="254" customWidth="1"/>
    <col min="3334" max="3334" width="19.3984375" style="254" customWidth="1"/>
    <col min="3335" max="3335" width="11.59765625" style="254" customWidth="1"/>
    <col min="3336" max="3336" width="16.09765625" style="254" customWidth="1"/>
    <col min="3337" max="3337" width="8.59765625" style="254"/>
    <col min="3338" max="3338" width="10.8984375" style="254" bestFit="1" customWidth="1"/>
    <col min="3339" max="3585" width="8.59765625" style="254"/>
    <col min="3586" max="3586" width="8.3984375" style="254" customWidth="1"/>
    <col min="3587" max="3587" width="51.59765625" style="254" customWidth="1"/>
    <col min="3588" max="3588" width="18.19921875" style="254" customWidth="1"/>
    <col min="3589" max="3589" width="10.19921875" style="254" customWidth="1"/>
    <col min="3590" max="3590" width="19.3984375" style="254" customWidth="1"/>
    <col min="3591" max="3591" width="11.59765625" style="254" customWidth="1"/>
    <col min="3592" max="3592" width="16.09765625" style="254" customWidth="1"/>
    <col min="3593" max="3593" width="8.59765625" style="254"/>
    <col min="3594" max="3594" width="10.8984375" style="254" bestFit="1" customWidth="1"/>
    <col min="3595" max="3841" width="8.59765625" style="254"/>
    <col min="3842" max="3842" width="8.3984375" style="254" customWidth="1"/>
    <col min="3843" max="3843" width="51.59765625" style="254" customWidth="1"/>
    <col min="3844" max="3844" width="18.19921875" style="254" customWidth="1"/>
    <col min="3845" max="3845" width="10.19921875" style="254" customWidth="1"/>
    <col min="3846" max="3846" width="19.3984375" style="254" customWidth="1"/>
    <col min="3847" max="3847" width="11.59765625" style="254" customWidth="1"/>
    <col min="3848" max="3848" width="16.09765625" style="254" customWidth="1"/>
    <col min="3849" max="3849" width="8.59765625" style="254"/>
    <col min="3850" max="3850" width="10.8984375" style="254" bestFit="1" customWidth="1"/>
    <col min="3851" max="4097" width="8.59765625" style="254"/>
    <col min="4098" max="4098" width="8.3984375" style="254" customWidth="1"/>
    <col min="4099" max="4099" width="51.59765625" style="254" customWidth="1"/>
    <col min="4100" max="4100" width="18.19921875" style="254" customWidth="1"/>
    <col min="4101" max="4101" width="10.19921875" style="254" customWidth="1"/>
    <col min="4102" max="4102" width="19.3984375" style="254" customWidth="1"/>
    <col min="4103" max="4103" width="11.59765625" style="254" customWidth="1"/>
    <col min="4104" max="4104" width="16.09765625" style="254" customWidth="1"/>
    <col min="4105" max="4105" width="8.59765625" style="254"/>
    <col min="4106" max="4106" width="10.8984375" style="254" bestFit="1" customWidth="1"/>
    <col min="4107" max="4353" width="8.59765625" style="254"/>
    <col min="4354" max="4354" width="8.3984375" style="254" customWidth="1"/>
    <col min="4355" max="4355" width="51.59765625" style="254" customWidth="1"/>
    <col min="4356" max="4356" width="18.19921875" style="254" customWidth="1"/>
    <col min="4357" max="4357" width="10.19921875" style="254" customWidth="1"/>
    <col min="4358" max="4358" width="19.3984375" style="254" customWidth="1"/>
    <col min="4359" max="4359" width="11.59765625" style="254" customWidth="1"/>
    <col min="4360" max="4360" width="16.09765625" style="254" customWidth="1"/>
    <col min="4361" max="4361" width="8.59765625" style="254"/>
    <col min="4362" max="4362" width="10.8984375" style="254" bestFit="1" customWidth="1"/>
    <col min="4363" max="4609" width="8.59765625" style="254"/>
    <col min="4610" max="4610" width="8.3984375" style="254" customWidth="1"/>
    <col min="4611" max="4611" width="51.59765625" style="254" customWidth="1"/>
    <col min="4612" max="4612" width="18.19921875" style="254" customWidth="1"/>
    <col min="4613" max="4613" width="10.19921875" style="254" customWidth="1"/>
    <col min="4614" max="4614" width="19.3984375" style="254" customWidth="1"/>
    <col min="4615" max="4615" width="11.59765625" style="254" customWidth="1"/>
    <col min="4616" max="4616" width="16.09765625" style="254" customWidth="1"/>
    <col min="4617" max="4617" width="8.59765625" style="254"/>
    <col min="4618" max="4618" width="10.8984375" style="254" bestFit="1" customWidth="1"/>
    <col min="4619" max="4865" width="8.59765625" style="254"/>
    <col min="4866" max="4866" width="8.3984375" style="254" customWidth="1"/>
    <col min="4867" max="4867" width="51.59765625" style="254" customWidth="1"/>
    <col min="4868" max="4868" width="18.19921875" style="254" customWidth="1"/>
    <col min="4869" max="4869" width="10.19921875" style="254" customWidth="1"/>
    <col min="4870" max="4870" width="19.3984375" style="254" customWidth="1"/>
    <col min="4871" max="4871" width="11.59765625" style="254" customWidth="1"/>
    <col min="4872" max="4872" width="16.09765625" style="254" customWidth="1"/>
    <col min="4873" max="4873" width="8.59765625" style="254"/>
    <col min="4874" max="4874" width="10.8984375" style="254" bestFit="1" customWidth="1"/>
    <col min="4875" max="5121" width="8.59765625" style="254"/>
    <col min="5122" max="5122" width="8.3984375" style="254" customWidth="1"/>
    <col min="5123" max="5123" width="51.59765625" style="254" customWidth="1"/>
    <col min="5124" max="5124" width="18.19921875" style="254" customWidth="1"/>
    <col min="5125" max="5125" width="10.19921875" style="254" customWidth="1"/>
    <col min="5126" max="5126" width="19.3984375" style="254" customWidth="1"/>
    <col min="5127" max="5127" width="11.59765625" style="254" customWidth="1"/>
    <col min="5128" max="5128" width="16.09765625" style="254" customWidth="1"/>
    <col min="5129" max="5129" width="8.59765625" style="254"/>
    <col min="5130" max="5130" width="10.8984375" style="254" bestFit="1" customWidth="1"/>
    <col min="5131" max="5377" width="8.59765625" style="254"/>
    <col min="5378" max="5378" width="8.3984375" style="254" customWidth="1"/>
    <col min="5379" max="5379" width="51.59765625" style="254" customWidth="1"/>
    <col min="5380" max="5380" width="18.19921875" style="254" customWidth="1"/>
    <col min="5381" max="5381" width="10.19921875" style="254" customWidth="1"/>
    <col min="5382" max="5382" width="19.3984375" style="254" customWidth="1"/>
    <col min="5383" max="5383" width="11.59765625" style="254" customWidth="1"/>
    <col min="5384" max="5384" width="16.09765625" style="254" customWidth="1"/>
    <col min="5385" max="5385" width="8.59765625" style="254"/>
    <col min="5386" max="5386" width="10.8984375" style="254" bestFit="1" customWidth="1"/>
    <col min="5387" max="5633" width="8.59765625" style="254"/>
    <col min="5634" max="5634" width="8.3984375" style="254" customWidth="1"/>
    <col min="5635" max="5635" width="51.59765625" style="254" customWidth="1"/>
    <col min="5636" max="5636" width="18.19921875" style="254" customWidth="1"/>
    <col min="5637" max="5637" width="10.19921875" style="254" customWidth="1"/>
    <col min="5638" max="5638" width="19.3984375" style="254" customWidth="1"/>
    <col min="5639" max="5639" width="11.59765625" style="254" customWidth="1"/>
    <col min="5640" max="5640" width="16.09765625" style="254" customWidth="1"/>
    <col min="5641" max="5641" width="8.59765625" style="254"/>
    <col min="5642" max="5642" width="10.8984375" style="254" bestFit="1" customWidth="1"/>
    <col min="5643" max="5889" width="8.59765625" style="254"/>
    <col min="5890" max="5890" width="8.3984375" style="254" customWidth="1"/>
    <col min="5891" max="5891" width="51.59765625" style="254" customWidth="1"/>
    <col min="5892" max="5892" width="18.19921875" style="254" customWidth="1"/>
    <col min="5893" max="5893" width="10.19921875" style="254" customWidth="1"/>
    <col min="5894" max="5894" width="19.3984375" style="254" customWidth="1"/>
    <col min="5895" max="5895" width="11.59765625" style="254" customWidth="1"/>
    <col min="5896" max="5896" width="16.09765625" style="254" customWidth="1"/>
    <col min="5897" max="5897" width="8.59765625" style="254"/>
    <col min="5898" max="5898" width="10.8984375" style="254" bestFit="1" customWidth="1"/>
    <col min="5899" max="6145" width="8.59765625" style="254"/>
    <col min="6146" max="6146" width="8.3984375" style="254" customWidth="1"/>
    <col min="6147" max="6147" width="51.59765625" style="254" customWidth="1"/>
    <col min="6148" max="6148" width="18.19921875" style="254" customWidth="1"/>
    <col min="6149" max="6149" width="10.19921875" style="254" customWidth="1"/>
    <col min="6150" max="6150" width="19.3984375" style="254" customWidth="1"/>
    <col min="6151" max="6151" width="11.59765625" style="254" customWidth="1"/>
    <col min="6152" max="6152" width="16.09765625" style="254" customWidth="1"/>
    <col min="6153" max="6153" width="8.59765625" style="254"/>
    <col min="6154" max="6154" width="10.8984375" style="254" bestFit="1" customWidth="1"/>
    <col min="6155" max="6401" width="8.59765625" style="254"/>
    <col min="6402" max="6402" width="8.3984375" style="254" customWidth="1"/>
    <col min="6403" max="6403" width="51.59765625" style="254" customWidth="1"/>
    <col min="6404" max="6404" width="18.19921875" style="254" customWidth="1"/>
    <col min="6405" max="6405" width="10.19921875" style="254" customWidth="1"/>
    <col min="6406" max="6406" width="19.3984375" style="254" customWidth="1"/>
    <col min="6407" max="6407" width="11.59765625" style="254" customWidth="1"/>
    <col min="6408" max="6408" width="16.09765625" style="254" customWidth="1"/>
    <col min="6409" max="6409" width="8.59765625" style="254"/>
    <col min="6410" max="6410" width="10.8984375" style="254" bestFit="1" customWidth="1"/>
    <col min="6411" max="6657" width="8.59765625" style="254"/>
    <col min="6658" max="6658" width="8.3984375" style="254" customWidth="1"/>
    <col min="6659" max="6659" width="51.59765625" style="254" customWidth="1"/>
    <col min="6660" max="6660" width="18.19921875" style="254" customWidth="1"/>
    <col min="6661" max="6661" width="10.19921875" style="254" customWidth="1"/>
    <col min="6662" max="6662" width="19.3984375" style="254" customWidth="1"/>
    <col min="6663" max="6663" width="11.59765625" style="254" customWidth="1"/>
    <col min="6664" max="6664" width="16.09765625" style="254" customWidth="1"/>
    <col min="6665" max="6665" width="8.59765625" style="254"/>
    <col min="6666" max="6666" width="10.8984375" style="254" bestFit="1" customWidth="1"/>
    <col min="6667" max="6913" width="8.59765625" style="254"/>
    <col min="6914" max="6914" width="8.3984375" style="254" customWidth="1"/>
    <col min="6915" max="6915" width="51.59765625" style="254" customWidth="1"/>
    <col min="6916" max="6916" width="18.19921875" style="254" customWidth="1"/>
    <col min="6917" max="6917" width="10.19921875" style="254" customWidth="1"/>
    <col min="6918" max="6918" width="19.3984375" style="254" customWidth="1"/>
    <col min="6919" max="6919" width="11.59765625" style="254" customWidth="1"/>
    <col min="6920" max="6920" width="16.09765625" style="254" customWidth="1"/>
    <col min="6921" max="6921" width="8.59765625" style="254"/>
    <col min="6922" max="6922" width="10.8984375" style="254" bestFit="1" customWidth="1"/>
    <col min="6923" max="7169" width="8.59765625" style="254"/>
    <col min="7170" max="7170" width="8.3984375" style="254" customWidth="1"/>
    <col min="7171" max="7171" width="51.59765625" style="254" customWidth="1"/>
    <col min="7172" max="7172" width="18.19921875" style="254" customWidth="1"/>
    <col min="7173" max="7173" width="10.19921875" style="254" customWidth="1"/>
    <col min="7174" max="7174" width="19.3984375" style="254" customWidth="1"/>
    <col min="7175" max="7175" width="11.59765625" style="254" customWidth="1"/>
    <col min="7176" max="7176" width="16.09765625" style="254" customWidth="1"/>
    <col min="7177" max="7177" width="8.59765625" style="254"/>
    <col min="7178" max="7178" width="10.8984375" style="254" bestFit="1" customWidth="1"/>
    <col min="7179" max="7425" width="8.59765625" style="254"/>
    <col min="7426" max="7426" width="8.3984375" style="254" customWidth="1"/>
    <col min="7427" max="7427" width="51.59765625" style="254" customWidth="1"/>
    <col min="7428" max="7428" width="18.19921875" style="254" customWidth="1"/>
    <col min="7429" max="7429" width="10.19921875" style="254" customWidth="1"/>
    <col min="7430" max="7430" width="19.3984375" style="254" customWidth="1"/>
    <col min="7431" max="7431" width="11.59765625" style="254" customWidth="1"/>
    <col min="7432" max="7432" width="16.09765625" style="254" customWidth="1"/>
    <col min="7433" max="7433" width="8.59765625" style="254"/>
    <col min="7434" max="7434" width="10.8984375" style="254" bestFit="1" customWidth="1"/>
    <col min="7435" max="7681" width="8.59765625" style="254"/>
    <col min="7682" max="7682" width="8.3984375" style="254" customWidth="1"/>
    <col min="7683" max="7683" width="51.59765625" style="254" customWidth="1"/>
    <col min="7684" max="7684" width="18.19921875" style="254" customWidth="1"/>
    <col min="7685" max="7685" width="10.19921875" style="254" customWidth="1"/>
    <col min="7686" max="7686" width="19.3984375" style="254" customWidth="1"/>
    <col min="7687" max="7687" width="11.59765625" style="254" customWidth="1"/>
    <col min="7688" max="7688" width="16.09765625" style="254" customWidth="1"/>
    <col min="7689" max="7689" width="8.59765625" style="254"/>
    <col min="7690" max="7690" width="10.8984375" style="254" bestFit="1" customWidth="1"/>
    <col min="7691" max="7937" width="8.59765625" style="254"/>
    <col min="7938" max="7938" width="8.3984375" style="254" customWidth="1"/>
    <col min="7939" max="7939" width="51.59765625" style="254" customWidth="1"/>
    <col min="7940" max="7940" width="18.19921875" style="254" customWidth="1"/>
    <col min="7941" max="7941" width="10.19921875" style="254" customWidth="1"/>
    <col min="7942" max="7942" width="19.3984375" style="254" customWidth="1"/>
    <col min="7943" max="7943" width="11.59765625" style="254" customWidth="1"/>
    <col min="7944" max="7944" width="16.09765625" style="254" customWidth="1"/>
    <col min="7945" max="7945" width="8.59765625" style="254"/>
    <col min="7946" max="7946" width="10.8984375" style="254" bestFit="1" customWidth="1"/>
    <col min="7947" max="8193" width="8.59765625" style="254"/>
    <col min="8194" max="8194" width="8.3984375" style="254" customWidth="1"/>
    <col min="8195" max="8195" width="51.59765625" style="254" customWidth="1"/>
    <col min="8196" max="8196" width="18.19921875" style="254" customWidth="1"/>
    <col min="8197" max="8197" width="10.19921875" style="254" customWidth="1"/>
    <col min="8198" max="8198" width="19.3984375" style="254" customWidth="1"/>
    <col min="8199" max="8199" width="11.59765625" style="254" customWidth="1"/>
    <col min="8200" max="8200" width="16.09765625" style="254" customWidth="1"/>
    <col min="8201" max="8201" width="8.59765625" style="254"/>
    <col min="8202" max="8202" width="10.8984375" style="254" bestFit="1" customWidth="1"/>
    <col min="8203" max="8449" width="8.59765625" style="254"/>
    <col min="8450" max="8450" width="8.3984375" style="254" customWidth="1"/>
    <col min="8451" max="8451" width="51.59765625" style="254" customWidth="1"/>
    <col min="8452" max="8452" width="18.19921875" style="254" customWidth="1"/>
    <col min="8453" max="8453" width="10.19921875" style="254" customWidth="1"/>
    <col min="8454" max="8454" width="19.3984375" style="254" customWidth="1"/>
    <col min="8455" max="8455" width="11.59765625" style="254" customWidth="1"/>
    <col min="8456" max="8456" width="16.09765625" style="254" customWidth="1"/>
    <col min="8457" max="8457" width="8.59765625" style="254"/>
    <col min="8458" max="8458" width="10.8984375" style="254" bestFit="1" customWidth="1"/>
    <col min="8459" max="8705" width="8.59765625" style="254"/>
    <col min="8706" max="8706" width="8.3984375" style="254" customWidth="1"/>
    <col min="8707" max="8707" width="51.59765625" style="254" customWidth="1"/>
    <col min="8708" max="8708" width="18.19921875" style="254" customWidth="1"/>
    <col min="8709" max="8709" width="10.19921875" style="254" customWidth="1"/>
    <col min="8710" max="8710" width="19.3984375" style="254" customWidth="1"/>
    <col min="8711" max="8711" width="11.59765625" style="254" customWidth="1"/>
    <col min="8712" max="8712" width="16.09765625" style="254" customWidth="1"/>
    <col min="8713" max="8713" width="8.59765625" style="254"/>
    <col min="8714" max="8714" width="10.8984375" style="254" bestFit="1" customWidth="1"/>
    <col min="8715" max="8961" width="8.59765625" style="254"/>
    <col min="8962" max="8962" width="8.3984375" style="254" customWidth="1"/>
    <col min="8963" max="8963" width="51.59765625" style="254" customWidth="1"/>
    <col min="8964" max="8964" width="18.19921875" style="254" customWidth="1"/>
    <col min="8965" max="8965" width="10.19921875" style="254" customWidth="1"/>
    <col min="8966" max="8966" width="19.3984375" style="254" customWidth="1"/>
    <col min="8967" max="8967" width="11.59765625" style="254" customWidth="1"/>
    <col min="8968" max="8968" width="16.09765625" style="254" customWidth="1"/>
    <col min="8969" max="8969" width="8.59765625" style="254"/>
    <col min="8970" max="8970" width="10.8984375" style="254" bestFit="1" customWidth="1"/>
    <col min="8971" max="9217" width="8.59765625" style="254"/>
    <col min="9218" max="9218" width="8.3984375" style="254" customWidth="1"/>
    <col min="9219" max="9219" width="51.59765625" style="254" customWidth="1"/>
    <col min="9220" max="9220" width="18.19921875" style="254" customWidth="1"/>
    <col min="9221" max="9221" width="10.19921875" style="254" customWidth="1"/>
    <col min="9222" max="9222" width="19.3984375" style="254" customWidth="1"/>
    <col min="9223" max="9223" width="11.59765625" style="254" customWidth="1"/>
    <col min="9224" max="9224" width="16.09765625" style="254" customWidth="1"/>
    <col min="9225" max="9225" width="8.59765625" style="254"/>
    <col min="9226" max="9226" width="10.8984375" style="254" bestFit="1" customWidth="1"/>
    <col min="9227" max="9473" width="8.59765625" style="254"/>
    <col min="9474" max="9474" width="8.3984375" style="254" customWidth="1"/>
    <col min="9475" max="9475" width="51.59765625" style="254" customWidth="1"/>
    <col min="9476" max="9476" width="18.19921875" style="254" customWidth="1"/>
    <col min="9477" max="9477" width="10.19921875" style="254" customWidth="1"/>
    <col min="9478" max="9478" width="19.3984375" style="254" customWidth="1"/>
    <col min="9479" max="9479" width="11.59765625" style="254" customWidth="1"/>
    <col min="9480" max="9480" width="16.09765625" style="254" customWidth="1"/>
    <col min="9481" max="9481" width="8.59765625" style="254"/>
    <col min="9482" max="9482" width="10.8984375" style="254" bestFit="1" customWidth="1"/>
    <col min="9483" max="9729" width="8.59765625" style="254"/>
    <col min="9730" max="9730" width="8.3984375" style="254" customWidth="1"/>
    <col min="9731" max="9731" width="51.59765625" style="254" customWidth="1"/>
    <col min="9732" max="9732" width="18.19921875" style="254" customWidth="1"/>
    <col min="9733" max="9733" width="10.19921875" style="254" customWidth="1"/>
    <col min="9734" max="9734" width="19.3984375" style="254" customWidth="1"/>
    <col min="9735" max="9735" width="11.59765625" style="254" customWidth="1"/>
    <col min="9736" max="9736" width="16.09765625" style="254" customWidth="1"/>
    <col min="9737" max="9737" width="8.59765625" style="254"/>
    <col min="9738" max="9738" width="10.8984375" style="254" bestFit="1" customWidth="1"/>
    <col min="9739" max="9985" width="8.59765625" style="254"/>
    <col min="9986" max="9986" width="8.3984375" style="254" customWidth="1"/>
    <col min="9987" max="9987" width="51.59765625" style="254" customWidth="1"/>
    <col min="9988" max="9988" width="18.19921875" style="254" customWidth="1"/>
    <col min="9989" max="9989" width="10.19921875" style="254" customWidth="1"/>
    <col min="9990" max="9990" width="19.3984375" style="254" customWidth="1"/>
    <col min="9991" max="9991" width="11.59765625" style="254" customWidth="1"/>
    <col min="9992" max="9992" width="16.09765625" style="254" customWidth="1"/>
    <col min="9993" max="9993" width="8.59765625" style="254"/>
    <col min="9994" max="9994" width="10.8984375" style="254" bestFit="1" customWidth="1"/>
    <col min="9995" max="10241" width="8.59765625" style="254"/>
    <col min="10242" max="10242" width="8.3984375" style="254" customWidth="1"/>
    <col min="10243" max="10243" width="51.59765625" style="254" customWidth="1"/>
    <col min="10244" max="10244" width="18.19921875" style="254" customWidth="1"/>
    <col min="10245" max="10245" width="10.19921875" style="254" customWidth="1"/>
    <col min="10246" max="10246" width="19.3984375" style="254" customWidth="1"/>
    <col min="10247" max="10247" width="11.59765625" style="254" customWidth="1"/>
    <col min="10248" max="10248" width="16.09765625" style="254" customWidth="1"/>
    <col min="10249" max="10249" width="8.59765625" style="254"/>
    <col min="10250" max="10250" width="10.8984375" style="254" bestFit="1" customWidth="1"/>
    <col min="10251" max="10497" width="8.59765625" style="254"/>
    <col min="10498" max="10498" width="8.3984375" style="254" customWidth="1"/>
    <col min="10499" max="10499" width="51.59765625" style="254" customWidth="1"/>
    <col min="10500" max="10500" width="18.19921875" style="254" customWidth="1"/>
    <col min="10501" max="10501" width="10.19921875" style="254" customWidth="1"/>
    <col min="10502" max="10502" width="19.3984375" style="254" customWidth="1"/>
    <col min="10503" max="10503" width="11.59765625" style="254" customWidth="1"/>
    <col min="10504" max="10504" width="16.09765625" style="254" customWidth="1"/>
    <col min="10505" max="10505" width="8.59765625" style="254"/>
    <col min="10506" max="10506" width="10.8984375" style="254" bestFit="1" customWidth="1"/>
    <col min="10507" max="10753" width="8.59765625" style="254"/>
    <col min="10754" max="10754" width="8.3984375" style="254" customWidth="1"/>
    <col min="10755" max="10755" width="51.59765625" style="254" customWidth="1"/>
    <col min="10756" max="10756" width="18.19921875" style="254" customWidth="1"/>
    <col min="10757" max="10757" width="10.19921875" style="254" customWidth="1"/>
    <col min="10758" max="10758" width="19.3984375" style="254" customWidth="1"/>
    <col min="10759" max="10759" width="11.59765625" style="254" customWidth="1"/>
    <col min="10760" max="10760" width="16.09765625" style="254" customWidth="1"/>
    <col min="10761" max="10761" width="8.59765625" style="254"/>
    <col min="10762" max="10762" width="10.8984375" style="254" bestFit="1" customWidth="1"/>
    <col min="10763" max="11009" width="8.59765625" style="254"/>
    <col min="11010" max="11010" width="8.3984375" style="254" customWidth="1"/>
    <col min="11011" max="11011" width="51.59765625" style="254" customWidth="1"/>
    <col min="11012" max="11012" width="18.19921875" style="254" customWidth="1"/>
    <col min="11013" max="11013" width="10.19921875" style="254" customWidth="1"/>
    <col min="11014" max="11014" width="19.3984375" style="254" customWidth="1"/>
    <col min="11015" max="11015" width="11.59765625" style="254" customWidth="1"/>
    <col min="11016" max="11016" width="16.09765625" style="254" customWidth="1"/>
    <col min="11017" max="11017" width="8.59765625" style="254"/>
    <col min="11018" max="11018" width="10.8984375" style="254" bestFit="1" customWidth="1"/>
    <col min="11019" max="11265" width="8.59765625" style="254"/>
    <col min="11266" max="11266" width="8.3984375" style="254" customWidth="1"/>
    <col min="11267" max="11267" width="51.59765625" style="254" customWidth="1"/>
    <col min="11268" max="11268" width="18.19921875" style="254" customWidth="1"/>
    <col min="11269" max="11269" width="10.19921875" style="254" customWidth="1"/>
    <col min="11270" max="11270" width="19.3984375" style="254" customWidth="1"/>
    <col min="11271" max="11271" width="11.59765625" style="254" customWidth="1"/>
    <col min="11272" max="11272" width="16.09765625" style="254" customWidth="1"/>
    <col min="11273" max="11273" width="8.59765625" style="254"/>
    <col min="11274" max="11274" width="10.8984375" style="254" bestFit="1" customWidth="1"/>
    <col min="11275" max="11521" width="8.59765625" style="254"/>
    <col min="11522" max="11522" width="8.3984375" style="254" customWidth="1"/>
    <col min="11523" max="11523" width="51.59765625" style="254" customWidth="1"/>
    <col min="11524" max="11524" width="18.19921875" style="254" customWidth="1"/>
    <col min="11525" max="11525" width="10.19921875" style="254" customWidth="1"/>
    <col min="11526" max="11526" width="19.3984375" style="254" customWidth="1"/>
    <col min="11527" max="11527" width="11.59765625" style="254" customWidth="1"/>
    <col min="11528" max="11528" width="16.09765625" style="254" customWidth="1"/>
    <col min="11529" max="11529" width="8.59765625" style="254"/>
    <col min="11530" max="11530" width="10.8984375" style="254" bestFit="1" customWidth="1"/>
    <col min="11531" max="11777" width="8.59765625" style="254"/>
    <col min="11778" max="11778" width="8.3984375" style="254" customWidth="1"/>
    <col min="11779" max="11779" width="51.59765625" style="254" customWidth="1"/>
    <col min="11780" max="11780" width="18.19921875" style="254" customWidth="1"/>
    <col min="11781" max="11781" width="10.19921875" style="254" customWidth="1"/>
    <col min="11782" max="11782" width="19.3984375" style="254" customWidth="1"/>
    <col min="11783" max="11783" width="11.59765625" style="254" customWidth="1"/>
    <col min="11784" max="11784" width="16.09765625" style="254" customWidth="1"/>
    <col min="11785" max="11785" width="8.59765625" style="254"/>
    <col min="11786" max="11786" width="10.8984375" style="254" bestFit="1" customWidth="1"/>
    <col min="11787" max="12033" width="8.59765625" style="254"/>
    <col min="12034" max="12034" width="8.3984375" style="254" customWidth="1"/>
    <col min="12035" max="12035" width="51.59765625" style="254" customWidth="1"/>
    <col min="12036" max="12036" width="18.19921875" style="254" customWidth="1"/>
    <col min="12037" max="12037" width="10.19921875" style="254" customWidth="1"/>
    <col min="12038" max="12038" width="19.3984375" style="254" customWidth="1"/>
    <col min="12039" max="12039" width="11.59765625" style="254" customWidth="1"/>
    <col min="12040" max="12040" width="16.09765625" style="254" customWidth="1"/>
    <col min="12041" max="12041" width="8.59765625" style="254"/>
    <col min="12042" max="12042" width="10.8984375" style="254" bestFit="1" customWidth="1"/>
    <col min="12043" max="12289" width="8.59765625" style="254"/>
    <col min="12290" max="12290" width="8.3984375" style="254" customWidth="1"/>
    <col min="12291" max="12291" width="51.59765625" style="254" customWidth="1"/>
    <col min="12292" max="12292" width="18.19921875" style="254" customWidth="1"/>
    <col min="12293" max="12293" width="10.19921875" style="254" customWidth="1"/>
    <col min="12294" max="12294" width="19.3984375" style="254" customWidth="1"/>
    <col min="12295" max="12295" width="11.59765625" style="254" customWidth="1"/>
    <col min="12296" max="12296" width="16.09765625" style="254" customWidth="1"/>
    <col min="12297" max="12297" width="8.59765625" style="254"/>
    <col min="12298" max="12298" width="10.8984375" style="254" bestFit="1" customWidth="1"/>
    <col min="12299" max="12545" width="8.59765625" style="254"/>
    <col min="12546" max="12546" width="8.3984375" style="254" customWidth="1"/>
    <col min="12547" max="12547" width="51.59765625" style="254" customWidth="1"/>
    <col min="12548" max="12548" width="18.19921875" style="254" customWidth="1"/>
    <col min="12549" max="12549" width="10.19921875" style="254" customWidth="1"/>
    <col min="12550" max="12550" width="19.3984375" style="254" customWidth="1"/>
    <col min="12551" max="12551" width="11.59765625" style="254" customWidth="1"/>
    <col min="12552" max="12552" width="16.09765625" style="254" customWidth="1"/>
    <col min="12553" max="12553" width="8.59765625" style="254"/>
    <col min="12554" max="12554" width="10.8984375" style="254" bestFit="1" customWidth="1"/>
    <col min="12555" max="12801" width="8.59765625" style="254"/>
    <col min="12802" max="12802" width="8.3984375" style="254" customWidth="1"/>
    <col min="12803" max="12803" width="51.59765625" style="254" customWidth="1"/>
    <col min="12804" max="12804" width="18.19921875" style="254" customWidth="1"/>
    <col min="12805" max="12805" width="10.19921875" style="254" customWidth="1"/>
    <col min="12806" max="12806" width="19.3984375" style="254" customWidth="1"/>
    <col min="12807" max="12807" width="11.59765625" style="254" customWidth="1"/>
    <col min="12808" max="12808" width="16.09765625" style="254" customWidth="1"/>
    <col min="12809" max="12809" width="8.59765625" style="254"/>
    <col min="12810" max="12810" width="10.8984375" style="254" bestFit="1" customWidth="1"/>
    <col min="12811" max="13057" width="8.59765625" style="254"/>
    <col min="13058" max="13058" width="8.3984375" style="254" customWidth="1"/>
    <col min="13059" max="13059" width="51.59765625" style="254" customWidth="1"/>
    <col min="13060" max="13060" width="18.19921875" style="254" customWidth="1"/>
    <col min="13061" max="13061" width="10.19921875" style="254" customWidth="1"/>
    <col min="13062" max="13062" width="19.3984375" style="254" customWidth="1"/>
    <col min="13063" max="13063" width="11.59765625" style="254" customWidth="1"/>
    <col min="13064" max="13064" width="16.09765625" style="254" customWidth="1"/>
    <col min="13065" max="13065" width="8.59765625" style="254"/>
    <col min="13066" max="13066" width="10.8984375" style="254" bestFit="1" customWidth="1"/>
    <col min="13067" max="13313" width="8.59765625" style="254"/>
    <col min="13314" max="13314" width="8.3984375" style="254" customWidth="1"/>
    <col min="13315" max="13315" width="51.59765625" style="254" customWidth="1"/>
    <col min="13316" max="13316" width="18.19921875" style="254" customWidth="1"/>
    <col min="13317" max="13317" width="10.19921875" style="254" customWidth="1"/>
    <col min="13318" max="13318" width="19.3984375" style="254" customWidth="1"/>
    <col min="13319" max="13319" width="11.59765625" style="254" customWidth="1"/>
    <col min="13320" max="13320" width="16.09765625" style="254" customWidth="1"/>
    <col min="13321" max="13321" width="8.59765625" style="254"/>
    <col min="13322" max="13322" width="10.8984375" style="254" bestFit="1" customWidth="1"/>
    <col min="13323" max="13569" width="8.59765625" style="254"/>
    <col min="13570" max="13570" width="8.3984375" style="254" customWidth="1"/>
    <col min="13571" max="13571" width="51.59765625" style="254" customWidth="1"/>
    <col min="13572" max="13572" width="18.19921875" style="254" customWidth="1"/>
    <col min="13573" max="13573" width="10.19921875" style="254" customWidth="1"/>
    <col min="13574" max="13574" width="19.3984375" style="254" customWidth="1"/>
    <col min="13575" max="13575" width="11.59765625" style="254" customWidth="1"/>
    <col min="13576" max="13576" width="16.09765625" style="254" customWidth="1"/>
    <col min="13577" max="13577" width="8.59765625" style="254"/>
    <col min="13578" max="13578" width="10.8984375" style="254" bestFit="1" customWidth="1"/>
    <col min="13579" max="13825" width="8.59765625" style="254"/>
    <col min="13826" max="13826" width="8.3984375" style="254" customWidth="1"/>
    <col min="13827" max="13827" width="51.59765625" style="254" customWidth="1"/>
    <col min="13828" max="13828" width="18.19921875" style="254" customWidth="1"/>
    <col min="13829" max="13829" width="10.19921875" style="254" customWidth="1"/>
    <col min="13830" max="13830" width="19.3984375" style="254" customWidth="1"/>
    <col min="13831" max="13831" width="11.59765625" style="254" customWidth="1"/>
    <col min="13832" max="13832" width="16.09765625" style="254" customWidth="1"/>
    <col min="13833" max="13833" width="8.59765625" style="254"/>
    <col min="13834" max="13834" width="10.8984375" style="254" bestFit="1" customWidth="1"/>
    <col min="13835" max="14081" width="8.59765625" style="254"/>
    <col min="14082" max="14082" width="8.3984375" style="254" customWidth="1"/>
    <col min="14083" max="14083" width="51.59765625" style="254" customWidth="1"/>
    <col min="14084" max="14084" width="18.19921875" style="254" customWidth="1"/>
    <col min="14085" max="14085" width="10.19921875" style="254" customWidth="1"/>
    <col min="14086" max="14086" width="19.3984375" style="254" customWidth="1"/>
    <col min="14087" max="14087" width="11.59765625" style="254" customWidth="1"/>
    <col min="14088" max="14088" width="16.09765625" style="254" customWidth="1"/>
    <col min="14089" max="14089" width="8.59765625" style="254"/>
    <col min="14090" max="14090" width="10.8984375" style="254" bestFit="1" customWidth="1"/>
    <col min="14091" max="14337" width="8.59765625" style="254"/>
    <col min="14338" max="14338" width="8.3984375" style="254" customWidth="1"/>
    <col min="14339" max="14339" width="51.59765625" style="254" customWidth="1"/>
    <col min="14340" max="14340" width="18.19921875" style="254" customWidth="1"/>
    <col min="14341" max="14341" width="10.19921875" style="254" customWidth="1"/>
    <col min="14342" max="14342" width="19.3984375" style="254" customWidth="1"/>
    <col min="14343" max="14343" width="11.59765625" style="254" customWidth="1"/>
    <col min="14344" max="14344" width="16.09765625" style="254" customWidth="1"/>
    <col min="14345" max="14345" width="8.59765625" style="254"/>
    <col min="14346" max="14346" width="10.8984375" style="254" bestFit="1" customWidth="1"/>
    <col min="14347" max="14593" width="8.59765625" style="254"/>
    <col min="14594" max="14594" width="8.3984375" style="254" customWidth="1"/>
    <col min="14595" max="14595" width="51.59765625" style="254" customWidth="1"/>
    <col min="14596" max="14596" width="18.19921875" style="254" customWidth="1"/>
    <col min="14597" max="14597" width="10.19921875" style="254" customWidth="1"/>
    <col min="14598" max="14598" width="19.3984375" style="254" customWidth="1"/>
    <col min="14599" max="14599" width="11.59765625" style="254" customWidth="1"/>
    <col min="14600" max="14600" width="16.09765625" style="254" customWidth="1"/>
    <col min="14601" max="14601" width="8.59765625" style="254"/>
    <col min="14602" max="14602" width="10.8984375" style="254" bestFit="1" customWidth="1"/>
    <col min="14603" max="14849" width="8.59765625" style="254"/>
    <col min="14850" max="14850" width="8.3984375" style="254" customWidth="1"/>
    <col min="14851" max="14851" width="51.59765625" style="254" customWidth="1"/>
    <col min="14852" max="14852" width="18.19921875" style="254" customWidth="1"/>
    <col min="14853" max="14853" width="10.19921875" style="254" customWidth="1"/>
    <col min="14854" max="14854" width="19.3984375" style="254" customWidth="1"/>
    <col min="14855" max="14855" width="11.59765625" style="254" customWidth="1"/>
    <col min="14856" max="14856" width="16.09765625" style="254" customWidth="1"/>
    <col min="14857" max="14857" width="8.59765625" style="254"/>
    <col min="14858" max="14858" width="10.8984375" style="254" bestFit="1" customWidth="1"/>
    <col min="14859" max="15105" width="8.59765625" style="254"/>
    <col min="15106" max="15106" width="8.3984375" style="254" customWidth="1"/>
    <col min="15107" max="15107" width="51.59765625" style="254" customWidth="1"/>
    <col min="15108" max="15108" width="18.19921875" style="254" customWidth="1"/>
    <col min="15109" max="15109" width="10.19921875" style="254" customWidth="1"/>
    <col min="15110" max="15110" width="19.3984375" style="254" customWidth="1"/>
    <col min="15111" max="15111" width="11.59765625" style="254" customWidth="1"/>
    <col min="15112" max="15112" width="16.09765625" style="254" customWidth="1"/>
    <col min="15113" max="15113" width="8.59765625" style="254"/>
    <col min="15114" max="15114" width="10.8984375" style="254" bestFit="1" customWidth="1"/>
    <col min="15115" max="15361" width="8.59765625" style="254"/>
    <col min="15362" max="15362" width="8.3984375" style="254" customWidth="1"/>
    <col min="15363" max="15363" width="51.59765625" style="254" customWidth="1"/>
    <col min="15364" max="15364" width="18.19921875" style="254" customWidth="1"/>
    <col min="15365" max="15365" width="10.19921875" style="254" customWidth="1"/>
    <col min="15366" max="15366" width="19.3984375" style="254" customWidth="1"/>
    <col min="15367" max="15367" width="11.59765625" style="254" customWidth="1"/>
    <col min="15368" max="15368" width="16.09765625" style="254" customWidth="1"/>
    <col min="15369" max="15369" width="8.59765625" style="254"/>
    <col min="15370" max="15370" width="10.8984375" style="254" bestFit="1" customWidth="1"/>
    <col min="15371" max="15617" width="8.59765625" style="254"/>
    <col min="15618" max="15618" width="8.3984375" style="254" customWidth="1"/>
    <col min="15619" max="15619" width="51.59765625" style="254" customWidth="1"/>
    <col min="15620" max="15620" width="18.19921875" style="254" customWidth="1"/>
    <col min="15621" max="15621" width="10.19921875" style="254" customWidth="1"/>
    <col min="15622" max="15622" width="19.3984375" style="254" customWidth="1"/>
    <col min="15623" max="15623" width="11.59765625" style="254" customWidth="1"/>
    <col min="15624" max="15624" width="16.09765625" style="254" customWidth="1"/>
    <col min="15625" max="15625" width="8.59765625" style="254"/>
    <col min="15626" max="15626" width="10.8984375" style="254" bestFit="1" customWidth="1"/>
    <col min="15627" max="15873" width="8.59765625" style="254"/>
    <col min="15874" max="15874" width="8.3984375" style="254" customWidth="1"/>
    <col min="15875" max="15875" width="51.59765625" style="254" customWidth="1"/>
    <col min="15876" max="15876" width="18.19921875" style="254" customWidth="1"/>
    <col min="15877" max="15877" width="10.19921875" style="254" customWidth="1"/>
    <col min="15878" max="15878" width="19.3984375" style="254" customWidth="1"/>
    <col min="15879" max="15879" width="11.59765625" style="254" customWidth="1"/>
    <col min="15880" max="15880" width="16.09765625" style="254" customWidth="1"/>
    <col min="15881" max="15881" width="8.59765625" style="254"/>
    <col min="15882" max="15882" width="10.8984375" style="254" bestFit="1" customWidth="1"/>
    <col min="15883" max="16129" width="8.59765625" style="254"/>
    <col min="16130" max="16130" width="8.3984375" style="254" customWidth="1"/>
    <col min="16131" max="16131" width="51.59765625" style="254" customWidth="1"/>
    <col min="16132" max="16132" width="18.19921875" style="254" customWidth="1"/>
    <col min="16133" max="16133" width="10.19921875" style="254" customWidth="1"/>
    <col min="16134" max="16134" width="19.3984375" style="254" customWidth="1"/>
    <col min="16135" max="16135" width="11.59765625" style="254" customWidth="1"/>
    <col min="16136" max="16136" width="16.09765625" style="254" customWidth="1"/>
    <col min="16137" max="16137" width="8.59765625" style="254"/>
    <col min="16138" max="16138" width="10.8984375" style="254" bestFit="1" customWidth="1"/>
    <col min="16139" max="16384" width="8.59765625" style="254"/>
  </cols>
  <sheetData>
    <row r="1" spans="1:8">
      <c r="A1" s="1116" t="s">
        <v>4</v>
      </c>
      <c r="B1" s="1116"/>
      <c r="C1" s="1116"/>
      <c r="D1" s="1116"/>
      <c r="E1" s="1116"/>
      <c r="F1" s="1116"/>
      <c r="G1" s="919"/>
    </row>
    <row r="2" spans="1:8" s="340" customFormat="1">
      <c r="A2" s="339" t="s">
        <v>285</v>
      </c>
      <c r="B2" s="339"/>
      <c r="C2" s="339"/>
      <c r="E2" s="339" t="s">
        <v>753</v>
      </c>
      <c r="F2" s="341"/>
      <c r="G2" s="342"/>
      <c r="H2" s="915"/>
    </row>
    <row r="3" spans="1:8" s="340" customFormat="1">
      <c r="A3" s="339" t="s">
        <v>286</v>
      </c>
      <c r="B3" s="339"/>
      <c r="C3" s="339"/>
      <c r="E3" s="339" t="s">
        <v>289</v>
      </c>
      <c r="F3" s="341"/>
      <c r="G3" s="342"/>
      <c r="H3" s="915"/>
    </row>
    <row r="4" spans="1:8" s="340" customFormat="1">
      <c r="A4" s="339" t="s">
        <v>288</v>
      </c>
      <c r="B4" s="339"/>
      <c r="C4" s="339"/>
      <c r="E4" s="339" t="s">
        <v>290</v>
      </c>
      <c r="F4" s="341"/>
      <c r="G4" s="342"/>
      <c r="H4" s="915"/>
    </row>
    <row r="5" spans="1:8" s="340" customFormat="1">
      <c r="A5" s="339" t="str">
        <f>ปร.6!B5</f>
        <v>ประมาณราคาเมื่อวันที่     21  เมษายน 2569</v>
      </c>
      <c r="B5" s="339"/>
      <c r="C5" s="339"/>
      <c r="F5" s="341"/>
      <c r="G5" s="342"/>
      <c r="H5" s="915"/>
    </row>
    <row r="6" spans="1:8">
      <c r="A6" s="1117" t="s">
        <v>131</v>
      </c>
      <c r="B6" s="1117" t="s">
        <v>1</v>
      </c>
      <c r="C6" s="1118" t="s">
        <v>133</v>
      </c>
      <c r="D6" s="1118" t="s">
        <v>134</v>
      </c>
      <c r="E6" s="1118" t="s">
        <v>2</v>
      </c>
      <c r="F6" s="1118" t="s">
        <v>3</v>
      </c>
      <c r="G6" s="920"/>
    </row>
    <row r="7" spans="1:8">
      <c r="A7" s="1117"/>
      <c r="B7" s="1117"/>
      <c r="C7" s="1119"/>
      <c r="D7" s="1119"/>
      <c r="E7" s="1119"/>
      <c r="F7" s="1119"/>
      <c r="G7" s="920"/>
      <c r="H7" s="921"/>
    </row>
    <row r="8" spans="1:8">
      <c r="A8" s="922"/>
      <c r="B8" s="923"/>
      <c r="C8" s="924"/>
      <c r="D8" s="925"/>
      <c r="E8" s="926"/>
      <c r="F8" s="927"/>
      <c r="G8" s="920"/>
      <c r="H8" s="921"/>
    </row>
    <row r="9" spans="1:8">
      <c r="A9" s="928">
        <v>1</v>
      </c>
      <c r="B9" s="929" t="s">
        <v>741</v>
      </c>
      <c r="C9" s="930">
        <f>ปะหน้าอาคาร!C27</f>
        <v>11550756.839999998</v>
      </c>
      <c r="D9" s="931"/>
      <c r="E9" s="932"/>
      <c r="F9" s="933"/>
      <c r="G9" s="920"/>
      <c r="H9" s="934"/>
    </row>
    <row r="10" spans="1:8">
      <c r="A10" s="935">
        <v>2</v>
      </c>
      <c r="B10" s="936" t="s">
        <v>392</v>
      </c>
      <c r="C10" s="937">
        <f>สรุปปรับปรุง!C23</f>
        <v>174481.03</v>
      </c>
      <c r="D10" s="938"/>
      <c r="E10" s="939"/>
      <c r="F10" s="940"/>
      <c r="G10" s="920"/>
      <c r="H10" s="921"/>
    </row>
    <row r="11" spans="1:8">
      <c r="A11" s="941">
        <v>3</v>
      </c>
      <c r="B11" s="929" t="s">
        <v>402</v>
      </c>
      <c r="C11" s="930">
        <f>สรุปบริเวณ!C19</f>
        <v>122633.24</v>
      </c>
      <c r="D11" s="931"/>
      <c r="E11" s="932"/>
      <c r="F11" s="942"/>
      <c r="G11" s="920"/>
      <c r="H11" s="921"/>
    </row>
    <row r="12" spans="1:8">
      <c r="A12" s="941">
        <v>4</v>
      </c>
      <c r="B12" s="943" t="s">
        <v>391</v>
      </c>
      <c r="C12" s="944">
        <f>สรุปเสาธง!C22</f>
        <v>42608.94</v>
      </c>
      <c r="D12" s="945"/>
      <c r="E12" s="932"/>
      <c r="F12" s="946"/>
      <c r="G12" s="920"/>
    </row>
    <row r="13" spans="1:8">
      <c r="A13" s="941">
        <v>5</v>
      </c>
      <c r="B13" s="929" t="s">
        <v>222</v>
      </c>
      <c r="C13" s="930">
        <f>ทดสอบ!I16</f>
        <v>28050</v>
      </c>
      <c r="D13" s="947"/>
      <c r="E13" s="932"/>
      <c r="F13" s="942"/>
      <c r="G13" s="920"/>
    </row>
    <row r="14" spans="1:8">
      <c r="A14" s="941">
        <v>6</v>
      </c>
      <c r="B14" s="929" t="s">
        <v>232</v>
      </c>
      <c r="C14" s="930">
        <f>สรุปรื้อถอน!C17</f>
        <v>195500.88</v>
      </c>
      <c r="D14" s="947"/>
      <c r="E14" s="932"/>
      <c r="F14" s="942"/>
      <c r="G14" s="920"/>
    </row>
    <row r="15" spans="1:8">
      <c r="A15" s="941"/>
      <c r="B15" s="929"/>
      <c r="C15" s="930"/>
      <c r="D15" s="947"/>
      <c r="E15" s="932"/>
      <c r="F15" s="942"/>
      <c r="G15" s="920"/>
    </row>
    <row r="16" spans="1:8">
      <c r="A16" s="948"/>
      <c r="B16" s="936"/>
      <c r="C16" s="937"/>
      <c r="D16" s="949"/>
      <c r="E16" s="939"/>
      <c r="F16" s="950"/>
      <c r="G16" s="920"/>
    </row>
    <row r="17" spans="1:7">
      <c r="A17" s="948"/>
      <c r="B17" s="936"/>
      <c r="C17" s="937"/>
      <c r="D17" s="949"/>
      <c r="E17" s="939"/>
      <c r="F17" s="950"/>
      <c r="G17" s="920"/>
    </row>
    <row r="18" spans="1:7">
      <c r="A18" s="941"/>
      <c r="B18" s="929"/>
      <c r="C18" s="930"/>
      <c r="D18" s="947"/>
      <c r="E18" s="932"/>
      <c r="F18" s="942"/>
      <c r="G18" s="920"/>
    </row>
    <row r="19" spans="1:7">
      <c r="A19" s="951"/>
      <c r="B19" s="952"/>
      <c r="C19" s="953"/>
      <c r="D19" s="954"/>
      <c r="E19" s="955"/>
      <c r="F19" s="956"/>
      <c r="G19" s="920"/>
    </row>
    <row r="20" spans="1:7" ht="20.399999999999999" thickBot="1">
      <c r="A20" s="957"/>
      <c r="B20" s="958" t="s">
        <v>137</v>
      </c>
      <c r="C20" s="959">
        <f>SUM(C9:C19)</f>
        <v>12114030.929999998</v>
      </c>
      <c r="D20" s="960">
        <v>1.2812000000000001</v>
      </c>
      <c r="E20" s="959">
        <f>D20*C20</f>
        <v>15520496.427515998</v>
      </c>
      <c r="F20" s="961"/>
      <c r="G20" s="920"/>
    </row>
    <row r="21" spans="1:7" ht="20.399999999999999" thickTop="1">
      <c r="A21" s="962"/>
      <c r="B21" s="962"/>
      <c r="C21" s="963"/>
      <c r="D21" s="964"/>
      <c r="E21" s="963"/>
      <c r="F21" s="965"/>
      <c r="G21" s="920"/>
    </row>
    <row r="22" spans="1:7">
      <c r="A22" s="966"/>
      <c r="B22" s="967" t="s">
        <v>135</v>
      </c>
      <c r="C22" s="966"/>
      <c r="D22" s="966"/>
      <c r="E22" s="966"/>
      <c r="F22" s="966"/>
    </row>
    <row r="23" spans="1:7">
      <c r="A23" s="966"/>
      <c r="B23" s="967" t="s">
        <v>752</v>
      </c>
      <c r="C23" s="966"/>
      <c r="D23" s="966"/>
      <c r="E23" s="966"/>
      <c r="F23" s="966"/>
    </row>
    <row r="24" spans="1:7">
      <c r="A24" s="966"/>
      <c r="B24" s="967" t="s">
        <v>136</v>
      </c>
      <c r="C24" s="966"/>
      <c r="D24" s="966"/>
      <c r="E24" s="966"/>
      <c r="F24" s="966"/>
    </row>
    <row r="25" spans="1:7">
      <c r="A25" s="966"/>
      <c r="B25" s="967" t="s">
        <v>237</v>
      </c>
      <c r="C25" s="966"/>
      <c r="D25" s="966"/>
      <c r="E25" s="966"/>
      <c r="F25" s="966"/>
    </row>
    <row r="26" spans="1:7">
      <c r="A26" s="961"/>
      <c r="B26" s="968" t="s">
        <v>231</v>
      </c>
      <c r="C26" s="961"/>
      <c r="D26" s="961"/>
      <c r="E26" s="961"/>
      <c r="F26" s="961"/>
    </row>
  </sheetData>
  <mergeCells count="7">
    <mergeCell ref="A1:F1"/>
    <mergeCell ref="A6:A7"/>
    <mergeCell ref="B6:B7"/>
    <mergeCell ref="C6:C7"/>
    <mergeCell ref="D6:D7"/>
    <mergeCell ref="E6:E7"/>
    <mergeCell ref="F6:F7"/>
  </mergeCells>
  <printOptions horizontalCentered="1"/>
  <pageMargins left="0.31496062992125984" right="0.31496062992125984" top="0.55118110236220474" bottom="0.35433070866141736" header="0.31496062992125984" footer="0.31496062992125984"/>
  <pageSetup paperSize="9" scale="85" orientation="portrait" horizontalDpi="300" verticalDpi="300" r:id="rId1"/>
  <headerFooter>
    <oddHeader xml:space="preserve">&amp;R&amp;"TH SarabunPSK,Regular"&amp;14แบบ ปร.5 ก แผ่นที่ 2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H41"/>
  <sheetViews>
    <sheetView topLeftCell="A10" zoomScale="90" zoomScaleNormal="90" zoomScaleSheetLayoutView="80" workbookViewId="0">
      <selection activeCell="A37" sqref="A37"/>
    </sheetView>
  </sheetViews>
  <sheetFormatPr defaultRowHeight="18"/>
  <cols>
    <col min="1" max="1" width="7.3984375" style="119" customWidth="1"/>
    <col min="2" max="2" width="51.09765625" style="116" bestFit="1" customWidth="1"/>
    <col min="3" max="3" width="9" style="121" customWidth="1"/>
    <col min="4" max="4" width="7.59765625" style="269" customWidth="1"/>
    <col min="5" max="5" width="9.69921875" style="121" customWidth="1"/>
    <col min="6" max="6" width="9.59765625" style="121" bestFit="1" customWidth="1"/>
    <col min="7" max="7" width="11.09765625" style="121" customWidth="1"/>
    <col min="8" max="8" width="14.69921875" style="116" bestFit="1" customWidth="1"/>
    <col min="9" max="9" width="10.3984375" style="116" bestFit="1" customWidth="1"/>
    <col min="10" max="257" width="8.59765625" style="116"/>
    <col min="258" max="258" width="31.3984375" style="116" customWidth="1"/>
    <col min="259" max="259" width="8.59765625" style="116"/>
    <col min="260" max="264" width="12.59765625" style="116" customWidth="1"/>
    <col min="265" max="513" width="8.59765625" style="116"/>
    <col min="514" max="514" width="31.3984375" style="116" customWidth="1"/>
    <col min="515" max="515" width="8.59765625" style="116"/>
    <col min="516" max="520" width="12.59765625" style="116" customWidth="1"/>
    <col min="521" max="769" width="8.59765625" style="116"/>
    <col min="770" max="770" width="31.3984375" style="116" customWidth="1"/>
    <col min="771" max="771" width="8.59765625" style="116"/>
    <col min="772" max="776" width="12.59765625" style="116" customWidth="1"/>
    <col min="777" max="1025" width="8.59765625" style="116"/>
    <col min="1026" max="1026" width="31.3984375" style="116" customWidth="1"/>
    <col min="1027" max="1027" width="8.59765625" style="116"/>
    <col min="1028" max="1032" width="12.59765625" style="116" customWidth="1"/>
    <col min="1033" max="1281" width="8.59765625" style="116"/>
    <col min="1282" max="1282" width="31.3984375" style="116" customWidth="1"/>
    <col min="1283" max="1283" width="8.59765625" style="116"/>
    <col min="1284" max="1288" width="12.59765625" style="116" customWidth="1"/>
    <col min="1289" max="1537" width="8.59765625" style="116"/>
    <col min="1538" max="1538" width="31.3984375" style="116" customWidth="1"/>
    <col min="1539" max="1539" width="8.59765625" style="116"/>
    <col min="1540" max="1544" width="12.59765625" style="116" customWidth="1"/>
    <col min="1545" max="1793" width="8.59765625" style="116"/>
    <col min="1794" max="1794" width="31.3984375" style="116" customWidth="1"/>
    <col min="1795" max="1795" width="8.59765625" style="116"/>
    <col min="1796" max="1800" width="12.59765625" style="116" customWidth="1"/>
    <col min="1801" max="2049" width="8.59765625" style="116"/>
    <col min="2050" max="2050" width="31.3984375" style="116" customWidth="1"/>
    <col min="2051" max="2051" width="8.59765625" style="116"/>
    <col min="2052" max="2056" width="12.59765625" style="116" customWidth="1"/>
    <col min="2057" max="2305" width="8.59765625" style="116"/>
    <col min="2306" max="2306" width="31.3984375" style="116" customWidth="1"/>
    <col min="2307" max="2307" width="8.59765625" style="116"/>
    <col min="2308" max="2312" width="12.59765625" style="116" customWidth="1"/>
    <col min="2313" max="2561" width="8.59765625" style="116"/>
    <col min="2562" max="2562" width="31.3984375" style="116" customWidth="1"/>
    <col min="2563" max="2563" width="8.59765625" style="116"/>
    <col min="2564" max="2568" width="12.59765625" style="116" customWidth="1"/>
    <col min="2569" max="2817" width="8.59765625" style="116"/>
    <col min="2818" max="2818" width="31.3984375" style="116" customWidth="1"/>
    <col min="2819" max="2819" width="8.59765625" style="116"/>
    <col min="2820" max="2824" width="12.59765625" style="116" customWidth="1"/>
    <col min="2825" max="3073" width="8.59765625" style="116"/>
    <col min="3074" max="3074" width="31.3984375" style="116" customWidth="1"/>
    <col min="3075" max="3075" width="8.59765625" style="116"/>
    <col min="3076" max="3080" width="12.59765625" style="116" customWidth="1"/>
    <col min="3081" max="3329" width="8.59765625" style="116"/>
    <col min="3330" max="3330" width="31.3984375" style="116" customWidth="1"/>
    <col min="3331" max="3331" width="8.59765625" style="116"/>
    <col min="3332" max="3336" width="12.59765625" style="116" customWidth="1"/>
    <col min="3337" max="3585" width="8.59765625" style="116"/>
    <col min="3586" max="3586" width="31.3984375" style="116" customWidth="1"/>
    <col min="3587" max="3587" width="8.59765625" style="116"/>
    <col min="3588" max="3592" width="12.59765625" style="116" customWidth="1"/>
    <col min="3593" max="3841" width="8.59765625" style="116"/>
    <col min="3842" max="3842" width="31.3984375" style="116" customWidth="1"/>
    <col min="3843" max="3843" width="8.59765625" style="116"/>
    <col min="3844" max="3848" width="12.59765625" style="116" customWidth="1"/>
    <col min="3849" max="4097" width="8.59765625" style="116"/>
    <col min="4098" max="4098" width="31.3984375" style="116" customWidth="1"/>
    <col min="4099" max="4099" width="8.59765625" style="116"/>
    <col min="4100" max="4104" width="12.59765625" style="116" customWidth="1"/>
    <col min="4105" max="4353" width="8.59765625" style="116"/>
    <col min="4354" max="4354" width="31.3984375" style="116" customWidth="1"/>
    <col min="4355" max="4355" width="8.59765625" style="116"/>
    <col min="4356" max="4360" width="12.59765625" style="116" customWidth="1"/>
    <col min="4361" max="4609" width="8.59765625" style="116"/>
    <col min="4610" max="4610" width="31.3984375" style="116" customWidth="1"/>
    <col min="4611" max="4611" width="8.59765625" style="116"/>
    <col min="4612" max="4616" width="12.59765625" style="116" customWidth="1"/>
    <col min="4617" max="4865" width="8.59765625" style="116"/>
    <col min="4866" max="4866" width="31.3984375" style="116" customWidth="1"/>
    <col min="4867" max="4867" width="8.59765625" style="116"/>
    <col min="4868" max="4872" width="12.59765625" style="116" customWidth="1"/>
    <col min="4873" max="5121" width="8.59765625" style="116"/>
    <col min="5122" max="5122" width="31.3984375" style="116" customWidth="1"/>
    <col min="5123" max="5123" width="8.59765625" style="116"/>
    <col min="5124" max="5128" width="12.59765625" style="116" customWidth="1"/>
    <col min="5129" max="5377" width="8.59765625" style="116"/>
    <col min="5378" max="5378" width="31.3984375" style="116" customWidth="1"/>
    <col min="5379" max="5379" width="8.59765625" style="116"/>
    <col min="5380" max="5384" width="12.59765625" style="116" customWidth="1"/>
    <col min="5385" max="5633" width="8.59765625" style="116"/>
    <col min="5634" max="5634" width="31.3984375" style="116" customWidth="1"/>
    <col min="5635" max="5635" width="8.59765625" style="116"/>
    <col min="5636" max="5640" width="12.59765625" style="116" customWidth="1"/>
    <col min="5641" max="5889" width="8.59765625" style="116"/>
    <col min="5890" max="5890" width="31.3984375" style="116" customWidth="1"/>
    <col min="5891" max="5891" width="8.59765625" style="116"/>
    <col min="5892" max="5896" width="12.59765625" style="116" customWidth="1"/>
    <col min="5897" max="6145" width="8.59765625" style="116"/>
    <col min="6146" max="6146" width="31.3984375" style="116" customWidth="1"/>
    <col min="6147" max="6147" width="8.59765625" style="116"/>
    <col min="6148" max="6152" width="12.59765625" style="116" customWidth="1"/>
    <col min="6153" max="6401" width="8.59765625" style="116"/>
    <col min="6402" max="6402" width="31.3984375" style="116" customWidth="1"/>
    <col min="6403" max="6403" width="8.59765625" style="116"/>
    <col min="6404" max="6408" width="12.59765625" style="116" customWidth="1"/>
    <col min="6409" max="6657" width="8.59765625" style="116"/>
    <col min="6658" max="6658" width="31.3984375" style="116" customWidth="1"/>
    <col min="6659" max="6659" width="8.59765625" style="116"/>
    <col min="6660" max="6664" width="12.59765625" style="116" customWidth="1"/>
    <col min="6665" max="6913" width="8.59765625" style="116"/>
    <col min="6914" max="6914" width="31.3984375" style="116" customWidth="1"/>
    <col min="6915" max="6915" width="8.59765625" style="116"/>
    <col min="6916" max="6920" width="12.59765625" style="116" customWidth="1"/>
    <col min="6921" max="7169" width="8.59765625" style="116"/>
    <col min="7170" max="7170" width="31.3984375" style="116" customWidth="1"/>
    <col min="7171" max="7171" width="8.59765625" style="116"/>
    <col min="7172" max="7176" width="12.59765625" style="116" customWidth="1"/>
    <col min="7177" max="7425" width="8.59765625" style="116"/>
    <col min="7426" max="7426" width="31.3984375" style="116" customWidth="1"/>
    <col min="7427" max="7427" width="8.59765625" style="116"/>
    <col min="7428" max="7432" width="12.59765625" style="116" customWidth="1"/>
    <col min="7433" max="7681" width="8.59765625" style="116"/>
    <col min="7682" max="7682" width="31.3984375" style="116" customWidth="1"/>
    <col min="7683" max="7683" width="8.59765625" style="116"/>
    <col min="7684" max="7688" width="12.59765625" style="116" customWidth="1"/>
    <col min="7689" max="7937" width="8.59765625" style="116"/>
    <col min="7938" max="7938" width="31.3984375" style="116" customWidth="1"/>
    <col min="7939" max="7939" width="8.59765625" style="116"/>
    <col min="7940" max="7944" width="12.59765625" style="116" customWidth="1"/>
    <col min="7945" max="8193" width="8.59765625" style="116"/>
    <col min="8194" max="8194" width="31.3984375" style="116" customWidth="1"/>
    <col min="8195" max="8195" width="8.59765625" style="116"/>
    <col min="8196" max="8200" width="12.59765625" style="116" customWidth="1"/>
    <col min="8201" max="8449" width="8.59765625" style="116"/>
    <col min="8450" max="8450" width="31.3984375" style="116" customWidth="1"/>
    <col min="8451" max="8451" width="8.59765625" style="116"/>
    <col min="8452" max="8456" width="12.59765625" style="116" customWidth="1"/>
    <col min="8457" max="8705" width="8.59765625" style="116"/>
    <col min="8706" max="8706" width="31.3984375" style="116" customWidth="1"/>
    <col min="8707" max="8707" width="8.59765625" style="116"/>
    <col min="8708" max="8712" width="12.59765625" style="116" customWidth="1"/>
    <col min="8713" max="8961" width="8.59765625" style="116"/>
    <col min="8962" max="8962" width="31.3984375" style="116" customWidth="1"/>
    <col min="8963" max="8963" width="8.59765625" style="116"/>
    <col min="8964" max="8968" width="12.59765625" style="116" customWidth="1"/>
    <col min="8969" max="9217" width="8.59765625" style="116"/>
    <col min="9218" max="9218" width="31.3984375" style="116" customWidth="1"/>
    <col min="9219" max="9219" width="8.59765625" style="116"/>
    <col min="9220" max="9224" width="12.59765625" style="116" customWidth="1"/>
    <col min="9225" max="9473" width="8.59765625" style="116"/>
    <col min="9474" max="9474" width="31.3984375" style="116" customWidth="1"/>
    <col min="9475" max="9475" width="8.59765625" style="116"/>
    <col min="9476" max="9480" width="12.59765625" style="116" customWidth="1"/>
    <col min="9481" max="9729" width="8.59765625" style="116"/>
    <col min="9730" max="9730" width="31.3984375" style="116" customWidth="1"/>
    <col min="9731" max="9731" width="8.59765625" style="116"/>
    <col min="9732" max="9736" width="12.59765625" style="116" customWidth="1"/>
    <col min="9737" max="9985" width="8.59765625" style="116"/>
    <col min="9986" max="9986" width="31.3984375" style="116" customWidth="1"/>
    <col min="9987" max="9987" width="8.59765625" style="116"/>
    <col min="9988" max="9992" width="12.59765625" style="116" customWidth="1"/>
    <col min="9993" max="10241" width="8.59765625" style="116"/>
    <col min="10242" max="10242" width="31.3984375" style="116" customWidth="1"/>
    <col min="10243" max="10243" width="8.59765625" style="116"/>
    <col min="10244" max="10248" width="12.59765625" style="116" customWidth="1"/>
    <col min="10249" max="10497" width="8.59765625" style="116"/>
    <col min="10498" max="10498" width="31.3984375" style="116" customWidth="1"/>
    <col min="10499" max="10499" width="8.59765625" style="116"/>
    <col min="10500" max="10504" width="12.59765625" style="116" customWidth="1"/>
    <col min="10505" max="10753" width="8.59765625" style="116"/>
    <col min="10754" max="10754" width="31.3984375" style="116" customWidth="1"/>
    <col min="10755" max="10755" width="8.59765625" style="116"/>
    <col min="10756" max="10760" width="12.59765625" style="116" customWidth="1"/>
    <col min="10761" max="11009" width="8.59765625" style="116"/>
    <col min="11010" max="11010" width="31.3984375" style="116" customWidth="1"/>
    <col min="11011" max="11011" width="8.59765625" style="116"/>
    <col min="11012" max="11016" width="12.59765625" style="116" customWidth="1"/>
    <col min="11017" max="11265" width="8.59765625" style="116"/>
    <col min="11266" max="11266" width="31.3984375" style="116" customWidth="1"/>
    <col min="11267" max="11267" width="8.59765625" style="116"/>
    <col min="11268" max="11272" width="12.59765625" style="116" customWidth="1"/>
    <col min="11273" max="11521" width="8.59765625" style="116"/>
    <col min="11522" max="11522" width="31.3984375" style="116" customWidth="1"/>
    <col min="11523" max="11523" width="8.59765625" style="116"/>
    <col min="11524" max="11528" width="12.59765625" style="116" customWidth="1"/>
    <col min="11529" max="11777" width="8.59765625" style="116"/>
    <col min="11778" max="11778" width="31.3984375" style="116" customWidth="1"/>
    <col min="11779" max="11779" width="8.59765625" style="116"/>
    <col min="11780" max="11784" width="12.59765625" style="116" customWidth="1"/>
    <col min="11785" max="12033" width="8.59765625" style="116"/>
    <col min="12034" max="12034" width="31.3984375" style="116" customWidth="1"/>
    <col min="12035" max="12035" width="8.59765625" style="116"/>
    <col min="12036" max="12040" width="12.59765625" style="116" customWidth="1"/>
    <col min="12041" max="12289" width="8.59765625" style="116"/>
    <col min="12290" max="12290" width="31.3984375" style="116" customWidth="1"/>
    <col min="12291" max="12291" width="8.59765625" style="116"/>
    <col min="12292" max="12296" width="12.59765625" style="116" customWidth="1"/>
    <col min="12297" max="12545" width="8.59765625" style="116"/>
    <col min="12546" max="12546" width="31.3984375" style="116" customWidth="1"/>
    <col min="12547" max="12547" width="8.59765625" style="116"/>
    <col min="12548" max="12552" width="12.59765625" style="116" customWidth="1"/>
    <col min="12553" max="12801" width="8.59765625" style="116"/>
    <col min="12802" max="12802" width="31.3984375" style="116" customWidth="1"/>
    <col min="12803" max="12803" width="8.59765625" style="116"/>
    <col min="12804" max="12808" width="12.59765625" style="116" customWidth="1"/>
    <col min="12809" max="13057" width="8.59765625" style="116"/>
    <col min="13058" max="13058" width="31.3984375" style="116" customWidth="1"/>
    <col min="13059" max="13059" width="8.59765625" style="116"/>
    <col min="13060" max="13064" width="12.59765625" style="116" customWidth="1"/>
    <col min="13065" max="13313" width="8.59765625" style="116"/>
    <col min="13314" max="13314" width="31.3984375" style="116" customWidth="1"/>
    <col min="13315" max="13315" width="8.59765625" style="116"/>
    <col min="13316" max="13320" width="12.59765625" style="116" customWidth="1"/>
    <col min="13321" max="13569" width="8.59765625" style="116"/>
    <col min="13570" max="13570" width="31.3984375" style="116" customWidth="1"/>
    <col min="13571" max="13571" width="8.59765625" style="116"/>
    <col min="13572" max="13576" width="12.59765625" style="116" customWidth="1"/>
    <col min="13577" max="13825" width="8.59765625" style="116"/>
    <col min="13826" max="13826" width="31.3984375" style="116" customWidth="1"/>
    <col min="13827" max="13827" width="8.59765625" style="116"/>
    <col min="13828" max="13832" width="12.59765625" style="116" customWidth="1"/>
    <col min="13833" max="14081" width="8.59765625" style="116"/>
    <col min="14082" max="14082" width="31.3984375" style="116" customWidth="1"/>
    <col min="14083" max="14083" width="8.59765625" style="116"/>
    <col min="14084" max="14088" width="12.59765625" style="116" customWidth="1"/>
    <col min="14089" max="14337" width="8.59765625" style="116"/>
    <col min="14338" max="14338" width="31.3984375" style="116" customWidth="1"/>
    <col min="14339" max="14339" width="8.59765625" style="116"/>
    <col min="14340" max="14344" width="12.59765625" style="116" customWidth="1"/>
    <col min="14345" max="14593" width="8.59765625" style="116"/>
    <col min="14594" max="14594" width="31.3984375" style="116" customWidth="1"/>
    <col min="14595" max="14595" width="8.59765625" style="116"/>
    <col min="14596" max="14600" width="12.59765625" style="116" customWidth="1"/>
    <col min="14601" max="14849" width="8.59765625" style="116"/>
    <col min="14850" max="14850" width="31.3984375" style="116" customWidth="1"/>
    <col min="14851" max="14851" width="8.59765625" style="116"/>
    <col min="14852" max="14856" width="12.59765625" style="116" customWidth="1"/>
    <col min="14857" max="15105" width="8.59765625" style="116"/>
    <col min="15106" max="15106" width="31.3984375" style="116" customWidth="1"/>
    <col min="15107" max="15107" width="8.59765625" style="116"/>
    <col min="15108" max="15112" width="12.59765625" style="116" customWidth="1"/>
    <col min="15113" max="15361" width="8.59765625" style="116"/>
    <col min="15362" max="15362" width="31.3984375" style="116" customWidth="1"/>
    <col min="15363" max="15363" width="8.59765625" style="116"/>
    <col min="15364" max="15368" width="12.59765625" style="116" customWidth="1"/>
    <col min="15369" max="15617" width="8.59765625" style="116"/>
    <col min="15618" max="15618" width="31.3984375" style="116" customWidth="1"/>
    <col min="15619" max="15619" width="8.59765625" style="116"/>
    <col min="15620" max="15624" width="12.59765625" style="116" customWidth="1"/>
    <col min="15625" max="15873" width="8.59765625" style="116"/>
    <col min="15874" max="15874" width="31.3984375" style="116" customWidth="1"/>
    <col min="15875" max="15875" width="8.59765625" style="116"/>
    <col min="15876" max="15880" width="12.59765625" style="116" customWidth="1"/>
    <col min="15881" max="16129" width="8.59765625" style="116"/>
    <col min="16130" max="16130" width="31.3984375" style="116" customWidth="1"/>
    <col min="16131" max="16131" width="8.59765625" style="116"/>
    <col min="16132" max="16136" width="12.59765625" style="116" customWidth="1"/>
    <col min="16137" max="16384" width="8.59765625" style="116"/>
  </cols>
  <sheetData>
    <row r="1" spans="1:8">
      <c r="A1" s="1120" t="s">
        <v>143</v>
      </c>
      <c r="B1" s="1120"/>
      <c r="C1" s="1120"/>
      <c r="D1" s="1120"/>
      <c r="E1" s="1120"/>
      <c r="F1" s="1120"/>
      <c r="G1" s="1120"/>
      <c r="H1" s="1120"/>
    </row>
    <row r="2" spans="1:8" ht="19.8">
      <c r="A2" s="166" t="s">
        <v>285</v>
      </c>
      <c r="C2" s="118"/>
      <c r="D2" s="118"/>
      <c r="E2" s="118"/>
      <c r="F2" s="118"/>
      <c r="G2" s="868" t="s">
        <v>340</v>
      </c>
      <c r="H2" s="117" t="s">
        <v>314</v>
      </c>
    </row>
    <row r="3" spans="1:8" ht="19.8">
      <c r="A3" s="166" t="s">
        <v>286</v>
      </c>
      <c r="C3" s="118"/>
      <c r="D3" s="118"/>
      <c r="E3" s="118"/>
      <c r="F3" s="118"/>
      <c r="G3" s="868" t="s">
        <v>289</v>
      </c>
    </row>
    <row r="4" spans="1:8" ht="19.8">
      <c r="A4" s="166" t="s">
        <v>288</v>
      </c>
      <c r="B4" s="119"/>
      <c r="C4" s="120"/>
      <c r="D4" s="120"/>
      <c r="E4" s="120"/>
      <c r="F4" s="120"/>
      <c r="G4" s="868" t="s">
        <v>290</v>
      </c>
      <c r="H4" s="119"/>
    </row>
    <row r="5" spans="1:8">
      <c r="A5" s="166" t="str">
        <f>ปร.6!B5</f>
        <v>ประมาณราคาเมื่อวันที่     21  เมษายน 2569</v>
      </c>
      <c r="B5" s="119"/>
      <c r="C5" s="120"/>
      <c r="D5" s="120"/>
      <c r="E5" s="120"/>
      <c r="F5" s="120"/>
      <c r="G5" s="120"/>
      <c r="H5" s="119"/>
    </row>
    <row r="6" spans="1:8">
      <c r="A6" s="117" t="s">
        <v>132</v>
      </c>
    </row>
    <row r="7" spans="1:8">
      <c r="A7" s="1122" t="s">
        <v>19</v>
      </c>
      <c r="B7" s="1122" t="s">
        <v>1</v>
      </c>
      <c r="C7" s="1121" t="s">
        <v>21</v>
      </c>
      <c r="D7" s="1121" t="s">
        <v>20</v>
      </c>
      <c r="E7" s="1121" t="s">
        <v>22</v>
      </c>
      <c r="F7" s="1121" t="s">
        <v>23</v>
      </c>
      <c r="G7" s="1121" t="s">
        <v>24</v>
      </c>
      <c r="H7" s="1122" t="s">
        <v>3</v>
      </c>
    </row>
    <row r="8" spans="1:8">
      <c r="A8" s="1122"/>
      <c r="B8" s="1122"/>
      <c r="C8" s="1121"/>
      <c r="D8" s="1121"/>
      <c r="E8" s="1121"/>
      <c r="F8" s="1121"/>
      <c r="G8" s="1121"/>
      <c r="H8" s="1122"/>
    </row>
    <row r="9" spans="1:8" s="620" customFormat="1">
      <c r="A9" s="618"/>
      <c r="B9" s="626" t="s">
        <v>563</v>
      </c>
      <c r="C9" s="869"/>
      <c r="D9" s="869"/>
      <c r="E9" s="870"/>
      <c r="F9" s="871"/>
      <c r="G9" s="872"/>
      <c r="H9" s="619"/>
    </row>
    <row r="10" spans="1:8" s="623" customFormat="1">
      <c r="A10" s="627">
        <v>1</v>
      </c>
      <c r="B10" s="622" t="s">
        <v>564</v>
      </c>
      <c r="C10" s="873"/>
      <c r="D10" s="874"/>
      <c r="E10" s="875"/>
      <c r="F10" s="876"/>
      <c r="G10" s="877"/>
      <c r="H10" s="628"/>
    </row>
    <row r="11" spans="1:8" s="623" customFormat="1">
      <c r="A11" s="629"/>
      <c r="B11" s="622" t="s">
        <v>954</v>
      </c>
      <c r="C11" s="873"/>
      <c r="D11" s="874"/>
      <c r="E11" s="878"/>
      <c r="F11" s="876"/>
      <c r="G11" s="877"/>
      <c r="H11" s="628"/>
    </row>
    <row r="12" spans="1:8" s="623" customFormat="1">
      <c r="A12" s="621"/>
      <c r="B12" s="622" t="s">
        <v>565</v>
      </c>
      <c r="C12" s="879"/>
      <c r="D12" s="880"/>
      <c r="E12" s="881"/>
      <c r="F12" s="871"/>
      <c r="G12" s="872"/>
      <c r="H12" s="619"/>
    </row>
    <row r="13" spans="1:8" s="623" customFormat="1">
      <c r="A13" s="621"/>
      <c r="B13" s="624" t="s">
        <v>566</v>
      </c>
      <c r="C13" s="885">
        <v>1</v>
      </c>
      <c r="D13" s="880" t="s">
        <v>25</v>
      </c>
      <c r="E13" s="882">
        <v>12700</v>
      </c>
      <c r="F13" s="883"/>
      <c r="G13" s="884">
        <f t="shared" ref="G13" si="0">E13*C13</f>
        <v>12700</v>
      </c>
      <c r="H13" s="625" t="s">
        <v>305</v>
      </c>
    </row>
    <row r="14" spans="1:8" s="623" customFormat="1">
      <c r="A14" s="621"/>
      <c r="B14" s="622" t="s">
        <v>567</v>
      </c>
      <c r="C14" s="885"/>
      <c r="D14" s="880"/>
      <c r="E14" s="881"/>
      <c r="F14" s="871"/>
      <c r="G14" s="872"/>
      <c r="H14" s="619"/>
    </row>
    <row r="15" spans="1:8" s="623" customFormat="1">
      <c r="A15" s="621"/>
      <c r="B15" s="624" t="s">
        <v>568</v>
      </c>
      <c r="C15" s="885">
        <v>2</v>
      </c>
      <c r="D15" s="880" t="s">
        <v>25</v>
      </c>
      <c r="E15" s="882">
        <v>53300</v>
      </c>
      <c r="F15" s="883"/>
      <c r="G15" s="884">
        <f t="shared" ref="G15:G17" si="1">E15*C15</f>
        <v>106600</v>
      </c>
      <c r="H15" s="625" t="s">
        <v>305</v>
      </c>
    </row>
    <row r="16" spans="1:8" s="623" customFormat="1">
      <c r="A16" s="621"/>
      <c r="B16" s="624" t="s">
        <v>569</v>
      </c>
      <c r="C16" s="885">
        <v>4</v>
      </c>
      <c r="D16" s="880" t="s">
        <v>25</v>
      </c>
      <c r="E16" s="882">
        <v>56900</v>
      </c>
      <c r="F16" s="883"/>
      <c r="G16" s="884">
        <f t="shared" si="1"/>
        <v>227600</v>
      </c>
      <c r="H16" s="625" t="s">
        <v>305</v>
      </c>
    </row>
    <row r="17" spans="1:8" s="623" customFormat="1">
      <c r="A17" s="621"/>
      <c r="B17" s="624" t="s">
        <v>570</v>
      </c>
      <c r="C17" s="885">
        <v>4</v>
      </c>
      <c r="D17" s="880" t="s">
        <v>25</v>
      </c>
      <c r="E17" s="882">
        <v>65200</v>
      </c>
      <c r="F17" s="883"/>
      <c r="G17" s="884">
        <f t="shared" si="1"/>
        <v>260800</v>
      </c>
      <c r="H17" s="625" t="s">
        <v>305</v>
      </c>
    </row>
    <row r="18" spans="1:8" s="623" customFormat="1">
      <c r="A18" s="627">
        <v>2</v>
      </c>
      <c r="B18" s="622" t="s">
        <v>955</v>
      </c>
      <c r="C18" s="1089"/>
      <c r="D18" s="874"/>
      <c r="E18" s="875"/>
      <c r="F18" s="876"/>
      <c r="G18" s="877"/>
      <c r="H18" s="628"/>
    </row>
    <row r="19" spans="1:8" s="623" customFormat="1">
      <c r="A19" s="629"/>
      <c r="B19" s="622" t="s">
        <v>630</v>
      </c>
      <c r="C19" s="1089"/>
      <c r="D19" s="874"/>
      <c r="E19" s="878"/>
      <c r="F19" s="876"/>
      <c r="G19" s="877"/>
      <c r="H19" s="628"/>
    </row>
    <row r="20" spans="1:8" s="623" customFormat="1">
      <c r="A20" s="621"/>
      <c r="B20" s="622" t="s">
        <v>565</v>
      </c>
      <c r="C20" s="885"/>
      <c r="D20" s="880"/>
      <c r="E20" s="881"/>
      <c r="F20" s="871"/>
      <c r="G20" s="872"/>
      <c r="H20" s="619"/>
    </row>
    <row r="21" spans="1:8" s="623" customFormat="1">
      <c r="A21" s="621"/>
      <c r="B21" s="624" t="s">
        <v>566</v>
      </c>
      <c r="C21" s="885">
        <v>1</v>
      </c>
      <c r="D21" s="880" t="s">
        <v>25</v>
      </c>
      <c r="E21" s="882">
        <v>12700</v>
      </c>
      <c r="F21" s="883"/>
      <c r="G21" s="884">
        <f t="shared" ref="G21" si="2">E21*C21</f>
        <v>12700</v>
      </c>
      <c r="H21" s="625" t="s">
        <v>305</v>
      </c>
    </row>
    <row r="22" spans="1:8" s="623" customFormat="1">
      <c r="A22" s="621"/>
      <c r="B22" s="622" t="s">
        <v>567</v>
      </c>
      <c r="C22" s="885"/>
      <c r="D22" s="880"/>
      <c r="E22" s="881"/>
      <c r="F22" s="871"/>
      <c r="G22" s="872"/>
      <c r="H22" s="619"/>
    </row>
    <row r="23" spans="1:8" s="623" customFormat="1">
      <c r="A23" s="621"/>
      <c r="B23" s="624" t="s">
        <v>568</v>
      </c>
      <c r="C23" s="885">
        <v>3</v>
      </c>
      <c r="D23" s="880" t="s">
        <v>25</v>
      </c>
      <c r="E23" s="882">
        <v>53300</v>
      </c>
      <c r="F23" s="883"/>
      <c r="G23" s="884">
        <f t="shared" ref="G23:G25" si="3">E23*C23</f>
        <v>159900</v>
      </c>
      <c r="H23" s="625" t="s">
        <v>305</v>
      </c>
    </row>
    <row r="24" spans="1:8" s="623" customFormat="1">
      <c r="A24" s="621"/>
      <c r="B24" s="624" t="s">
        <v>569</v>
      </c>
      <c r="C24" s="885">
        <v>4</v>
      </c>
      <c r="D24" s="880" t="s">
        <v>25</v>
      </c>
      <c r="E24" s="882">
        <v>56900</v>
      </c>
      <c r="F24" s="883"/>
      <c r="G24" s="884">
        <f t="shared" si="3"/>
        <v>227600</v>
      </c>
      <c r="H24" s="625" t="s">
        <v>305</v>
      </c>
    </row>
    <row r="25" spans="1:8" s="623" customFormat="1">
      <c r="A25" s="621"/>
      <c r="B25" s="624" t="s">
        <v>570</v>
      </c>
      <c r="C25" s="885">
        <v>2</v>
      </c>
      <c r="D25" s="880" t="s">
        <v>25</v>
      </c>
      <c r="E25" s="882">
        <v>65200</v>
      </c>
      <c r="F25" s="883"/>
      <c r="G25" s="884">
        <f t="shared" si="3"/>
        <v>130400</v>
      </c>
      <c r="H25" s="625" t="s">
        <v>305</v>
      </c>
    </row>
    <row r="26" spans="1:8" s="623" customFormat="1">
      <c r="A26" s="627">
        <v>3</v>
      </c>
      <c r="B26" s="622" t="s">
        <v>956</v>
      </c>
      <c r="C26" s="1089"/>
      <c r="D26" s="874"/>
      <c r="E26" s="875"/>
      <c r="F26" s="876"/>
      <c r="G26" s="877"/>
      <c r="H26" s="628"/>
    </row>
    <row r="27" spans="1:8" s="623" customFormat="1">
      <c r="A27" s="629"/>
      <c r="B27" s="622" t="s">
        <v>954</v>
      </c>
      <c r="C27" s="1089"/>
      <c r="D27" s="874"/>
      <c r="E27" s="878"/>
      <c r="F27" s="876"/>
      <c r="G27" s="877"/>
      <c r="H27" s="628"/>
    </row>
    <row r="28" spans="1:8" s="623" customFormat="1">
      <c r="A28" s="621"/>
      <c r="B28" s="622" t="s">
        <v>567</v>
      </c>
      <c r="C28" s="885"/>
      <c r="D28" s="880"/>
      <c r="E28" s="881"/>
      <c r="F28" s="871"/>
      <c r="G28" s="872"/>
      <c r="H28" s="619"/>
    </row>
    <row r="29" spans="1:8" s="623" customFormat="1">
      <c r="A29" s="621"/>
      <c r="B29" s="624" t="s">
        <v>569</v>
      </c>
      <c r="C29" s="885">
        <v>4</v>
      </c>
      <c r="D29" s="880" t="s">
        <v>25</v>
      </c>
      <c r="E29" s="882">
        <v>56900</v>
      </c>
      <c r="F29" s="883"/>
      <c r="G29" s="884">
        <f t="shared" ref="G29:G30" si="4">E29*C29</f>
        <v>227600</v>
      </c>
      <c r="H29" s="625" t="s">
        <v>305</v>
      </c>
    </row>
    <row r="30" spans="1:8" s="623" customFormat="1">
      <c r="A30" s="621"/>
      <c r="B30" s="624" t="s">
        <v>570</v>
      </c>
      <c r="C30" s="885">
        <v>2</v>
      </c>
      <c r="D30" s="880" t="s">
        <v>25</v>
      </c>
      <c r="E30" s="882">
        <v>65200</v>
      </c>
      <c r="F30" s="883"/>
      <c r="G30" s="884">
        <f t="shared" si="4"/>
        <v>130400</v>
      </c>
      <c r="H30" s="625" t="s">
        <v>305</v>
      </c>
    </row>
    <row r="31" spans="1:8" s="623" customFormat="1">
      <c r="A31" s="621"/>
      <c r="B31" s="624"/>
      <c r="C31" s="885"/>
      <c r="D31" s="880"/>
      <c r="E31" s="882"/>
      <c r="F31" s="883"/>
      <c r="G31" s="884"/>
      <c r="H31" s="625"/>
    </row>
    <row r="32" spans="1:8">
      <c r="A32" s="1090"/>
      <c r="B32" s="1091" t="s">
        <v>550</v>
      </c>
      <c r="C32" s="1092"/>
      <c r="D32" s="1093"/>
      <c r="E32" s="1094"/>
      <c r="F32" s="1094"/>
      <c r="G32" s="1094"/>
      <c r="H32" s="1090"/>
    </row>
    <row r="33" spans="1:8">
      <c r="A33" s="1090">
        <v>1</v>
      </c>
      <c r="B33" s="1095" t="s">
        <v>549</v>
      </c>
      <c r="C33" s="1092">
        <v>3</v>
      </c>
      <c r="D33" s="1093" t="s">
        <v>25</v>
      </c>
      <c r="E33" s="1094">
        <v>1250</v>
      </c>
      <c r="F33" s="1094"/>
      <c r="G33" s="1094">
        <f>(C33*E33)+F33</f>
        <v>3750</v>
      </c>
      <c r="H33" s="1090" t="s">
        <v>26</v>
      </c>
    </row>
    <row r="34" spans="1:8">
      <c r="A34" s="1090"/>
      <c r="B34" s="1095" t="s">
        <v>551</v>
      </c>
      <c r="C34" s="1092"/>
      <c r="D34" s="1093"/>
      <c r="E34" s="1094"/>
      <c r="F34" s="1094"/>
      <c r="G34" s="1094"/>
      <c r="H34" s="1095"/>
    </row>
    <row r="35" spans="1:8">
      <c r="A35" s="565"/>
      <c r="B35" s="638"/>
      <c r="C35" s="887"/>
      <c r="D35" s="640"/>
      <c r="E35" s="641"/>
      <c r="F35" s="639"/>
      <c r="G35" s="642"/>
      <c r="H35" s="638"/>
    </row>
    <row r="36" spans="1:8" s="620" customFormat="1">
      <c r="A36" s="618"/>
      <c r="B36" s="626" t="s">
        <v>628</v>
      </c>
      <c r="C36" s="888"/>
      <c r="D36" s="869"/>
      <c r="E36" s="870"/>
      <c r="F36" s="871"/>
      <c r="G36" s="872"/>
      <c r="H36" s="619"/>
    </row>
    <row r="37" spans="1:8" s="623" customFormat="1">
      <c r="A37" s="908">
        <v>1</v>
      </c>
      <c r="B37" s="624" t="s">
        <v>629</v>
      </c>
      <c r="C37" s="885">
        <v>1</v>
      </c>
      <c r="D37" s="880" t="s">
        <v>25</v>
      </c>
      <c r="E37" s="882">
        <v>5300</v>
      </c>
      <c r="F37" s="871"/>
      <c r="G37" s="872">
        <f t="shared" ref="G37" si="5">E37*C37</f>
        <v>5300</v>
      </c>
      <c r="H37" s="619" t="s">
        <v>305</v>
      </c>
    </row>
    <row r="38" spans="1:8" s="623" customFormat="1">
      <c r="A38" s="621"/>
      <c r="B38" s="624"/>
      <c r="C38" s="885"/>
      <c r="D38" s="880"/>
      <c r="E38" s="881"/>
      <c r="F38" s="871"/>
      <c r="G38" s="872"/>
      <c r="H38" s="619"/>
    </row>
    <row r="39" spans="1:8">
      <c r="A39" s="124"/>
      <c r="B39" s="125"/>
      <c r="C39" s="886"/>
      <c r="D39" s="343"/>
      <c r="E39" s="270"/>
      <c r="F39" s="270"/>
      <c r="G39" s="270"/>
      <c r="H39" s="125"/>
    </row>
    <row r="40" spans="1:8">
      <c r="A40" s="127"/>
      <c r="B40" s="128"/>
      <c r="C40" s="889"/>
      <c r="D40" s="344"/>
      <c r="E40" s="243"/>
      <c r="F40" s="243"/>
      <c r="G40" s="243"/>
      <c r="H40" s="128"/>
    </row>
    <row r="41" spans="1:8" s="117" customFormat="1">
      <c r="A41" s="267"/>
      <c r="B41" s="267" t="s">
        <v>235</v>
      </c>
      <c r="C41" s="890"/>
      <c r="D41" s="346"/>
      <c r="E41" s="345"/>
      <c r="F41" s="345"/>
      <c r="G41" s="345">
        <f>SUM(G9:G40)</f>
        <v>1505350</v>
      </c>
      <c r="H41" s="176"/>
    </row>
  </sheetData>
  <mergeCells count="9">
    <mergeCell ref="A1:H1"/>
    <mergeCell ref="F7:F8"/>
    <mergeCell ref="G7:G8"/>
    <mergeCell ref="H7:H8"/>
    <mergeCell ref="A7:A8"/>
    <mergeCell ref="B7:B8"/>
    <mergeCell ref="D7:D8"/>
    <mergeCell ref="C7:C8"/>
    <mergeCell ref="E7:E8"/>
  </mergeCells>
  <printOptions horizontalCentered="1"/>
  <pageMargins left="0.19685039370078741" right="0.19685039370078741" top="0.59055118110236227" bottom="0.19685039370078741" header="0.39370078740157483" footer="0"/>
  <pageSetup paperSize="9" scale="75" orientation="portrait" r:id="rId1"/>
  <headerFooter alignWithMargins="0">
    <oddHeader xml:space="preserve">&amp;R&amp;"TH SarabunPSK,Regular"&amp;14แบบ ปร.5 ข แผ่นที่ 3 &amp;"-,Regular"&amp;11
          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59999389629810485"/>
  </sheetPr>
  <dimension ref="A1:D50"/>
  <sheetViews>
    <sheetView tabSelected="1" topLeftCell="A19" zoomScale="90" zoomScaleNormal="90" workbookViewId="0">
      <selection activeCell="B35" sqref="B35"/>
    </sheetView>
  </sheetViews>
  <sheetFormatPr defaultColWidth="4.69921875" defaultRowHeight="18"/>
  <cols>
    <col min="1" max="1" width="6" style="419" customWidth="1"/>
    <col min="2" max="2" width="85.69921875" style="419" customWidth="1"/>
    <col min="3" max="3" width="14.09765625" style="460" customWidth="1"/>
    <col min="4" max="4" width="11" style="461" customWidth="1"/>
    <col min="5" max="256" width="4.69921875" style="419"/>
    <col min="257" max="257" width="6.69921875" style="419" customWidth="1"/>
    <col min="258" max="258" width="92.5" style="419" customWidth="1"/>
    <col min="259" max="259" width="15.59765625" style="419" customWidth="1"/>
    <col min="260" max="260" width="10.69921875" style="419" customWidth="1"/>
    <col min="261" max="512" width="4.69921875" style="419"/>
    <col min="513" max="513" width="6.69921875" style="419" customWidth="1"/>
    <col min="514" max="514" width="92.5" style="419" customWidth="1"/>
    <col min="515" max="515" width="15.59765625" style="419" customWidth="1"/>
    <col min="516" max="516" width="10.69921875" style="419" customWidth="1"/>
    <col min="517" max="768" width="4.69921875" style="419"/>
    <col min="769" max="769" width="6.69921875" style="419" customWidth="1"/>
    <col min="770" max="770" width="92.5" style="419" customWidth="1"/>
    <col min="771" max="771" width="15.59765625" style="419" customWidth="1"/>
    <col min="772" max="772" width="10.69921875" style="419" customWidth="1"/>
    <col min="773" max="1024" width="4.69921875" style="419"/>
    <col min="1025" max="1025" width="6.69921875" style="419" customWidth="1"/>
    <col min="1026" max="1026" width="92.5" style="419" customWidth="1"/>
    <col min="1027" max="1027" width="15.59765625" style="419" customWidth="1"/>
    <col min="1028" max="1028" width="10.69921875" style="419" customWidth="1"/>
    <col min="1029" max="1280" width="4.69921875" style="419"/>
    <col min="1281" max="1281" width="6.69921875" style="419" customWidth="1"/>
    <col min="1282" max="1282" width="92.5" style="419" customWidth="1"/>
    <col min="1283" max="1283" width="15.59765625" style="419" customWidth="1"/>
    <col min="1284" max="1284" width="10.69921875" style="419" customWidth="1"/>
    <col min="1285" max="1536" width="4.69921875" style="419"/>
    <col min="1537" max="1537" width="6.69921875" style="419" customWidth="1"/>
    <col min="1538" max="1538" width="92.5" style="419" customWidth="1"/>
    <col min="1539" max="1539" width="15.59765625" style="419" customWidth="1"/>
    <col min="1540" max="1540" width="10.69921875" style="419" customWidth="1"/>
    <col min="1541" max="1792" width="4.69921875" style="419"/>
    <col min="1793" max="1793" width="6.69921875" style="419" customWidth="1"/>
    <col min="1794" max="1794" width="92.5" style="419" customWidth="1"/>
    <col min="1795" max="1795" width="15.59765625" style="419" customWidth="1"/>
    <col min="1796" max="1796" width="10.69921875" style="419" customWidth="1"/>
    <col min="1797" max="2048" width="4.69921875" style="419"/>
    <col min="2049" max="2049" width="6.69921875" style="419" customWidth="1"/>
    <col min="2050" max="2050" width="92.5" style="419" customWidth="1"/>
    <col min="2051" max="2051" width="15.59765625" style="419" customWidth="1"/>
    <col min="2052" max="2052" width="10.69921875" style="419" customWidth="1"/>
    <col min="2053" max="2304" width="4.69921875" style="419"/>
    <col min="2305" max="2305" width="6.69921875" style="419" customWidth="1"/>
    <col min="2306" max="2306" width="92.5" style="419" customWidth="1"/>
    <col min="2307" max="2307" width="15.59765625" style="419" customWidth="1"/>
    <col min="2308" max="2308" width="10.69921875" style="419" customWidth="1"/>
    <col min="2309" max="2560" width="4.69921875" style="419"/>
    <col min="2561" max="2561" width="6.69921875" style="419" customWidth="1"/>
    <col min="2562" max="2562" width="92.5" style="419" customWidth="1"/>
    <col min="2563" max="2563" width="15.59765625" style="419" customWidth="1"/>
    <col min="2564" max="2564" width="10.69921875" style="419" customWidth="1"/>
    <col min="2565" max="2816" width="4.69921875" style="419"/>
    <col min="2817" max="2817" width="6.69921875" style="419" customWidth="1"/>
    <col min="2818" max="2818" width="92.5" style="419" customWidth="1"/>
    <col min="2819" max="2819" width="15.59765625" style="419" customWidth="1"/>
    <col min="2820" max="2820" width="10.69921875" style="419" customWidth="1"/>
    <col min="2821" max="3072" width="4.69921875" style="419"/>
    <col min="3073" max="3073" width="6.69921875" style="419" customWidth="1"/>
    <col min="3074" max="3074" width="92.5" style="419" customWidth="1"/>
    <col min="3075" max="3075" width="15.59765625" style="419" customWidth="1"/>
    <col min="3076" max="3076" width="10.69921875" style="419" customWidth="1"/>
    <col min="3077" max="3328" width="4.69921875" style="419"/>
    <col min="3329" max="3329" width="6.69921875" style="419" customWidth="1"/>
    <col min="3330" max="3330" width="92.5" style="419" customWidth="1"/>
    <col min="3331" max="3331" width="15.59765625" style="419" customWidth="1"/>
    <col min="3332" max="3332" width="10.69921875" style="419" customWidth="1"/>
    <col min="3333" max="3584" width="4.69921875" style="419"/>
    <col min="3585" max="3585" width="6.69921875" style="419" customWidth="1"/>
    <col min="3586" max="3586" width="92.5" style="419" customWidth="1"/>
    <col min="3587" max="3587" width="15.59765625" style="419" customWidth="1"/>
    <col min="3588" max="3588" width="10.69921875" style="419" customWidth="1"/>
    <col min="3589" max="3840" width="4.69921875" style="419"/>
    <col min="3841" max="3841" width="6.69921875" style="419" customWidth="1"/>
    <col min="3842" max="3842" width="92.5" style="419" customWidth="1"/>
    <col min="3843" max="3843" width="15.59765625" style="419" customWidth="1"/>
    <col min="3844" max="3844" width="10.69921875" style="419" customWidth="1"/>
    <col min="3845" max="4096" width="4.69921875" style="419"/>
    <col min="4097" max="4097" width="6.69921875" style="419" customWidth="1"/>
    <col min="4098" max="4098" width="92.5" style="419" customWidth="1"/>
    <col min="4099" max="4099" width="15.59765625" style="419" customWidth="1"/>
    <col min="4100" max="4100" width="10.69921875" style="419" customWidth="1"/>
    <col min="4101" max="4352" width="4.69921875" style="419"/>
    <col min="4353" max="4353" width="6.69921875" style="419" customWidth="1"/>
    <col min="4354" max="4354" width="92.5" style="419" customWidth="1"/>
    <col min="4355" max="4355" width="15.59765625" style="419" customWidth="1"/>
    <col min="4356" max="4356" width="10.69921875" style="419" customWidth="1"/>
    <col min="4357" max="4608" width="4.69921875" style="419"/>
    <col min="4609" max="4609" width="6.69921875" style="419" customWidth="1"/>
    <col min="4610" max="4610" width="92.5" style="419" customWidth="1"/>
    <col min="4611" max="4611" width="15.59765625" style="419" customWidth="1"/>
    <col min="4612" max="4612" width="10.69921875" style="419" customWidth="1"/>
    <col min="4613" max="4864" width="4.69921875" style="419"/>
    <col min="4865" max="4865" width="6.69921875" style="419" customWidth="1"/>
    <col min="4866" max="4866" width="92.5" style="419" customWidth="1"/>
    <col min="4867" max="4867" width="15.59765625" style="419" customWidth="1"/>
    <col min="4868" max="4868" width="10.69921875" style="419" customWidth="1"/>
    <col min="4869" max="5120" width="4.69921875" style="419"/>
    <col min="5121" max="5121" width="6.69921875" style="419" customWidth="1"/>
    <col min="5122" max="5122" width="92.5" style="419" customWidth="1"/>
    <col min="5123" max="5123" width="15.59765625" style="419" customWidth="1"/>
    <col min="5124" max="5124" width="10.69921875" style="419" customWidth="1"/>
    <col min="5125" max="5376" width="4.69921875" style="419"/>
    <col min="5377" max="5377" width="6.69921875" style="419" customWidth="1"/>
    <col min="5378" max="5378" width="92.5" style="419" customWidth="1"/>
    <col min="5379" max="5379" width="15.59765625" style="419" customWidth="1"/>
    <col min="5380" max="5380" width="10.69921875" style="419" customWidth="1"/>
    <col min="5381" max="5632" width="4.69921875" style="419"/>
    <col min="5633" max="5633" width="6.69921875" style="419" customWidth="1"/>
    <col min="5634" max="5634" width="92.5" style="419" customWidth="1"/>
    <col min="5635" max="5635" width="15.59765625" style="419" customWidth="1"/>
    <col min="5636" max="5636" width="10.69921875" style="419" customWidth="1"/>
    <col min="5637" max="5888" width="4.69921875" style="419"/>
    <col min="5889" max="5889" width="6.69921875" style="419" customWidth="1"/>
    <col min="5890" max="5890" width="92.5" style="419" customWidth="1"/>
    <col min="5891" max="5891" width="15.59765625" style="419" customWidth="1"/>
    <col min="5892" max="5892" width="10.69921875" style="419" customWidth="1"/>
    <col min="5893" max="6144" width="4.69921875" style="419"/>
    <col min="6145" max="6145" width="6.69921875" style="419" customWidth="1"/>
    <col min="6146" max="6146" width="92.5" style="419" customWidth="1"/>
    <col min="6147" max="6147" width="15.59765625" style="419" customWidth="1"/>
    <col min="6148" max="6148" width="10.69921875" style="419" customWidth="1"/>
    <col min="6149" max="6400" width="4.69921875" style="419"/>
    <col min="6401" max="6401" width="6.69921875" style="419" customWidth="1"/>
    <col min="6402" max="6402" width="92.5" style="419" customWidth="1"/>
    <col min="6403" max="6403" width="15.59765625" style="419" customWidth="1"/>
    <col min="6404" max="6404" width="10.69921875" style="419" customWidth="1"/>
    <col min="6405" max="6656" width="4.69921875" style="419"/>
    <col min="6657" max="6657" width="6.69921875" style="419" customWidth="1"/>
    <col min="6658" max="6658" width="92.5" style="419" customWidth="1"/>
    <col min="6659" max="6659" width="15.59765625" style="419" customWidth="1"/>
    <col min="6660" max="6660" width="10.69921875" style="419" customWidth="1"/>
    <col min="6661" max="6912" width="4.69921875" style="419"/>
    <col min="6913" max="6913" width="6.69921875" style="419" customWidth="1"/>
    <col min="6914" max="6914" width="92.5" style="419" customWidth="1"/>
    <col min="6915" max="6915" width="15.59765625" style="419" customWidth="1"/>
    <col min="6916" max="6916" width="10.69921875" style="419" customWidth="1"/>
    <col min="6917" max="7168" width="4.69921875" style="419"/>
    <col min="7169" max="7169" width="6.69921875" style="419" customWidth="1"/>
    <col min="7170" max="7170" width="92.5" style="419" customWidth="1"/>
    <col min="7171" max="7171" width="15.59765625" style="419" customWidth="1"/>
    <col min="7172" max="7172" width="10.69921875" style="419" customWidth="1"/>
    <col min="7173" max="7424" width="4.69921875" style="419"/>
    <col min="7425" max="7425" width="6.69921875" style="419" customWidth="1"/>
    <col min="7426" max="7426" width="92.5" style="419" customWidth="1"/>
    <col min="7427" max="7427" width="15.59765625" style="419" customWidth="1"/>
    <col min="7428" max="7428" width="10.69921875" style="419" customWidth="1"/>
    <col min="7429" max="7680" width="4.69921875" style="419"/>
    <col min="7681" max="7681" width="6.69921875" style="419" customWidth="1"/>
    <col min="7682" max="7682" width="92.5" style="419" customWidth="1"/>
    <col min="7683" max="7683" width="15.59765625" style="419" customWidth="1"/>
    <col min="7684" max="7684" width="10.69921875" style="419" customWidth="1"/>
    <col min="7685" max="7936" width="4.69921875" style="419"/>
    <col min="7937" max="7937" width="6.69921875" style="419" customWidth="1"/>
    <col min="7938" max="7938" width="92.5" style="419" customWidth="1"/>
    <col min="7939" max="7939" width="15.59765625" style="419" customWidth="1"/>
    <col min="7940" max="7940" width="10.69921875" style="419" customWidth="1"/>
    <col min="7941" max="8192" width="4.69921875" style="419"/>
    <col min="8193" max="8193" width="6.69921875" style="419" customWidth="1"/>
    <col min="8194" max="8194" width="92.5" style="419" customWidth="1"/>
    <col min="8195" max="8195" width="15.59765625" style="419" customWidth="1"/>
    <col min="8196" max="8196" width="10.69921875" style="419" customWidth="1"/>
    <col min="8197" max="8448" width="4.69921875" style="419"/>
    <col min="8449" max="8449" width="6.69921875" style="419" customWidth="1"/>
    <col min="8450" max="8450" width="92.5" style="419" customWidth="1"/>
    <col min="8451" max="8451" width="15.59765625" style="419" customWidth="1"/>
    <col min="8452" max="8452" width="10.69921875" style="419" customWidth="1"/>
    <col min="8453" max="8704" width="4.69921875" style="419"/>
    <col min="8705" max="8705" width="6.69921875" style="419" customWidth="1"/>
    <col min="8706" max="8706" width="92.5" style="419" customWidth="1"/>
    <col min="8707" max="8707" width="15.59765625" style="419" customWidth="1"/>
    <col min="8708" max="8708" width="10.69921875" style="419" customWidth="1"/>
    <col min="8709" max="8960" width="4.69921875" style="419"/>
    <col min="8961" max="8961" width="6.69921875" style="419" customWidth="1"/>
    <col min="8962" max="8962" width="92.5" style="419" customWidth="1"/>
    <col min="8963" max="8963" width="15.59765625" style="419" customWidth="1"/>
    <col min="8964" max="8964" width="10.69921875" style="419" customWidth="1"/>
    <col min="8965" max="9216" width="4.69921875" style="419"/>
    <col min="9217" max="9217" width="6.69921875" style="419" customWidth="1"/>
    <col min="9218" max="9218" width="92.5" style="419" customWidth="1"/>
    <col min="9219" max="9219" width="15.59765625" style="419" customWidth="1"/>
    <col min="9220" max="9220" width="10.69921875" style="419" customWidth="1"/>
    <col min="9221" max="9472" width="4.69921875" style="419"/>
    <col min="9473" max="9473" width="6.69921875" style="419" customWidth="1"/>
    <col min="9474" max="9474" width="92.5" style="419" customWidth="1"/>
    <col min="9475" max="9475" width="15.59765625" style="419" customWidth="1"/>
    <col min="9476" max="9476" width="10.69921875" style="419" customWidth="1"/>
    <col min="9477" max="9728" width="4.69921875" style="419"/>
    <col min="9729" max="9729" width="6.69921875" style="419" customWidth="1"/>
    <col min="9730" max="9730" width="92.5" style="419" customWidth="1"/>
    <col min="9731" max="9731" width="15.59765625" style="419" customWidth="1"/>
    <col min="9732" max="9732" width="10.69921875" style="419" customWidth="1"/>
    <col min="9733" max="9984" width="4.69921875" style="419"/>
    <col min="9985" max="9985" width="6.69921875" style="419" customWidth="1"/>
    <col min="9986" max="9986" width="92.5" style="419" customWidth="1"/>
    <col min="9987" max="9987" width="15.59765625" style="419" customWidth="1"/>
    <col min="9988" max="9988" width="10.69921875" style="419" customWidth="1"/>
    <col min="9989" max="10240" width="4.69921875" style="419"/>
    <col min="10241" max="10241" width="6.69921875" style="419" customWidth="1"/>
    <col min="10242" max="10242" width="92.5" style="419" customWidth="1"/>
    <col min="10243" max="10243" width="15.59765625" style="419" customWidth="1"/>
    <col min="10244" max="10244" width="10.69921875" style="419" customWidth="1"/>
    <col min="10245" max="10496" width="4.69921875" style="419"/>
    <col min="10497" max="10497" width="6.69921875" style="419" customWidth="1"/>
    <col min="10498" max="10498" width="92.5" style="419" customWidth="1"/>
    <col min="10499" max="10499" width="15.59765625" style="419" customWidth="1"/>
    <col min="10500" max="10500" width="10.69921875" style="419" customWidth="1"/>
    <col min="10501" max="10752" width="4.69921875" style="419"/>
    <col min="10753" max="10753" width="6.69921875" style="419" customWidth="1"/>
    <col min="10754" max="10754" width="92.5" style="419" customWidth="1"/>
    <col min="10755" max="10755" width="15.59765625" style="419" customWidth="1"/>
    <col min="10756" max="10756" width="10.69921875" style="419" customWidth="1"/>
    <col min="10757" max="11008" width="4.69921875" style="419"/>
    <col min="11009" max="11009" width="6.69921875" style="419" customWidth="1"/>
    <col min="11010" max="11010" width="92.5" style="419" customWidth="1"/>
    <col min="11011" max="11011" width="15.59765625" style="419" customWidth="1"/>
    <col min="11012" max="11012" width="10.69921875" style="419" customWidth="1"/>
    <col min="11013" max="11264" width="4.69921875" style="419"/>
    <col min="11265" max="11265" width="6.69921875" style="419" customWidth="1"/>
    <col min="11266" max="11266" width="92.5" style="419" customWidth="1"/>
    <col min="11267" max="11267" width="15.59765625" style="419" customWidth="1"/>
    <col min="11268" max="11268" width="10.69921875" style="419" customWidth="1"/>
    <col min="11269" max="11520" width="4.69921875" style="419"/>
    <col min="11521" max="11521" width="6.69921875" style="419" customWidth="1"/>
    <col min="11522" max="11522" width="92.5" style="419" customWidth="1"/>
    <col min="11523" max="11523" width="15.59765625" style="419" customWidth="1"/>
    <col min="11524" max="11524" width="10.69921875" style="419" customWidth="1"/>
    <col min="11525" max="11776" width="4.69921875" style="419"/>
    <col min="11777" max="11777" width="6.69921875" style="419" customWidth="1"/>
    <col min="11778" max="11778" width="92.5" style="419" customWidth="1"/>
    <col min="11779" max="11779" width="15.59765625" style="419" customWidth="1"/>
    <col min="11780" max="11780" width="10.69921875" style="419" customWidth="1"/>
    <col min="11781" max="12032" width="4.69921875" style="419"/>
    <col min="12033" max="12033" width="6.69921875" style="419" customWidth="1"/>
    <col min="12034" max="12034" width="92.5" style="419" customWidth="1"/>
    <col min="12035" max="12035" width="15.59765625" style="419" customWidth="1"/>
    <col min="12036" max="12036" width="10.69921875" style="419" customWidth="1"/>
    <col min="12037" max="12288" width="4.69921875" style="419"/>
    <col min="12289" max="12289" width="6.69921875" style="419" customWidth="1"/>
    <col min="12290" max="12290" width="92.5" style="419" customWidth="1"/>
    <col min="12291" max="12291" width="15.59765625" style="419" customWidth="1"/>
    <col min="12292" max="12292" width="10.69921875" style="419" customWidth="1"/>
    <col min="12293" max="12544" width="4.69921875" style="419"/>
    <col min="12545" max="12545" width="6.69921875" style="419" customWidth="1"/>
    <col min="12546" max="12546" width="92.5" style="419" customWidth="1"/>
    <col min="12547" max="12547" width="15.59765625" style="419" customWidth="1"/>
    <col min="12548" max="12548" width="10.69921875" style="419" customWidth="1"/>
    <col min="12549" max="12800" width="4.69921875" style="419"/>
    <col min="12801" max="12801" width="6.69921875" style="419" customWidth="1"/>
    <col min="12802" max="12802" width="92.5" style="419" customWidth="1"/>
    <col min="12803" max="12803" width="15.59765625" style="419" customWidth="1"/>
    <col min="12804" max="12804" width="10.69921875" style="419" customWidth="1"/>
    <col min="12805" max="13056" width="4.69921875" style="419"/>
    <col min="13057" max="13057" width="6.69921875" style="419" customWidth="1"/>
    <col min="13058" max="13058" width="92.5" style="419" customWidth="1"/>
    <col min="13059" max="13059" width="15.59765625" style="419" customWidth="1"/>
    <col min="13060" max="13060" width="10.69921875" style="419" customWidth="1"/>
    <col min="13061" max="13312" width="4.69921875" style="419"/>
    <col min="13313" max="13313" width="6.69921875" style="419" customWidth="1"/>
    <col min="13314" max="13314" width="92.5" style="419" customWidth="1"/>
    <col min="13315" max="13315" width="15.59765625" style="419" customWidth="1"/>
    <col min="13316" max="13316" width="10.69921875" style="419" customWidth="1"/>
    <col min="13317" max="13568" width="4.69921875" style="419"/>
    <col min="13569" max="13569" width="6.69921875" style="419" customWidth="1"/>
    <col min="13570" max="13570" width="92.5" style="419" customWidth="1"/>
    <col min="13571" max="13571" width="15.59765625" style="419" customWidth="1"/>
    <col min="13572" max="13572" width="10.69921875" style="419" customWidth="1"/>
    <col min="13573" max="13824" width="4.69921875" style="419"/>
    <col min="13825" max="13825" width="6.69921875" style="419" customWidth="1"/>
    <col min="13826" max="13826" width="92.5" style="419" customWidth="1"/>
    <col min="13827" max="13827" width="15.59765625" style="419" customWidth="1"/>
    <col min="13828" max="13828" width="10.69921875" style="419" customWidth="1"/>
    <col min="13829" max="14080" width="4.69921875" style="419"/>
    <col min="14081" max="14081" width="6.69921875" style="419" customWidth="1"/>
    <col min="14082" max="14082" width="92.5" style="419" customWidth="1"/>
    <col min="14083" max="14083" width="15.59765625" style="419" customWidth="1"/>
    <col min="14084" max="14084" width="10.69921875" style="419" customWidth="1"/>
    <col min="14085" max="14336" width="4.69921875" style="419"/>
    <col min="14337" max="14337" width="6.69921875" style="419" customWidth="1"/>
    <col min="14338" max="14338" width="92.5" style="419" customWidth="1"/>
    <col min="14339" max="14339" width="15.59765625" style="419" customWidth="1"/>
    <col min="14340" max="14340" width="10.69921875" style="419" customWidth="1"/>
    <col min="14341" max="14592" width="4.69921875" style="419"/>
    <col min="14593" max="14593" width="6.69921875" style="419" customWidth="1"/>
    <col min="14594" max="14594" width="92.5" style="419" customWidth="1"/>
    <col min="14595" max="14595" width="15.59765625" style="419" customWidth="1"/>
    <col min="14596" max="14596" width="10.69921875" style="419" customWidth="1"/>
    <col min="14597" max="14848" width="4.69921875" style="419"/>
    <col min="14849" max="14849" width="6.69921875" style="419" customWidth="1"/>
    <col min="14850" max="14850" width="92.5" style="419" customWidth="1"/>
    <col min="14851" max="14851" width="15.59765625" style="419" customWidth="1"/>
    <col min="14852" max="14852" width="10.69921875" style="419" customWidth="1"/>
    <col min="14853" max="15104" width="4.69921875" style="419"/>
    <col min="15105" max="15105" width="6.69921875" style="419" customWidth="1"/>
    <col min="15106" max="15106" width="92.5" style="419" customWidth="1"/>
    <col min="15107" max="15107" width="15.59765625" style="419" customWidth="1"/>
    <col min="15108" max="15108" width="10.69921875" style="419" customWidth="1"/>
    <col min="15109" max="15360" width="4.69921875" style="419"/>
    <col min="15361" max="15361" width="6.69921875" style="419" customWidth="1"/>
    <col min="15362" max="15362" width="92.5" style="419" customWidth="1"/>
    <col min="15363" max="15363" width="15.59765625" style="419" customWidth="1"/>
    <col min="15364" max="15364" width="10.69921875" style="419" customWidth="1"/>
    <col min="15365" max="15616" width="4.69921875" style="419"/>
    <col min="15617" max="15617" width="6.69921875" style="419" customWidth="1"/>
    <col min="15618" max="15618" width="92.5" style="419" customWidth="1"/>
    <col min="15619" max="15619" width="15.59765625" style="419" customWidth="1"/>
    <col min="15620" max="15620" width="10.69921875" style="419" customWidth="1"/>
    <col min="15621" max="15872" width="4.69921875" style="419"/>
    <col min="15873" max="15873" width="6.69921875" style="419" customWidth="1"/>
    <col min="15874" max="15874" width="92.5" style="419" customWidth="1"/>
    <col min="15875" max="15875" width="15.59765625" style="419" customWidth="1"/>
    <col min="15876" max="15876" width="10.69921875" style="419" customWidth="1"/>
    <col min="15877" max="16128" width="4.69921875" style="419"/>
    <col min="16129" max="16129" width="6.69921875" style="419" customWidth="1"/>
    <col min="16130" max="16130" width="92.5" style="419" customWidth="1"/>
    <col min="16131" max="16131" width="15.59765625" style="419" customWidth="1"/>
    <col min="16132" max="16132" width="10.69921875" style="419" customWidth="1"/>
    <col min="16133" max="16384" width="4.69921875" style="419"/>
  </cols>
  <sheetData>
    <row r="1" spans="1:4">
      <c r="A1" s="1123" t="s">
        <v>284</v>
      </c>
      <c r="B1" s="1124"/>
      <c r="C1" s="1124"/>
      <c r="D1" s="1124"/>
    </row>
    <row r="2" spans="1:4" s="116" customFormat="1">
      <c r="A2" s="420" t="s">
        <v>285</v>
      </c>
      <c r="B2" s="420"/>
      <c r="C2" s="420"/>
      <c r="D2" s="420"/>
    </row>
    <row r="3" spans="1:4" s="116" customFormat="1">
      <c r="A3" s="420" t="s">
        <v>286</v>
      </c>
      <c r="B3" s="420"/>
      <c r="C3" s="420" t="s">
        <v>287</v>
      </c>
      <c r="D3" s="420"/>
    </row>
    <row r="4" spans="1:4" s="116" customFormat="1">
      <c r="A4" s="420" t="s">
        <v>288</v>
      </c>
      <c r="B4" s="420"/>
      <c r="C4" s="420" t="s">
        <v>289</v>
      </c>
      <c r="D4" s="420"/>
    </row>
    <row r="5" spans="1:4" s="116" customFormat="1">
      <c r="A5" s="420" t="str">
        <f>ปร.6!B5</f>
        <v>ประมาณราคาเมื่อวันที่     21  เมษายน 2569</v>
      </c>
      <c r="B5" s="420"/>
      <c r="C5" s="420" t="s">
        <v>290</v>
      </c>
      <c r="D5" s="420"/>
    </row>
    <row r="6" spans="1:4">
      <c r="A6" s="168" t="s">
        <v>291</v>
      </c>
      <c r="C6" s="421"/>
      <c r="D6" s="422"/>
    </row>
    <row r="7" spans="1:4" s="423" customFormat="1">
      <c r="A7" s="231" t="s">
        <v>292</v>
      </c>
      <c r="C7" s="424"/>
      <c r="D7" s="231"/>
    </row>
    <row r="8" spans="1:4" s="423" customFormat="1">
      <c r="A8" s="231" t="s">
        <v>293</v>
      </c>
      <c r="C8" s="425"/>
      <c r="D8" s="231"/>
    </row>
    <row r="9" spans="1:4">
      <c r="A9" s="168" t="s">
        <v>294</v>
      </c>
      <c r="C9" s="426"/>
      <c r="D9" s="422"/>
    </row>
    <row r="10" spans="1:4" s="423" customFormat="1">
      <c r="A10" s="427" t="s">
        <v>19</v>
      </c>
      <c r="B10" s="427" t="s">
        <v>220</v>
      </c>
      <c r="C10" s="428" t="s">
        <v>295</v>
      </c>
      <c r="D10" s="429" t="s">
        <v>3</v>
      </c>
    </row>
    <row r="11" spans="1:4" s="433" customFormat="1">
      <c r="A11" s="430">
        <v>1</v>
      </c>
      <c r="B11" s="431" t="s">
        <v>296</v>
      </c>
      <c r="C11" s="432"/>
      <c r="D11" s="172"/>
    </row>
    <row r="12" spans="1:4">
      <c r="A12" s="434"/>
      <c r="B12" s="435" t="s">
        <v>297</v>
      </c>
      <c r="C12" s="436"/>
      <c r="D12" s="434"/>
    </row>
    <row r="13" spans="1:4">
      <c r="A13" s="434"/>
      <c r="B13" s="435" t="s">
        <v>298</v>
      </c>
      <c r="C13" s="437"/>
      <c r="D13" s="434"/>
    </row>
    <row r="14" spans="1:4">
      <c r="A14" s="434"/>
      <c r="B14" s="438" t="s">
        <v>299</v>
      </c>
      <c r="C14" s="437"/>
      <c r="D14" s="434"/>
    </row>
    <row r="15" spans="1:4">
      <c r="A15" s="434"/>
      <c r="B15" s="439" t="s">
        <v>300</v>
      </c>
      <c r="C15" s="437">
        <f>1094.5*132</f>
        <v>144474</v>
      </c>
      <c r="D15" s="440"/>
    </row>
    <row r="16" spans="1:4">
      <c r="A16" s="434"/>
      <c r="B16" s="441" t="s">
        <v>803</v>
      </c>
      <c r="C16" s="436">
        <f>1094.5*72</f>
        <v>78804</v>
      </c>
      <c r="D16" s="440"/>
    </row>
    <row r="17" spans="1:4">
      <c r="A17" s="434"/>
      <c r="B17" s="442" t="s">
        <v>804</v>
      </c>
      <c r="C17" s="436">
        <f>1094.5*10</f>
        <v>10945</v>
      </c>
      <c r="D17" s="440"/>
    </row>
    <row r="18" spans="1:4">
      <c r="A18" s="434"/>
      <c r="B18" s="441" t="s">
        <v>805</v>
      </c>
      <c r="C18" s="436">
        <f>1094.5*10</f>
        <v>10945</v>
      </c>
      <c r="D18" s="440"/>
    </row>
    <row r="19" spans="1:4">
      <c r="A19" s="443"/>
      <c r="B19" s="444"/>
      <c r="C19" s="445"/>
      <c r="D19" s="446"/>
    </row>
    <row r="20" spans="1:4" ht="18.600000000000001" thickBot="1">
      <c r="A20" s="447"/>
      <c r="B20" s="448" t="s">
        <v>301</v>
      </c>
      <c r="C20" s="449">
        <f>SUM(C14:C19)</f>
        <v>245168</v>
      </c>
      <c r="D20" s="447"/>
    </row>
    <row r="21" spans="1:4" ht="18.600000000000001" thickTop="1">
      <c r="A21" s="450">
        <v>2</v>
      </c>
      <c r="B21" s="451" t="s">
        <v>302</v>
      </c>
      <c r="C21" s="436"/>
      <c r="D21" s="434"/>
    </row>
    <row r="22" spans="1:4">
      <c r="A22" s="434"/>
      <c r="B22" s="435" t="s">
        <v>761</v>
      </c>
      <c r="C22" s="436"/>
      <c r="D22" s="434"/>
    </row>
    <row r="23" spans="1:4">
      <c r="A23" s="434"/>
      <c r="B23" s="438" t="s">
        <v>762</v>
      </c>
      <c r="C23" s="437"/>
      <c r="D23" s="434"/>
    </row>
    <row r="24" spans="1:4">
      <c r="A24" s="434"/>
      <c r="B24" s="462" t="s">
        <v>763</v>
      </c>
      <c r="C24" s="452">
        <f>ROUND(1861.6*140,0)</f>
        <v>260624</v>
      </c>
      <c r="D24" s="440"/>
    </row>
    <row r="25" spans="1:4">
      <c r="A25" s="434"/>
      <c r="B25" s="501" t="s">
        <v>764</v>
      </c>
      <c r="C25" s="452">
        <f>140*876</f>
        <v>122640</v>
      </c>
      <c r="D25" s="440"/>
    </row>
    <row r="26" spans="1:4">
      <c r="A26" s="434"/>
      <c r="B26" s="442" t="s">
        <v>765</v>
      </c>
      <c r="C26" s="452">
        <f>6.08*615</f>
        <v>3739.2</v>
      </c>
      <c r="D26" s="440"/>
    </row>
    <row r="27" spans="1:4">
      <c r="A27" s="434"/>
      <c r="B27" s="441" t="s">
        <v>759</v>
      </c>
      <c r="C27" s="452">
        <f>840*10</f>
        <v>8400</v>
      </c>
      <c r="D27" s="440"/>
    </row>
    <row r="28" spans="1:4">
      <c r="A28" s="434"/>
      <c r="B28" s="441" t="s">
        <v>760</v>
      </c>
      <c r="C28" s="452">
        <f>840*10</f>
        <v>8400</v>
      </c>
      <c r="D28" s="440"/>
    </row>
    <row r="29" spans="1:4">
      <c r="A29" s="434"/>
      <c r="B29" s="441"/>
      <c r="C29" s="436"/>
      <c r="D29" s="440"/>
    </row>
    <row r="30" spans="1:4" ht="18.600000000000001" thickBot="1">
      <c r="A30" s="453"/>
      <c r="B30" s="454" t="s">
        <v>303</v>
      </c>
      <c r="C30" s="455">
        <f>SUM(C24:C29)</f>
        <v>403803.2</v>
      </c>
      <c r="D30" s="453"/>
    </row>
    <row r="31" spans="1:4" ht="19.2" thickTop="1" thickBot="1">
      <c r="A31" s="456"/>
      <c r="B31" s="457" t="s">
        <v>304</v>
      </c>
      <c r="C31" s="458">
        <f>C30+C20</f>
        <v>648971.19999999995</v>
      </c>
      <c r="D31" s="459" t="s">
        <v>305</v>
      </c>
    </row>
    <row r="32" spans="1:4" ht="18.600000000000001" thickTop="1"/>
    <row r="50" spans="1:4" s="423" customFormat="1">
      <c r="A50" s="419"/>
      <c r="B50" s="419"/>
      <c r="C50" s="460"/>
      <c r="D50" s="461"/>
    </row>
  </sheetData>
  <mergeCells count="1">
    <mergeCell ref="A1:D1"/>
  </mergeCells>
  <printOptions horizontalCentered="1"/>
  <pageMargins left="0.11811023622047245" right="0.11811023622047245" top="0.55118110236220474" bottom="0.15748031496062992" header="0.31496062992125984" footer="0.31496062992125984"/>
  <pageSetup paperSize="9" scale="80" orientation="portrait" horizontalDpi="300" verticalDpi="300" r:id="rId1"/>
  <headerFooter>
    <oddHeader xml:space="preserve">&amp;R&amp;"TH SarabunPSK,Regular"&amp;14แบบ ปร.4 (พ) แผ่นที่ 4 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59999389629810485"/>
  </sheetPr>
  <dimension ref="A1:K27"/>
  <sheetViews>
    <sheetView topLeftCell="C1" zoomScale="85" zoomScaleNormal="85" workbookViewId="0">
      <selection activeCell="L32" sqref="L32"/>
    </sheetView>
  </sheetViews>
  <sheetFormatPr defaultColWidth="9" defaultRowHeight="19.8"/>
  <cols>
    <col min="1" max="1" width="12" style="918" customWidth="1"/>
    <col min="2" max="2" width="71.3984375" style="254" customWidth="1"/>
    <col min="3" max="3" width="24.59765625" style="1026" customWidth="1"/>
    <col min="4" max="4" width="10.8984375" style="337" bestFit="1" customWidth="1"/>
    <col min="5" max="5" width="10.8984375" style="337" customWidth="1"/>
    <col min="6" max="6" width="11.69921875" style="337" bestFit="1" customWidth="1"/>
    <col min="7" max="7" width="10.8984375" style="337" bestFit="1" customWidth="1"/>
    <col min="8" max="8" width="9" style="254"/>
    <col min="9" max="9" width="10.69921875" style="337" bestFit="1" customWidth="1"/>
    <col min="10" max="16384" width="9" style="254"/>
  </cols>
  <sheetData>
    <row r="1" spans="1:11">
      <c r="A1" s="1125" t="s">
        <v>144</v>
      </c>
      <c r="B1" s="1125"/>
      <c r="C1" s="1125"/>
    </row>
    <row r="2" spans="1:11">
      <c r="A2" s="917" t="s">
        <v>285</v>
      </c>
      <c r="C2" s="917" t="s">
        <v>287</v>
      </c>
    </row>
    <row r="3" spans="1:11">
      <c r="A3" s="917" t="s">
        <v>286</v>
      </c>
      <c r="C3" s="917" t="s">
        <v>289</v>
      </c>
    </row>
    <row r="4" spans="1:11">
      <c r="A4" s="917" t="s">
        <v>288</v>
      </c>
      <c r="C4" s="917" t="s">
        <v>290</v>
      </c>
    </row>
    <row r="5" spans="1:11">
      <c r="A5" s="917" t="str">
        <f>ปร.6!B5</f>
        <v>ประมาณราคาเมื่อวันที่     21  เมษายน 2569</v>
      </c>
      <c r="C5" s="254"/>
    </row>
    <row r="6" spans="1:11">
      <c r="A6" s="917" t="s">
        <v>339</v>
      </c>
      <c r="C6" s="254"/>
    </row>
    <row r="7" spans="1:11">
      <c r="A7" s="1009" t="s">
        <v>19</v>
      </c>
      <c r="B7" s="1009" t="s">
        <v>1</v>
      </c>
      <c r="C7" s="1010" t="s">
        <v>27</v>
      </c>
      <c r="D7" s="1011"/>
      <c r="E7" s="1011"/>
    </row>
    <row r="8" spans="1:11">
      <c r="A8" s="1012">
        <v>1</v>
      </c>
      <c r="B8" s="1013" t="str">
        <f>อาคาร!B9</f>
        <v>งานฐานรากและเสาตอม่อ</v>
      </c>
      <c r="C8" s="1014">
        <f>อาคาร!I34</f>
        <v>1979661.8699999999</v>
      </c>
      <c r="D8" s="1126"/>
      <c r="E8" s="1127"/>
      <c r="K8" s="1088"/>
    </row>
    <row r="9" spans="1:11">
      <c r="A9" s="1012">
        <v>2</v>
      </c>
      <c r="B9" s="1013" t="str">
        <f>อาคาร!B35</f>
        <v>งานโครงสร้างอาคาร</v>
      </c>
      <c r="C9" s="1014">
        <f>อาคาร!I212</f>
        <v>2205870.81</v>
      </c>
      <c r="D9" s="1126"/>
      <c r="E9" s="1127"/>
      <c r="K9" s="1088"/>
    </row>
    <row r="10" spans="1:11">
      <c r="A10" s="1012">
        <v>3</v>
      </c>
      <c r="B10" s="1013" t="str">
        <f>อาคาร!B213</f>
        <v>งานหลังคาประกอบพร้อมมุงเสร็จ</v>
      </c>
      <c r="C10" s="1014">
        <f>อาคาร!I224</f>
        <v>443439.35</v>
      </c>
      <c r="E10" s="1015"/>
      <c r="K10" s="1088"/>
    </row>
    <row r="11" spans="1:11">
      <c r="A11" s="1012">
        <v>4</v>
      </c>
      <c r="B11" s="1013" t="str">
        <f>อาคาร!B225</f>
        <v>งานผนังและตกแต่ง</v>
      </c>
      <c r="C11" s="1014">
        <f>อาคาร!I280</f>
        <v>993476.6399999999</v>
      </c>
      <c r="K11" s="1088"/>
    </row>
    <row r="12" spans="1:11">
      <c r="A12" s="1012">
        <v>5</v>
      </c>
      <c r="B12" s="1013" t="str">
        <f>อาคาร!B281</f>
        <v>งานผิวพื้นและตกแต่ง</v>
      </c>
      <c r="C12" s="1014">
        <f>อาคาร!I307</f>
        <v>715975.41999999993</v>
      </c>
      <c r="E12" s="1015"/>
      <c r="K12" s="1088"/>
    </row>
    <row r="13" spans="1:11">
      <c r="A13" s="1012">
        <v>6</v>
      </c>
      <c r="B13" s="1013" t="str">
        <f>อาคาร!B308</f>
        <v xml:space="preserve">งานผิวพื้นบันไดพร้อมตกแต่ง </v>
      </c>
      <c r="C13" s="1014">
        <f>อาคาร!I325</f>
        <v>199576.36000000002</v>
      </c>
      <c r="E13" s="1015"/>
      <c r="K13" s="1088"/>
    </row>
    <row r="14" spans="1:11">
      <c r="A14" s="1012">
        <v>7</v>
      </c>
      <c r="B14" s="1013" t="str">
        <f>อาคาร!B326</f>
        <v>งานฝ้าเพดาน</v>
      </c>
      <c r="C14" s="1014">
        <f>อาคาร!I359</f>
        <v>394724</v>
      </c>
      <c r="E14" s="1015"/>
      <c r="K14" s="1088"/>
    </row>
    <row r="15" spans="1:11">
      <c r="A15" s="1012">
        <v>8</v>
      </c>
      <c r="B15" s="1013" t="str">
        <f>อาคาร!B360</f>
        <v>งานทาสี</v>
      </c>
      <c r="C15" s="1014">
        <f>อาคาร!I367</f>
        <v>214622.85</v>
      </c>
      <c r="K15" s="1088"/>
    </row>
    <row r="16" spans="1:11">
      <c r="A16" s="1012">
        <v>9</v>
      </c>
      <c r="B16" s="1013" t="str">
        <f>อาคาร!B368</f>
        <v xml:space="preserve">งานประตู-หน้าต่างพร้อมอุปกรณ์ </v>
      </c>
      <c r="C16" s="1014">
        <f>อาคาร!I416</f>
        <v>947723</v>
      </c>
      <c r="K16" s="1088"/>
    </row>
    <row r="17" spans="1:11">
      <c r="A17" s="1012">
        <v>10</v>
      </c>
      <c r="B17" s="1013" t="str">
        <f>อาคาร!B417</f>
        <v>งานสุขภัณฑ์</v>
      </c>
      <c r="C17" s="1014">
        <f>อาคาร!I534</f>
        <v>466312</v>
      </c>
      <c r="K17" s="1088"/>
    </row>
    <row r="18" spans="1:11">
      <c r="A18" s="1012">
        <v>11</v>
      </c>
      <c r="B18" s="1013" t="str">
        <f>อาคาร!B535</f>
        <v>งานเบ็ดเตล็ด</v>
      </c>
      <c r="C18" s="1014">
        <f>อาคาร!I609</f>
        <v>284502.53999999998</v>
      </c>
      <c r="E18" s="1015"/>
      <c r="K18" s="1088"/>
    </row>
    <row r="19" spans="1:11">
      <c r="A19" s="1012">
        <v>12</v>
      </c>
      <c r="B19" s="1013" t="s">
        <v>505</v>
      </c>
      <c r="C19" s="1014">
        <f>อาคาร!I675</f>
        <v>278084</v>
      </c>
      <c r="D19" s="1128"/>
      <c r="E19" s="1015"/>
      <c r="K19" s="1088"/>
    </row>
    <row r="20" spans="1:11">
      <c r="A20" s="1012">
        <v>13</v>
      </c>
      <c r="B20" s="1013" t="s">
        <v>530</v>
      </c>
      <c r="C20" s="1014">
        <f>อาคาร!I741</f>
        <v>262356</v>
      </c>
      <c r="D20" s="1128"/>
      <c r="E20" s="1015"/>
      <c r="K20" s="1088"/>
    </row>
    <row r="21" spans="1:11">
      <c r="A21" s="1012">
        <v>14</v>
      </c>
      <c r="B21" s="1013" t="s">
        <v>546</v>
      </c>
      <c r="C21" s="1014">
        <f>อาคาร!I752</f>
        <v>10468</v>
      </c>
      <c r="D21" s="1128"/>
      <c r="E21" s="1015"/>
      <c r="K21" s="1088"/>
    </row>
    <row r="22" spans="1:11">
      <c r="A22" s="1012">
        <v>15</v>
      </c>
      <c r="B22" s="1016" t="s">
        <v>621</v>
      </c>
      <c r="C22" s="1017">
        <f>อาคาร!I951</f>
        <v>573283</v>
      </c>
      <c r="D22" s="1128"/>
      <c r="E22" s="1129"/>
      <c r="K22" s="1088"/>
    </row>
    <row r="23" spans="1:11">
      <c r="A23" s="1012">
        <v>16</v>
      </c>
      <c r="B23" s="1018" t="s">
        <v>717</v>
      </c>
      <c r="C23" s="1019">
        <f>อาคาร!I1352</f>
        <v>1580681</v>
      </c>
      <c r="D23" s="1128"/>
      <c r="E23" s="1129"/>
      <c r="K23" s="1088"/>
    </row>
    <row r="24" spans="1:11">
      <c r="A24" s="1020"/>
      <c r="B24" s="1018"/>
      <c r="C24" s="1019"/>
    </row>
    <row r="25" spans="1:11">
      <c r="A25" s="1012"/>
      <c r="B25" s="1016"/>
      <c r="C25" s="1017"/>
    </row>
    <row r="26" spans="1:11">
      <c r="A26" s="1021"/>
      <c r="B26" s="1022"/>
      <c r="C26" s="1023"/>
    </row>
    <row r="27" spans="1:11" s="917" customFormat="1">
      <c r="A27" s="1024"/>
      <c r="B27" s="1024" t="s">
        <v>341</v>
      </c>
      <c r="C27" s="1025">
        <f>SUM(C8:C26)</f>
        <v>11550756.839999998</v>
      </c>
      <c r="D27" s="934"/>
      <c r="E27" s="934"/>
      <c r="F27" s="934"/>
      <c r="G27" s="934"/>
      <c r="I27" s="934"/>
    </row>
  </sheetData>
  <mergeCells count="6">
    <mergeCell ref="A1:C1"/>
    <mergeCell ref="D8:D9"/>
    <mergeCell ref="E8:E9"/>
    <mergeCell ref="D19:D21"/>
    <mergeCell ref="D22:D23"/>
    <mergeCell ref="E22:E23"/>
  </mergeCells>
  <printOptions horizontalCentered="1"/>
  <pageMargins left="0.31496062992125984" right="0.31496062992125984" top="0.55118110236220474" bottom="0.35433070866141736" header="0.31496062992125984" footer="0.31496062992125984"/>
  <pageSetup paperSize="9" scale="80" orientation="portrait" horizontalDpi="300" verticalDpi="300" r:id="rId1"/>
  <headerFooter>
    <oddHeader>&amp;R&amp;"TH SarabunPSK,Regular"&amp;14แบบ ปร.4 แผ่นที่ 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23</vt:i4>
      </vt:variant>
    </vt:vector>
  </HeadingPairs>
  <TitlesOfParts>
    <vt:vector size="43" baseType="lpstr">
      <vt:lpstr>Factor F</vt:lpstr>
      <vt:lpstr>2สรุปค่าก่อสร้าง)</vt:lpstr>
      <vt:lpstr>บก01</vt:lpstr>
      <vt:lpstr>Factor F.</vt:lpstr>
      <vt:lpstr>ปร.6</vt:lpstr>
      <vt:lpstr>ปร.5ก</vt:lpstr>
      <vt:lpstr>ปร.5ข</vt:lpstr>
      <vt:lpstr>ค่าใช้จ่ายพิเศษ</vt:lpstr>
      <vt:lpstr>ปะหน้าอาคาร</vt:lpstr>
      <vt:lpstr>อาคาร</vt:lpstr>
      <vt:lpstr>สรุปปรับปรุง</vt:lpstr>
      <vt:lpstr>ปรับปรุง</vt:lpstr>
      <vt:lpstr>สรุปบริเวณ</vt:lpstr>
      <vt:lpstr>งานบริเวณ</vt:lpstr>
      <vt:lpstr>สรุปเสาธง</vt:lpstr>
      <vt:lpstr>เสาธง</vt:lpstr>
      <vt:lpstr>สรุปทดสอบ</vt:lpstr>
      <vt:lpstr>ทดสอบ</vt:lpstr>
      <vt:lpstr>สรุปรื้อถอน</vt:lpstr>
      <vt:lpstr>รื้อถอน</vt:lpstr>
      <vt:lpstr>'Factor F'!Print_Area</vt:lpstr>
      <vt:lpstr>'Factor F.'!Print_Area</vt:lpstr>
      <vt:lpstr>ค่าใช้จ่ายพิเศษ!Print_Area</vt:lpstr>
      <vt:lpstr>งานบริเวณ!Print_Area</vt:lpstr>
      <vt:lpstr>ทดสอบ!Print_Area</vt:lpstr>
      <vt:lpstr>บก01!Print_Area</vt:lpstr>
      <vt:lpstr>ปร.5ก!Print_Area</vt:lpstr>
      <vt:lpstr>ปร.5ข!Print_Area</vt:lpstr>
      <vt:lpstr>ปร.6!Print_Area</vt:lpstr>
      <vt:lpstr>ปรับปรุง!Print_Area</vt:lpstr>
      <vt:lpstr>ปะหน้าอาคาร!Print_Area</vt:lpstr>
      <vt:lpstr>รื้อถอน!Print_Area</vt:lpstr>
      <vt:lpstr>สรุปทดสอบ!Print_Area</vt:lpstr>
      <vt:lpstr>สรุปบริเวณ!Print_Area</vt:lpstr>
      <vt:lpstr>สรุปปรับปรุง!Print_Area</vt:lpstr>
      <vt:lpstr>สรุปรื้อถอน!Print_Area</vt:lpstr>
      <vt:lpstr>สรุปเสาธง!Print_Area</vt:lpstr>
      <vt:lpstr>เสาธง!Print_Area</vt:lpstr>
      <vt:lpstr>อาคาร!Print_Area</vt:lpstr>
      <vt:lpstr>งานบริเวณ!Print_Titles</vt:lpstr>
      <vt:lpstr>ปรับปรุง!Print_Titles</vt:lpstr>
      <vt:lpstr>รื้อถอน!Print_Titles</vt:lpstr>
      <vt:lpstr>อาคาร!Print_Titles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Pranee.Skul</cp:lastModifiedBy>
  <cp:lastPrinted>2026-04-28T02:59:30Z</cp:lastPrinted>
  <dcterms:created xsi:type="dcterms:W3CDTF">2017-07-16T06:33:48Z</dcterms:created>
  <dcterms:modified xsi:type="dcterms:W3CDTF">2026-04-29T14:12:59Z</dcterms:modified>
</cp:coreProperties>
</file>